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tif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ml.chartshapes+xml"/>
  <Override PartName="/xl/charts/chart5.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embeddings/oleObject1.bin" ContentType="application/vnd.openxmlformats-officedocument.oleObject"/>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026" codeName="{4AEB4F63-F33D-04DF-ECAF-5796C6CBFC7C}"/>
  <workbookPr codeName="ThisWorkbook"/>
  <mc:AlternateContent xmlns:mc="http://schemas.openxmlformats.org/markup-compatibility/2006">
    <mc:Choice Requires="x15">
      <x15ac:absPath xmlns:x15ac="http://schemas.microsoft.com/office/spreadsheetml/2010/11/ac" url="H:\溃坝资料\DB程序资料\程序最终版\"/>
    </mc:Choice>
  </mc:AlternateContent>
  <xr:revisionPtr revIDLastSave="0" documentId="13_ncr:1_{C7C84477-D003-43F5-AF99-B8DCD878ABAD}" xr6:coauthVersionLast="45" xr6:coauthVersionMax="45" xr10:uidLastSave="{00000000-0000-0000-0000-000000000000}"/>
  <bookViews>
    <workbookView xWindow="-120" yWindow="-120" windowWidth="25440" windowHeight="15990" tabRatio="593" xr2:uid="{00000000-000D-0000-FFFF-FFFF00000000}"/>
  </bookViews>
  <sheets>
    <sheet name="Input" sheetId="17" r:id="rId1"/>
    <sheet name="Calculation" sheetId="4" r:id="rId2"/>
    <sheet name="W.H curve" sheetId="6" r:id="rId3"/>
    <sheet name="erosion model" sheetId="12" r:id="rId4"/>
    <sheet name="calculation2" sheetId="15" r:id="rId5"/>
    <sheet name="User Manual" sheetId="3" r:id="rId6"/>
  </sheets>
  <functionGroups builtInGroupCount="19"/>
  <calcPr calcId="181029" calcMode="manual"/>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8" i="17" l="1"/>
  <c r="B15" i="17" s="1"/>
  <c r="K11" i="4"/>
  <c r="K10" i="4"/>
  <c r="J10" i="17" l="1"/>
  <c r="B61" i="4" l="1"/>
  <c r="P51" i="4" l="1"/>
  <c r="L51" i="4" l="1"/>
  <c r="D61" i="4" s="1"/>
  <c r="O46" i="4" l="1"/>
  <c r="Z642" i="4" l="1"/>
  <c r="Z643" i="4"/>
  <c r="Z644" i="4"/>
  <c r="Z645" i="4"/>
  <c r="Z646" i="4"/>
  <c r="Z647" i="4"/>
  <c r="Z648" i="4"/>
  <c r="Z649" i="4"/>
  <c r="Z650" i="4"/>
  <c r="Z651" i="4"/>
  <c r="Z652" i="4"/>
  <c r="Z653" i="4"/>
  <c r="Z654" i="4"/>
  <c r="Z655" i="4"/>
  <c r="Z656" i="4"/>
  <c r="Z657" i="4"/>
  <c r="Z658" i="4"/>
  <c r="Z659" i="4"/>
  <c r="Z660" i="4"/>
  <c r="Z661" i="4"/>
  <c r="Z662" i="4"/>
  <c r="Z663" i="4"/>
  <c r="Z664" i="4"/>
  <c r="Z665" i="4"/>
  <c r="Z666" i="4"/>
  <c r="Z667" i="4"/>
  <c r="Z668" i="4"/>
  <c r="Z669" i="4"/>
  <c r="Z670" i="4"/>
  <c r="Z671" i="4"/>
  <c r="Z672" i="4"/>
  <c r="Z673" i="4"/>
  <c r="Z674" i="4"/>
  <c r="Z675" i="4"/>
  <c r="Z676" i="4"/>
  <c r="Z677" i="4"/>
  <c r="Z678" i="4"/>
  <c r="Z679" i="4"/>
  <c r="Z680" i="4"/>
  <c r="Z681" i="4"/>
  <c r="Z682" i="4"/>
  <c r="Z683" i="4"/>
  <c r="Z684" i="4"/>
  <c r="Z685" i="4"/>
  <c r="Z686" i="4"/>
  <c r="Z687" i="4"/>
  <c r="Z688" i="4"/>
  <c r="Z689" i="4"/>
  <c r="Z690" i="4"/>
  <c r="Z691" i="4"/>
  <c r="Z692" i="4"/>
  <c r="Z693" i="4"/>
  <c r="Z694" i="4"/>
  <c r="Z695" i="4"/>
  <c r="Z696" i="4"/>
  <c r="Z697" i="4"/>
  <c r="Z698" i="4"/>
  <c r="Z699" i="4"/>
  <c r="Z700" i="4"/>
  <c r="Z701" i="4"/>
  <c r="Z702" i="4"/>
  <c r="Z703" i="4"/>
  <c r="Z704" i="4"/>
  <c r="Z705" i="4"/>
  <c r="Z706" i="4"/>
  <c r="Z707" i="4"/>
  <c r="Z708" i="4"/>
  <c r="Z709" i="4"/>
  <c r="Z710" i="4"/>
  <c r="Z711" i="4"/>
  <c r="Z712" i="4"/>
  <c r="Z713" i="4"/>
  <c r="Z714" i="4"/>
  <c r="Z715" i="4"/>
  <c r="Z716" i="4"/>
  <c r="Z717" i="4"/>
  <c r="Z718" i="4"/>
  <c r="Z719" i="4"/>
  <c r="Z720" i="4"/>
  <c r="Z721" i="4"/>
  <c r="Z722" i="4"/>
  <c r="Z723" i="4"/>
  <c r="Z724" i="4"/>
  <c r="Z725" i="4"/>
  <c r="Z726" i="4"/>
  <c r="Z727" i="4"/>
  <c r="Z728" i="4"/>
  <c r="Z729" i="4"/>
  <c r="Z730" i="4"/>
  <c r="Z731" i="4"/>
  <c r="Z732" i="4"/>
  <c r="Z733" i="4"/>
  <c r="Z734" i="4"/>
  <c r="Z735" i="4"/>
  <c r="Z736" i="4"/>
  <c r="Z737" i="4"/>
  <c r="Z738" i="4"/>
  <c r="Z739" i="4"/>
  <c r="Z740" i="4"/>
  <c r="Z741" i="4"/>
  <c r="Z742" i="4"/>
  <c r="Z743" i="4"/>
  <c r="Z744" i="4"/>
  <c r="Z745" i="4"/>
  <c r="Z746" i="4"/>
  <c r="Z747" i="4"/>
  <c r="Z748" i="4"/>
  <c r="Z749" i="4"/>
  <c r="Z750" i="4"/>
  <c r="Z751" i="4"/>
  <c r="Z752" i="4"/>
  <c r="Z753" i="4"/>
  <c r="Z754" i="4"/>
  <c r="Z755" i="4"/>
  <c r="Z756" i="4"/>
  <c r="Z757" i="4"/>
  <c r="Z758" i="4"/>
  <c r="Z759" i="4"/>
  <c r="Z760" i="4"/>
  <c r="Z761" i="4"/>
  <c r="Z762" i="4"/>
  <c r="Z763" i="4"/>
  <c r="Z764" i="4"/>
  <c r="Z765" i="4"/>
  <c r="Z766" i="4"/>
  <c r="Z767" i="4"/>
  <c r="Z768" i="4"/>
  <c r="Z769" i="4"/>
  <c r="Z770" i="4"/>
  <c r="Z771" i="4"/>
  <c r="Z772" i="4"/>
  <c r="Z773" i="4"/>
  <c r="Z774" i="4"/>
  <c r="Z775" i="4"/>
  <c r="Z776" i="4"/>
  <c r="Z777" i="4"/>
  <c r="Z778" i="4"/>
  <c r="Z779" i="4"/>
  <c r="Z780" i="4"/>
  <c r="Z781" i="4"/>
  <c r="Z782" i="4"/>
  <c r="Z783" i="4"/>
  <c r="Z784" i="4"/>
  <c r="Z785" i="4"/>
  <c r="Z786" i="4"/>
  <c r="Z787" i="4"/>
  <c r="Z788" i="4"/>
  <c r="Z789" i="4"/>
  <c r="Z790" i="4"/>
  <c r="Z791" i="4"/>
  <c r="Z792" i="4"/>
  <c r="Z793" i="4"/>
  <c r="Z794" i="4"/>
  <c r="Z795" i="4"/>
  <c r="Z796" i="4"/>
  <c r="Z797" i="4"/>
  <c r="Z798" i="4"/>
  <c r="Z799" i="4"/>
  <c r="Z800" i="4"/>
  <c r="Z801" i="4"/>
  <c r="Z802" i="4"/>
  <c r="Z803" i="4"/>
  <c r="Z804" i="4"/>
  <c r="Z805" i="4"/>
  <c r="Z806" i="4"/>
  <c r="Z807" i="4"/>
  <c r="Z808" i="4"/>
  <c r="Z809" i="4"/>
  <c r="Z810" i="4"/>
  <c r="Z811" i="4"/>
  <c r="Z812" i="4"/>
  <c r="Z813" i="4"/>
  <c r="Z814" i="4"/>
  <c r="Z815" i="4"/>
  <c r="Z816" i="4"/>
  <c r="Z817" i="4"/>
  <c r="Z818" i="4"/>
  <c r="Z819" i="4"/>
  <c r="Z820" i="4"/>
  <c r="Z821" i="4"/>
  <c r="Z822" i="4"/>
  <c r="Z823" i="4"/>
  <c r="Z824" i="4"/>
  <c r="Z825" i="4"/>
  <c r="Z826" i="4"/>
  <c r="Z827" i="4"/>
  <c r="Z828" i="4"/>
  <c r="Z829" i="4"/>
  <c r="Z830" i="4"/>
  <c r="Z831" i="4"/>
  <c r="Z832" i="4"/>
  <c r="Z833" i="4"/>
  <c r="Z834" i="4"/>
  <c r="Z835" i="4"/>
  <c r="Z836" i="4"/>
  <c r="Z837" i="4"/>
  <c r="Z838" i="4"/>
  <c r="Z839" i="4"/>
  <c r="Z840" i="4"/>
  <c r="Z841" i="4"/>
  <c r="Z842" i="4"/>
  <c r="Z843" i="4"/>
  <c r="Z844" i="4"/>
  <c r="Z845" i="4"/>
  <c r="Z846" i="4"/>
  <c r="Z847" i="4"/>
  <c r="Z848" i="4"/>
  <c r="Z849" i="4"/>
  <c r="Z850" i="4"/>
  <c r="Z851" i="4"/>
  <c r="Z852" i="4"/>
  <c r="Z853" i="4"/>
  <c r="Z854" i="4"/>
  <c r="Z855" i="4"/>
  <c r="Z856" i="4"/>
  <c r="Z857" i="4"/>
  <c r="Z858" i="4"/>
  <c r="Z859" i="4"/>
  <c r="Z860" i="4"/>
  <c r="Z861" i="4"/>
  <c r="Z862" i="4"/>
  <c r="Z863" i="4"/>
  <c r="Z864" i="4"/>
  <c r="Z865" i="4"/>
  <c r="Z866" i="4"/>
  <c r="Z867" i="4"/>
  <c r="Z868" i="4"/>
  <c r="Z869" i="4"/>
  <c r="Z870" i="4"/>
  <c r="Z871" i="4"/>
  <c r="Z872" i="4"/>
  <c r="Z873" i="4"/>
  <c r="Z874" i="4"/>
  <c r="Z875" i="4"/>
  <c r="Z876" i="4"/>
  <c r="Z877" i="4"/>
  <c r="Z878" i="4"/>
  <c r="Z879" i="4"/>
  <c r="Z880" i="4"/>
  <c r="Z881" i="4"/>
  <c r="Z882" i="4"/>
  <c r="Z883" i="4"/>
  <c r="Z884" i="4"/>
  <c r="Z885" i="4"/>
  <c r="Z886" i="4"/>
  <c r="Z887" i="4"/>
  <c r="Z888" i="4"/>
  <c r="Z889" i="4"/>
  <c r="Z890" i="4"/>
  <c r="Z891" i="4"/>
  <c r="Z892" i="4"/>
  <c r="Z893" i="4"/>
  <c r="Z894" i="4"/>
  <c r="Z895" i="4"/>
  <c r="Z896" i="4"/>
  <c r="Z897" i="4"/>
  <c r="Z898" i="4"/>
  <c r="Z899" i="4"/>
  <c r="Z900" i="4"/>
  <c r="Z901" i="4"/>
  <c r="Z902" i="4"/>
  <c r="Z903" i="4"/>
  <c r="Z904" i="4"/>
  <c r="Z905" i="4"/>
  <c r="Z906" i="4"/>
  <c r="Z907" i="4"/>
  <c r="Z908" i="4"/>
  <c r="Z909" i="4"/>
  <c r="Z910" i="4"/>
  <c r="Z911" i="4"/>
  <c r="Z912" i="4"/>
  <c r="Z913" i="4"/>
  <c r="Z914" i="4"/>
  <c r="Z915" i="4"/>
  <c r="Z916" i="4"/>
  <c r="Z917" i="4"/>
  <c r="Z918" i="4"/>
  <c r="Z919" i="4"/>
  <c r="Z920" i="4"/>
  <c r="Z921" i="4"/>
  <c r="Z922" i="4"/>
  <c r="Z923" i="4"/>
  <c r="Z924" i="4"/>
  <c r="Z925" i="4"/>
  <c r="Z926" i="4"/>
  <c r="Z927" i="4"/>
  <c r="Z928" i="4"/>
  <c r="Z929" i="4"/>
  <c r="Z930" i="4"/>
  <c r="Z931" i="4"/>
  <c r="Z932" i="4"/>
  <c r="Z933" i="4"/>
  <c r="Z934" i="4"/>
  <c r="Z935" i="4"/>
  <c r="Z936" i="4"/>
  <c r="Z937" i="4"/>
  <c r="Z938" i="4"/>
  <c r="Z939" i="4"/>
  <c r="Z940" i="4"/>
  <c r="Z941" i="4"/>
  <c r="Z942" i="4"/>
  <c r="Z943" i="4"/>
  <c r="Z944" i="4"/>
  <c r="Z945" i="4"/>
  <c r="Z946" i="4"/>
  <c r="Z947" i="4"/>
  <c r="Z948" i="4"/>
  <c r="Z949" i="4"/>
  <c r="Z950" i="4"/>
  <c r="Z951" i="4"/>
  <c r="Z952" i="4"/>
  <c r="Z953" i="4"/>
  <c r="Z954" i="4"/>
  <c r="Z955" i="4"/>
  <c r="Z956" i="4"/>
  <c r="Z957" i="4"/>
  <c r="Z958" i="4"/>
  <c r="Z959" i="4"/>
  <c r="Z960" i="4"/>
  <c r="Z961" i="4"/>
  <c r="Z962" i="4"/>
  <c r="Z963" i="4"/>
  <c r="Z964" i="4"/>
  <c r="Z965" i="4"/>
  <c r="Z966" i="4"/>
  <c r="Z967" i="4"/>
  <c r="Z968" i="4"/>
  <c r="Z969" i="4"/>
  <c r="Z970" i="4"/>
  <c r="Z971" i="4"/>
  <c r="Z972" i="4"/>
  <c r="Z973" i="4"/>
  <c r="Z974" i="4"/>
  <c r="Z975" i="4"/>
  <c r="Z976" i="4"/>
  <c r="Z977" i="4"/>
  <c r="Z978" i="4"/>
  <c r="Z979" i="4"/>
  <c r="Z980" i="4"/>
  <c r="Z981" i="4"/>
  <c r="Z982" i="4"/>
  <c r="Z983" i="4"/>
  <c r="Z984" i="4"/>
  <c r="Z985" i="4"/>
  <c r="Z986" i="4"/>
  <c r="Z987" i="4"/>
  <c r="Z988" i="4"/>
  <c r="Z989" i="4"/>
  <c r="Z990" i="4"/>
  <c r="Z991" i="4"/>
  <c r="Z992" i="4"/>
  <c r="Z993" i="4"/>
  <c r="Z994" i="4"/>
  <c r="Z995" i="4"/>
  <c r="Z996" i="4"/>
  <c r="Z997" i="4"/>
  <c r="Z998" i="4"/>
  <c r="Z999" i="4"/>
  <c r="Z60" i="4"/>
  <c r="R642" i="4"/>
  <c r="R643" i="4"/>
  <c r="R644" i="4"/>
  <c r="R645" i="4"/>
  <c r="R646" i="4"/>
  <c r="R647" i="4"/>
  <c r="R648" i="4"/>
  <c r="R649" i="4"/>
  <c r="R650" i="4"/>
  <c r="R651" i="4"/>
  <c r="R652" i="4"/>
  <c r="R653" i="4"/>
  <c r="R654" i="4"/>
  <c r="R655" i="4"/>
  <c r="R656" i="4"/>
  <c r="R657" i="4"/>
  <c r="R658" i="4"/>
  <c r="R659" i="4"/>
  <c r="R660" i="4"/>
  <c r="R661" i="4"/>
  <c r="R662" i="4"/>
  <c r="R663" i="4"/>
  <c r="R664" i="4"/>
  <c r="R665" i="4"/>
  <c r="R666" i="4"/>
  <c r="R667" i="4"/>
  <c r="R668" i="4"/>
  <c r="R669" i="4"/>
  <c r="R670" i="4"/>
  <c r="R671" i="4"/>
  <c r="R672" i="4"/>
  <c r="R673" i="4"/>
  <c r="R674" i="4"/>
  <c r="R675" i="4"/>
  <c r="R676" i="4"/>
  <c r="R677" i="4"/>
  <c r="R678" i="4"/>
  <c r="R679" i="4"/>
  <c r="R680" i="4"/>
  <c r="R681" i="4"/>
  <c r="R682" i="4"/>
  <c r="R683" i="4"/>
  <c r="R684" i="4"/>
  <c r="R685" i="4"/>
  <c r="R686" i="4"/>
  <c r="R687" i="4"/>
  <c r="R688" i="4"/>
  <c r="R689" i="4"/>
  <c r="R690" i="4"/>
  <c r="R691" i="4"/>
  <c r="R692" i="4"/>
  <c r="R693" i="4"/>
  <c r="R694" i="4"/>
  <c r="R695" i="4"/>
  <c r="R696" i="4"/>
  <c r="R697" i="4"/>
  <c r="R698" i="4"/>
  <c r="R699" i="4"/>
  <c r="R700" i="4"/>
  <c r="R701" i="4"/>
  <c r="R702" i="4"/>
  <c r="R703" i="4"/>
  <c r="R704" i="4"/>
  <c r="R705" i="4"/>
  <c r="R706" i="4"/>
  <c r="R707" i="4"/>
  <c r="R708" i="4"/>
  <c r="R709" i="4"/>
  <c r="R710" i="4"/>
  <c r="R711" i="4"/>
  <c r="R712" i="4"/>
  <c r="R713" i="4"/>
  <c r="R714" i="4"/>
  <c r="R715" i="4"/>
  <c r="R716" i="4"/>
  <c r="R717" i="4"/>
  <c r="R718" i="4"/>
  <c r="R719" i="4"/>
  <c r="R720" i="4"/>
  <c r="R721" i="4"/>
  <c r="R722" i="4"/>
  <c r="R723" i="4"/>
  <c r="R724" i="4"/>
  <c r="R725" i="4"/>
  <c r="R726" i="4"/>
  <c r="R727" i="4"/>
  <c r="R728" i="4"/>
  <c r="R729" i="4"/>
  <c r="R730" i="4"/>
  <c r="R731" i="4"/>
  <c r="R732" i="4"/>
  <c r="R733" i="4"/>
  <c r="R734" i="4"/>
  <c r="R735" i="4"/>
  <c r="R736" i="4"/>
  <c r="R737" i="4"/>
  <c r="R738" i="4"/>
  <c r="R739" i="4"/>
  <c r="R740" i="4"/>
  <c r="R741" i="4"/>
  <c r="R742" i="4"/>
  <c r="R743" i="4"/>
  <c r="R744" i="4"/>
  <c r="R745" i="4"/>
  <c r="R746" i="4"/>
  <c r="R747" i="4"/>
  <c r="R748" i="4"/>
  <c r="R749" i="4"/>
  <c r="R750" i="4"/>
  <c r="R751" i="4"/>
  <c r="R752" i="4"/>
  <c r="R753" i="4"/>
  <c r="R754" i="4"/>
  <c r="R755" i="4"/>
  <c r="R756" i="4"/>
  <c r="R757" i="4"/>
  <c r="R758" i="4"/>
  <c r="R759" i="4"/>
  <c r="R760" i="4"/>
  <c r="R761" i="4"/>
  <c r="R762" i="4"/>
  <c r="R763" i="4"/>
  <c r="R764" i="4"/>
  <c r="R765" i="4"/>
  <c r="R766" i="4"/>
  <c r="R767" i="4"/>
  <c r="R768" i="4"/>
  <c r="R769" i="4"/>
  <c r="R770" i="4"/>
  <c r="R771" i="4"/>
  <c r="R772" i="4"/>
  <c r="R773" i="4"/>
  <c r="R774" i="4"/>
  <c r="R775" i="4"/>
  <c r="R776" i="4"/>
  <c r="R777" i="4"/>
  <c r="R778" i="4"/>
  <c r="R779" i="4"/>
  <c r="R780" i="4"/>
  <c r="R781" i="4"/>
  <c r="R782" i="4"/>
  <c r="R783" i="4"/>
  <c r="R784" i="4"/>
  <c r="R785" i="4"/>
  <c r="R786" i="4"/>
  <c r="R787" i="4"/>
  <c r="R788" i="4"/>
  <c r="R789" i="4"/>
  <c r="R790" i="4"/>
  <c r="R791" i="4"/>
  <c r="R792" i="4"/>
  <c r="R793" i="4"/>
  <c r="R794" i="4"/>
  <c r="R795" i="4"/>
  <c r="R796" i="4"/>
  <c r="R797" i="4"/>
  <c r="R798" i="4"/>
  <c r="R799" i="4"/>
  <c r="R800" i="4"/>
  <c r="R801" i="4"/>
  <c r="R802" i="4"/>
  <c r="R803" i="4"/>
  <c r="R804" i="4"/>
  <c r="R805" i="4"/>
  <c r="R806" i="4"/>
  <c r="R807" i="4"/>
  <c r="R808" i="4"/>
  <c r="R809" i="4"/>
  <c r="R810" i="4"/>
  <c r="R811" i="4"/>
  <c r="R812" i="4"/>
  <c r="R813" i="4"/>
  <c r="R814" i="4"/>
  <c r="R815" i="4"/>
  <c r="R816" i="4"/>
  <c r="R817" i="4"/>
  <c r="R818" i="4"/>
  <c r="R819" i="4"/>
  <c r="R820" i="4"/>
  <c r="R821" i="4"/>
  <c r="R822" i="4"/>
  <c r="R823" i="4"/>
  <c r="R824" i="4"/>
  <c r="R825" i="4"/>
  <c r="R826" i="4"/>
  <c r="R827" i="4"/>
  <c r="R828" i="4"/>
  <c r="R829" i="4"/>
  <c r="R830" i="4"/>
  <c r="R831" i="4"/>
  <c r="R832" i="4"/>
  <c r="R833" i="4"/>
  <c r="R834" i="4"/>
  <c r="R835" i="4"/>
  <c r="R836" i="4"/>
  <c r="R837" i="4"/>
  <c r="R838" i="4"/>
  <c r="R839" i="4"/>
  <c r="R840" i="4"/>
  <c r="R841" i="4"/>
  <c r="R842" i="4"/>
  <c r="R843" i="4"/>
  <c r="R844" i="4"/>
  <c r="R845" i="4"/>
  <c r="R846" i="4"/>
  <c r="R847" i="4"/>
  <c r="R848" i="4"/>
  <c r="R849" i="4"/>
  <c r="R850" i="4"/>
  <c r="R851" i="4"/>
  <c r="R852" i="4"/>
  <c r="R853" i="4"/>
  <c r="R854" i="4"/>
  <c r="R855" i="4"/>
  <c r="R856" i="4"/>
  <c r="R857" i="4"/>
  <c r="R858" i="4"/>
  <c r="R859" i="4"/>
  <c r="R860" i="4"/>
  <c r="R861" i="4"/>
  <c r="R862" i="4"/>
  <c r="R863" i="4"/>
  <c r="R864" i="4"/>
  <c r="R865" i="4"/>
  <c r="R866" i="4"/>
  <c r="R867" i="4"/>
  <c r="R868" i="4"/>
  <c r="R869" i="4"/>
  <c r="R870" i="4"/>
  <c r="R871" i="4"/>
  <c r="R872" i="4"/>
  <c r="R873" i="4"/>
  <c r="R874" i="4"/>
  <c r="R875" i="4"/>
  <c r="R876" i="4"/>
  <c r="R877" i="4"/>
  <c r="R878" i="4"/>
  <c r="R879" i="4"/>
  <c r="R880" i="4"/>
  <c r="R881" i="4"/>
  <c r="R882" i="4"/>
  <c r="R883" i="4"/>
  <c r="R884" i="4"/>
  <c r="R885" i="4"/>
  <c r="R886" i="4"/>
  <c r="R887" i="4"/>
  <c r="R888" i="4"/>
  <c r="R889" i="4"/>
  <c r="R890" i="4"/>
  <c r="R891" i="4"/>
  <c r="R892" i="4"/>
  <c r="R893" i="4"/>
  <c r="R894" i="4"/>
  <c r="R895" i="4"/>
  <c r="R896" i="4"/>
  <c r="R897" i="4"/>
  <c r="R898" i="4"/>
  <c r="R899" i="4"/>
  <c r="R900" i="4"/>
  <c r="R901" i="4"/>
  <c r="R902" i="4"/>
  <c r="R903" i="4"/>
  <c r="R904" i="4"/>
  <c r="R905" i="4"/>
  <c r="R906" i="4"/>
  <c r="R907" i="4"/>
  <c r="R908" i="4"/>
  <c r="R909" i="4"/>
  <c r="R910" i="4"/>
  <c r="R911" i="4"/>
  <c r="R912" i="4"/>
  <c r="R913" i="4"/>
  <c r="R914" i="4"/>
  <c r="R915" i="4"/>
  <c r="R916" i="4"/>
  <c r="R917" i="4"/>
  <c r="R918" i="4"/>
  <c r="R919" i="4"/>
  <c r="R920" i="4"/>
  <c r="R921" i="4"/>
  <c r="R922" i="4"/>
  <c r="R923" i="4"/>
  <c r="R924" i="4"/>
  <c r="R925" i="4"/>
  <c r="R926" i="4"/>
  <c r="R927" i="4"/>
  <c r="R928" i="4"/>
  <c r="R929" i="4"/>
  <c r="R930" i="4"/>
  <c r="R931" i="4"/>
  <c r="R932" i="4"/>
  <c r="R933" i="4"/>
  <c r="R934" i="4"/>
  <c r="R935" i="4"/>
  <c r="R936" i="4"/>
  <c r="R937" i="4"/>
  <c r="R938" i="4"/>
  <c r="R939" i="4"/>
  <c r="R940" i="4"/>
  <c r="R941" i="4"/>
  <c r="R942" i="4"/>
  <c r="R943" i="4"/>
  <c r="R944" i="4"/>
  <c r="R945" i="4"/>
  <c r="R946" i="4"/>
  <c r="R947" i="4"/>
  <c r="R948" i="4"/>
  <c r="R949" i="4"/>
  <c r="R950" i="4"/>
  <c r="R951" i="4"/>
  <c r="R952" i="4"/>
  <c r="R953" i="4"/>
  <c r="R954" i="4"/>
  <c r="R955" i="4"/>
  <c r="R956" i="4"/>
  <c r="R957" i="4"/>
  <c r="R958" i="4"/>
  <c r="R959" i="4"/>
  <c r="R960" i="4"/>
  <c r="R961" i="4"/>
  <c r="R962" i="4"/>
  <c r="R963" i="4"/>
  <c r="R964" i="4"/>
  <c r="R965" i="4"/>
  <c r="R966" i="4"/>
  <c r="R967" i="4"/>
  <c r="R968" i="4"/>
  <c r="R969" i="4"/>
  <c r="R970" i="4"/>
  <c r="R971" i="4"/>
  <c r="R972" i="4"/>
  <c r="R973" i="4"/>
  <c r="R974" i="4"/>
  <c r="R975" i="4"/>
  <c r="R976" i="4"/>
  <c r="R977" i="4"/>
  <c r="R978" i="4"/>
  <c r="R979" i="4"/>
  <c r="R980" i="4"/>
  <c r="R981" i="4"/>
  <c r="R982" i="4"/>
  <c r="R983" i="4"/>
  <c r="R984" i="4"/>
  <c r="R985" i="4"/>
  <c r="R986" i="4"/>
  <c r="R987" i="4"/>
  <c r="R988" i="4"/>
  <c r="R989" i="4"/>
  <c r="R990" i="4"/>
  <c r="R991" i="4"/>
  <c r="R992" i="4"/>
  <c r="R993" i="4"/>
  <c r="R994" i="4"/>
  <c r="R995" i="4"/>
  <c r="R996" i="4"/>
  <c r="R997" i="4"/>
  <c r="R998" i="4"/>
  <c r="R999" i="4"/>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AL642" i="4"/>
  <c r="AL643" i="4"/>
  <c r="AL644" i="4"/>
  <c r="AL645" i="4"/>
  <c r="AL646" i="4"/>
  <c r="AL647" i="4"/>
  <c r="AL648" i="4"/>
  <c r="AL649" i="4"/>
  <c r="AL650" i="4"/>
  <c r="AL651" i="4"/>
  <c r="AL652" i="4"/>
  <c r="AL653" i="4"/>
  <c r="AL654" i="4"/>
  <c r="AL655" i="4"/>
  <c r="AL656" i="4"/>
  <c r="AL657" i="4"/>
  <c r="AL658" i="4"/>
  <c r="AL659" i="4"/>
  <c r="AL660" i="4"/>
  <c r="AL661" i="4"/>
  <c r="AL662" i="4"/>
  <c r="AL663" i="4"/>
  <c r="AL664" i="4"/>
  <c r="AL665" i="4"/>
  <c r="AL666" i="4"/>
  <c r="AL667" i="4"/>
  <c r="AL668" i="4"/>
  <c r="AL669" i="4"/>
  <c r="AL670" i="4"/>
  <c r="AL671" i="4"/>
  <c r="AL672" i="4"/>
  <c r="AL673" i="4"/>
  <c r="AL674" i="4"/>
  <c r="AL675" i="4"/>
  <c r="AL676" i="4"/>
  <c r="AL677" i="4"/>
  <c r="AL678" i="4"/>
  <c r="AL679" i="4"/>
  <c r="AL680" i="4"/>
  <c r="AL681" i="4"/>
  <c r="AL682" i="4"/>
  <c r="AL683" i="4"/>
  <c r="AL684" i="4"/>
  <c r="AL685" i="4"/>
  <c r="AL686" i="4"/>
  <c r="AL687" i="4"/>
  <c r="AL688" i="4"/>
  <c r="AL689" i="4"/>
  <c r="AL690" i="4"/>
  <c r="AL691" i="4"/>
  <c r="AL692" i="4"/>
  <c r="AL693" i="4"/>
  <c r="AL694" i="4"/>
  <c r="AL695" i="4"/>
  <c r="AL696" i="4"/>
  <c r="AL697" i="4"/>
  <c r="AL698" i="4"/>
  <c r="AL699" i="4"/>
  <c r="AL700" i="4"/>
  <c r="AL701" i="4"/>
  <c r="AL702" i="4"/>
  <c r="AL703" i="4"/>
  <c r="AL704" i="4"/>
  <c r="AL705" i="4"/>
  <c r="AL706" i="4"/>
  <c r="AL707" i="4"/>
  <c r="AL708" i="4"/>
  <c r="AL709" i="4"/>
  <c r="AL710" i="4"/>
  <c r="AL711" i="4"/>
  <c r="AL712" i="4"/>
  <c r="AL713" i="4"/>
  <c r="AL714" i="4"/>
  <c r="AL715" i="4"/>
  <c r="AL716" i="4"/>
  <c r="AL717" i="4"/>
  <c r="AL718" i="4"/>
  <c r="AL719" i="4"/>
  <c r="AL720" i="4"/>
  <c r="AL721" i="4"/>
  <c r="AL722" i="4"/>
  <c r="AL723" i="4"/>
  <c r="AL724" i="4"/>
  <c r="AL725" i="4"/>
  <c r="AL726" i="4"/>
  <c r="AL727" i="4"/>
  <c r="AL728" i="4"/>
  <c r="AL729" i="4"/>
  <c r="AL730" i="4"/>
  <c r="AL731" i="4"/>
  <c r="AL732" i="4"/>
  <c r="AL733" i="4"/>
  <c r="AL734" i="4"/>
  <c r="AL735" i="4"/>
  <c r="AL736" i="4"/>
  <c r="AL737" i="4"/>
  <c r="AL738" i="4"/>
  <c r="AL739" i="4"/>
  <c r="AL740" i="4"/>
  <c r="AL741" i="4"/>
  <c r="AL742" i="4"/>
  <c r="AL743" i="4"/>
  <c r="AL744" i="4"/>
  <c r="AL745" i="4"/>
  <c r="AL746" i="4"/>
  <c r="AL747" i="4"/>
  <c r="AL748" i="4"/>
  <c r="AL749" i="4"/>
  <c r="AL750" i="4"/>
  <c r="AL751" i="4"/>
  <c r="AL752" i="4"/>
  <c r="AL753" i="4"/>
  <c r="AL754" i="4"/>
  <c r="AL755" i="4"/>
  <c r="AL756" i="4"/>
  <c r="AL757" i="4"/>
  <c r="AL758" i="4"/>
  <c r="AL759" i="4"/>
  <c r="AL760" i="4"/>
  <c r="AL761" i="4"/>
  <c r="AL762" i="4"/>
  <c r="AL763" i="4"/>
  <c r="AL764" i="4"/>
  <c r="AL765" i="4"/>
  <c r="AL766" i="4"/>
  <c r="AL767" i="4"/>
  <c r="AL768" i="4"/>
  <c r="AL769" i="4"/>
  <c r="AL770" i="4"/>
  <c r="AL771" i="4"/>
  <c r="AL772" i="4"/>
  <c r="AL773" i="4"/>
  <c r="AL774" i="4"/>
  <c r="AL775" i="4"/>
  <c r="AL776" i="4"/>
  <c r="AL777" i="4"/>
  <c r="AL778" i="4"/>
  <c r="AL779" i="4"/>
  <c r="AL780" i="4"/>
  <c r="AL781" i="4"/>
  <c r="AL782" i="4"/>
  <c r="AL783" i="4"/>
  <c r="AL784" i="4"/>
  <c r="AL785" i="4"/>
  <c r="AL786" i="4"/>
  <c r="AL787" i="4"/>
  <c r="AL788" i="4"/>
  <c r="AL789" i="4"/>
  <c r="AL790" i="4"/>
  <c r="AL791" i="4"/>
  <c r="AL792" i="4"/>
  <c r="AL793" i="4"/>
  <c r="AL794" i="4"/>
  <c r="AL795" i="4"/>
  <c r="AL796" i="4"/>
  <c r="AL797" i="4"/>
  <c r="AL798" i="4"/>
  <c r="AL799" i="4"/>
  <c r="AL800" i="4"/>
  <c r="AL801" i="4"/>
  <c r="AL802" i="4"/>
  <c r="AL803" i="4"/>
  <c r="AL804" i="4"/>
  <c r="AL805" i="4"/>
  <c r="AL806" i="4"/>
  <c r="AL807" i="4"/>
  <c r="AL808" i="4"/>
  <c r="AL809" i="4"/>
  <c r="AL810" i="4"/>
  <c r="AL811" i="4"/>
  <c r="AL812" i="4"/>
  <c r="AL813" i="4"/>
  <c r="AL814" i="4"/>
  <c r="AL815" i="4"/>
  <c r="AL816" i="4"/>
  <c r="AL817" i="4"/>
  <c r="AL818" i="4"/>
  <c r="AL819" i="4"/>
  <c r="AL820" i="4"/>
  <c r="AL821" i="4"/>
  <c r="AL822" i="4"/>
  <c r="AL823" i="4"/>
  <c r="AL824" i="4"/>
  <c r="AL825" i="4"/>
  <c r="AL826" i="4"/>
  <c r="AL827" i="4"/>
  <c r="AL828" i="4"/>
  <c r="AL829" i="4"/>
  <c r="AL830" i="4"/>
  <c r="AL831" i="4"/>
  <c r="AL832" i="4"/>
  <c r="AL833" i="4"/>
  <c r="AL834" i="4"/>
  <c r="AL835" i="4"/>
  <c r="AL836" i="4"/>
  <c r="AL837" i="4"/>
  <c r="AL838" i="4"/>
  <c r="AL839" i="4"/>
  <c r="AL840" i="4"/>
  <c r="AL841" i="4"/>
  <c r="AL842" i="4"/>
  <c r="AL843" i="4"/>
  <c r="AL844" i="4"/>
  <c r="AL845" i="4"/>
  <c r="AL846" i="4"/>
  <c r="AL847" i="4"/>
  <c r="AL848" i="4"/>
  <c r="AL849" i="4"/>
  <c r="AL850" i="4"/>
  <c r="AL851" i="4"/>
  <c r="AL852" i="4"/>
  <c r="AL853" i="4"/>
  <c r="AL854" i="4"/>
  <c r="AL855" i="4"/>
  <c r="AL856" i="4"/>
  <c r="AL857" i="4"/>
  <c r="AL858" i="4"/>
  <c r="AL859" i="4"/>
  <c r="AL860" i="4"/>
  <c r="AL861" i="4"/>
  <c r="AL862" i="4"/>
  <c r="AL863" i="4"/>
  <c r="AL864" i="4"/>
  <c r="AL865" i="4"/>
  <c r="AL866" i="4"/>
  <c r="AL867" i="4"/>
  <c r="AL868" i="4"/>
  <c r="AL869" i="4"/>
  <c r="AL870" i="4"/>
  <c r="AL871" i="4"/>
  <c r="AL872" i="4"/>
  <c r="AL873" i="4"/>
  <c r="AL874" i="4"/>
  <c r="AL875" i="4"/>
  <c r="AL876" i="4"/>
  <c r="AL877" i="4"/>
  <c r="AL878" i="4"/>
  <c r="AL879" i="4"/>
  <c r="AL880" i="4"/>
  <c r="AL881" i="4"/>
  <c r="AL882" i="4"/>
  <c r="AL883" i="4"/>
  <c r="AL884" i="4"/>
  <c r="AL885" i="4"/>
  <c r="AL886" i="4"/>
  <c r="AL887" i="4"/>
  <c r="AL888" i="4"/>
  <c r="AL889" i="4"/>
  <c r="AL890" i="4"/>
  <c r="AL891" i="4"/>
  <c r="AL892" i="4"/>
  <c r="AL893" i="4"/>
  <c r="AL894" i="4"/>
  <c r="AL895" i="4"/>
  <c r="AL896" i="4"/>
  <c r="AL897" i="4"/>
  <c r="AL898" i="4"/>
  <c r="AL899" i="4"/>
  <c r="AL900" i="4"/>
  <c r="AL901" i="4"/>
  <c r="AL902" i="4"/>
  <c r="AL903" i="4"/>
  <c r="AL904" i="4"/>
  <c r="AL905" i="4"/>
  <c r="AL906" i="4"/>
  <c r="AL907" i="4"/>
  <c r="AL908" i="4"/>
  <c r="AL909" i="4"/>
  <c r="AL910" i="4"/>
  <c r="AL911" i="4"/>
  <c r="AL912" i="4"/>
  <c r="AL913" i="4"/>
  <c r="AL914" i="4"/>
  <c r="AL915" i="4"/>
  <c r="AL916" i="4"/>
  <c r="AL917" i="4"/>
  <c r="AL918" i="4"/>
  <c r="AL919" i="4"/>
  <c r="AL920" i="4"/>
  <c r="AL921" i="4"/>
  <c r="AL922" i="4"/>
  <c r="AL923" i="4"/>
  <c r="AL924" i="4"/>
  <c r="AL925" i="4"/>
  <c r="AL926" i="4"/>
  <c r="AL927" i="4"/>
  <c r="AL928" i="4"/>
  <c r="AL929" i="4"/>
  <c r="AL930" i="4"/>
  <c r="AL931" i="4"/>
  <c r="AL932" i="4"/>
  <c r="AL933" i="4"/>
  <c r="AL934" i="4"/>
  <c r="AL935" i="4"/>
  <c r="AL936" i="4"/>
  <c r="AL937" i="4"/>
  <c r="AL938" i="4"/>
  <c r="AL939" i="4"/>
  <c r="AL940" i="4"/>
  <c r="AL941" i="4"/>
  <c r="AL942" i="4"/>
  <c r="AL943" i="4"/>
  <c r="AL944" i="4"/>
  <c r="AL945" i="4"/>
  <c r="AL946" i="4"/>
  <c r="AL947" i="4"/>
  <c r="AL948" i="4"/>
  <c r="AL949" i="4"/>
  <c r="AL950" i="4"/>
  <c r="AL951" i="4"/>
  <c r="AL952" i="4"/>
  <c r="AL953" i="4"/>
  <c r="AL954" i="4"/>
  <c r="AL955" i="4"/>
  <c r="AL956" i="4"/>
  <c r="AL957" i="4"/>
  <c r="AL958" i="4"/>
  <c r="AL959" i="4"/>
  <c r="AL960" i="4"/>
  <c r="AL961" i="4"/>
  <c r="AL962" i="4"/>
  <c r="AL963" i="4"/>
  <c r="AL964" i="4"/>
  <c r="AL965" i="4"/>
  <c r="AL966" i="4"/>
  <c r="AL967" i="4"/>
  <c r="AL968" i="4"/>
  <c r="AL969" i="4"/>
  <c r="AL970" i="4"/>
  <c r="AL971" i="4"/>
  <c r="AL972" i="4"/>
  <c r="AL973" i="4"/>
  <c r="AL974" i="4"/>
  <c r="AL975" i="4"/>
  <c r="AL976" i="4"/>
  <c r="AL977" i="4"/>
  <c r="AL978" i="4"/>
  <c r="AL979" i="4"/>
  <c r="AL980" i="4"/>
  <c r="AL981" i="4"/>
  <c r="AL982" i="4"/>
  <c r="AL983" i="4"/>
  <c r="AL984" i="4"/>
  <c r="AL985" i="4"/>
  <c r="AL986" i="4"/>
  <c r="AL987" i="4"/>
  <c r="AL988" i="4"/>
  <c r="AL989" i="4"/>
  <c r="AL990" i="4"/>
  <c r="AL991" i="4"/>
  <c r="AL992" i="4"/>
  <c r="AL993" i="4"/>
  <c r="AL994" i="4"/>
  <c r="AL995" i="4"/>
  <c r="AL996" i="4"/>
  <c r="AL997" i="4"/>
  <c r="AL998" i="4"/>
  <c r="AL999" i="4"/>
  <c r="AL1000" i="4"/>
  <c r="AK642" i="4"/>
  <c r="AK643" i="4"/>
  <c r="AK644" i="4"/>
  <c r="AK645" i="4"/>
  <c r="AK646" i="4"/>
  <c r="AK647" i="4"/>
  <c r="AK648" i="4"/>
  <c r="AK649" i="4"/>
  <c r="AK650" i="4"/>
  <c r="AK651" i="4"/>
  <c r="AK652" i="4"/>
  <c r="AK653" i="4"/>
  <c r="AK654" i="4"/>
  <c r="AK655" i="4"/>
  <c r="AK656" i="4"/>
  <c r="AK657" i="4"/>
  <c r="AK658" i="4"/>
  <c r="AK659" i="4"/>
  <c r="AK660" i="4"/>
  <c r="AK661" i="4"/>
  <c r="AK662" i="4"/>
  <c r="AK663" i="4"/>
  <c r="AK664" i="4"/>
  <c r="AK665" i="4"/>
  <c r="AK666" i="4"/>
  <c r="AK667" i="4"/>
  <c r="AK668" i="4"/>
  <c r="AK669" i="4"/>
  <c r="AK670" i="4"/>
  <c r="AK671" i="4"/>
  <c r="AK672" i="4"/>
  <c r="AK673" i="4"/>
  <c r="AK674" i="4"/>
  <c r="AK675" i="4"/>
  <c r="AK676" i="4"/>
  <c r="AK677" i="4"/>
  <c r="AK678" i="4"/>
  <c r="AK679" i="4"/>
  <c r="AK680" i="4"/>
  <c r="AK681" i="4"/>
  <c r="AK682" i="4"/>
  <c r="AK683" i="4"/>
  <c r="AK684" i="4"/>
  <c r="AK685" i="4"/>
  <c r="AK686" i="4"/>
  <c r="AK687" i="4"/>
  <c r="AK688" i="4"/>
  <c r="AK689" i="4"/>
  <c r="AK690" i="4"/>
  <c r="AK691" i="4"/>
  <c r="AK692" i="4"/>
  <c r="AK693" i="4"/>
  <c r="AK694" i="4"/>
  <c r="AK695" i="4"/>
  <c r="AK696" i="4"/>
  <c r="AK697" i="4"/>
  <c r="AK698" i="4"/>
  <c r="AK699" i="4"/>
  <c r="AK700" i="4"/>
  <c r="AK701" i="4"/>
  <c r="AK702" i="4"/>
  <c r="AK703" i="4"/>
  <c r="AK704" i="4"/>
  <c r="AK705" i="4"/>
  <c r="AK706" i="4"/>
  <c r="AK707" i="4"/>
  <c r="AK708" i="4"/>
  <c r="AK709" i="4"/>
  <c r="AK710" i="4"/>
  <c r="AK711" i="4"/>
  <c r="AK712" i="4"/>
  <c r="AK713" i="4"/>
  <c r="AK714" i="4"/>
  <c r="AK715" i="4"/>
  <c r="AK716" i="4"/>
  <c r="AK717" i="4"/>
  <c r="AK718" i="4"/>
  <c r="AK719" i="4"/>
  <c r="AK720" i="4"/>
  <c r="AK721" i="4"/>
  <c r="AK722" i="4"/>
  <c r="AK723" i="4"/>
  <c r="AK724" i="4"/>
  <c r="AK725" i="4"/>
  <c r="AK726" i="4"/>
  <c r="AK727" i="4"/>
  <c r="AK728" i="4"/>
  <c r="AK729" i="4"/>
  <c r="AK730" i="4"/>
  <c r="AK731" i="4"/>
  <c r="AK732" i="4"/>
  <c r="AK733" i="4"/>
  <c r="AK734" i="4"/>
  <c r="AK735" i="4"/>
  <c r="AK736" i="4"/>
  <c r="AK737" i="4"/>
  <c r="AK738" i="4"/>
  <c r="AK739" i="4"/>
  <c r="AK740" i="4"/>
  <c r="AK741" i="4"/>
  <c r="AK742" i="4"/>
  <c r="AK743" i="4"/>
  <c r="AK744" i="4"/>
  <c r="AK745" i="4"/>
  <c r="AK746" i="4"/>
  <c r="AK747" i="4"/>
  <c r="AK748" i="4"/>
  <c r="AK749" i="4"/>
  <c r="AK750" i="4"/>
  <c r="AK751" i="4"/>
  <c r="AK752" i="4"/>
  <c r="AK753" i="4"/>
  <c r="AK754" i="4"/>
  <c r="AK755" i="4"/>
  <c r="AK756" i="4"/>
  <c r="AK757" i="4"/>
  <c r="AK758" i="4"/>
  <c r="AK759" i="4"/>
  <c r="AK760" i="4"/>
  <c r="AK761" i="4"/>
  <c r="AK762" i="4"/>
  <c r="AK763" i="4"/>
  <c r="AK764" i="4"/>
  <c r="AK765" i="4"/>
  <c r="AK766" i="4"/>
  <c r="AK767" i="4"/>
  <c r="AK768" i="4"/>
  <c r="AK769" i="4"/>
  <c r="AK770" i="4"/>
  <c r="AK771" i="4"/>
  <c r="AK772" i="4"/>
  <c r="AK773" i="4"/>
  <c r="AK774" i="4"/>
  <c r="AK775" i="4"/>
  <c r="AK776" i="4"/>
  <c r="AK777" i="4"/>
  <c r="AK778" i="4"/>
  <c r="AK779" i="4"/>
  <c r="AK780" i="4"/>
  <c r="AK781" i="4"/>
  <c r="AK782" i="4"/>
  <c r="AK783" i="4"/>
  <c r="AK784" i="4"/>
  <c r="AK785" i="4"/>
  <c r="AK786" i="4"/>
  <c r="AK787" i="4"/>
  <c r="AK788" i="4"/>
  <c r="AK789" i="4"/>
  <c r="AK790" i="4"/>
  <c r="AK791" i="4"/>
  <c r="AK792" i="4"/>
  <c r="AK793" i="4"/>
  <c r="AK794" i="4"/>
  <c r="AK795" i="4"/>
  <c r="AK796" i="4"/>
  <c r="AK797" i="4"/>
  <c r="AK798" i="4"/>
  <c r="AK799" i="4"/>
  <c r="AK800" i="4"/>
  <c r="AK801" i="4"/>
  <c r="AK802" i="4"/>
  <c r="AK803" i="4"/>
  <c r="AK804" i="4"/>
  <c r="AK805" i="4"/>
  <c r="AK806" i="4"/>
  <c r="AK807" i="4"/>
  <c r="AK808" i="4"/>
  <c r="AK809" i="4"/>
  <c r="AK810" i="4"/>
  <c r="AK811" i="4"/>
  <c r="AK812" i="4"/>
  <c r="AK813" i="4"/>
  <c r="AK814" i="4"/>
  <c r="AK815" i="4"/>
  <c r="AK816" i="4"/>
  <c r="AK817" i="4"/>
  <c r="AK818" i="4"/>
  <c r="AK819" i="4"/>
  <c r="AK820" i="4"/>
  <c r="AK821" i="4"/>
  <c r="AK822" i="4"/>
  <c r="AK823" i="4"/>
  <c r="AK824" i="4"/>
  <c r="AK825" i="4"/>
  <c r="AK826" i="4"/>
  <c r="AK827" i="4"/>
  <c r="AK828" i="4"/>
  <c r="AK829" i="4"/>
  <c r="AK830" i="4"/>
  <c r="AK831" i="4"/>
  <c r="AK832" i="4"/>
  <c r="AK833" i="4"/>
  <c r="AK834" i="4"/>
  <c r="AK835" i="4"/>
  <c r="AK836" i="4"/>
  <c r="AK837" i="4"/>
  <c r="AK838" i="4"/>
  <c r="AK839" i="4"/>
  <c r="AK840" i="4"/>
  <c r="AK841" i="4"/>
  <c r="AK842" i="4"/>
  <c r="AK843" i="4"/>
  <c r="AK844" i="4"/>
  <c r="AK845" i="4"/>
  <c r="AK846" i="4"/>
  <c r="AK847" i="4"/>
  <c r="AK848" i="4"/>
  <c r="AK849" i="4"/>
  <c r="AK850" i="4"/>
  <c r="AK851" i="4"/>
  <c r="AK852" i="4"/>
  <c r="AK853" i="4"/>
  <c r="AK854" i="4"/>
  <c r="AK855" i="4"/>
  <c r="AK856" i="4"/>
  <c r="AK857" i="4"/>
  <c r="AK858" i="4"/>
  <c r="AK859" i="4"/>
  <c r="AK860" i="4"/>
  <c r="AK861" i="4"/>
  <c r="AK862" i="4"/>
  <c r="AK863" i="4"/>
  <c r="AK864" i="4"/>
  <c r="AK865" i="4"/>
  <c r="AK866" i="4"/>
  <c r="AK867" i="4"/>
  <c r="AK868" i="4"/>
  <c r="AK869" i="4"/>
  <c r="AK870" i="4"/>
  <c r="AK871" i="4"/>
  <c r="AK872" i="4"/>
  <c r="AK873" i="4"/>
  <c r="AK874" i="4"/>
  <c r="AK875" i="4"/>
  <c r="AK876" i="4"/>
  <c r="AK877" i="4"/>
  <c r="AK878" i="4"/>
  <c r="AK879" i="4"/>
  <c r="AK880" i="4"/>
  <c r="AK881" i="4"/>
  <c r="AK882" i="4"/>
  <c r="AK883" i="4"/>
  <c r="AK884" i="4"/>
  <c r="AK885" i="4"/>
  <c r="AK886" i="4"/>
  <c r="AK887" i="4"/>
  <c r="AK888" i="4"/>
  <c r="AK889" i="4"/>
  <c r="AK890" i="4"/>
  <c r="AK891" i="4"/>
  <c r="AK892" i="4"/>
  <c r="AK893" i="4"/>
  <c r="AK894" i="4"/>
  <c r="AK895" i="4"/>
  <c r="AK896" i="4"/>
  <c r="AK897" i="4"/>
  <c r="AK898" i="4"/>
  <c r="AK899" i="4"/>
  <c r="AK900" i="4"/>
  <c r="AK901" i="4"/>
  <c r="AK902" i="4"/>
  <c r="AK903" i="4"/>
  <c r="AK904" i="4"/>
  <c r="AK905" i="4"/>
  <c r="AK906" i="4"/>
  <c r="AK907" i="4"/>
  <c r="AK908" i="4"/>
  <c r="AK909" i="4"/>
  <c r="AK910" i="4"/>
  <c r="AK911" i="4"/>
  <c r="AK912" i="4"/>
  <c r="AK913" i="4"/>
  <c r="AK914" i="4"/>
  <c r="AK915" i="4"/>
  <c r="AK916" i="4"/>
  <c r="AK917" i="4"/>
  <c r="AK918" i="4"/>
  <c r="AK919" i="4"/>
  <c r="AK920" i="4"/>
  <c r="AK921" i="4"/>
  <c r="AK922" i="4"/>
  <c r="AK923" i="4"/>
  <c r="AK924" i="4"/>
  <c r="AK925" i="4"/>
  <c r="AK926" i="4"/>
  <c r="AK927" i="4"/>
  <c r="AK928" i="4"/>
  <c r="AK929" i="4"/>
  <c r="AK930" i="4"/>
  <c r="AK931" i="4"/>
  <c r="AK932" i="4"/>
  <c r="AK933" i="4"/>
  <c r="AK934" i="4"/>
  <c r="AK935" i="4"/>
  <c r="AK936" i="4"/>
  <c r="AK937" i="4"/>
  <c r="AK938" i="4"/>
  <c r="AK939" i="4"/>
  <c r="AK940" i="4"/>
  <c r="AK941" i="4"/>
  <c r="AK942" i="4"/>
  <c r="AK943" i="4"/>
  <c r="AK944" i="4"/>
  <c r="AK945" i="4"/>
  <c r="AK946" i="4"/>
  <c r="AK947" i="4"/>
  <c r="AK948" i="4"/>
  <c r="AK949" i="4"/>
  <c r="AK950" i="4"/>
  <c r="AK951" i="4"/>
  <c r="AK952" i="4"/>
  <c r="AK953" i="4"/>
  <c r="AK954" i="4"/>
  <c r="AK955" i="4"/>
  <c r="AK956" i="4"/>
  <c r="AK957" i="4"/>
  <c r="AK958" i="4"/>
  <c r="AK959" i="4"/>
  <c r="AK960" i="4"/>
  <c r="AK961" i="4"/>
  <c r="AK962" i="4"/>
  <c r="AK963" i="4"/>
  <c r="AK964" i="4"/>
  <c r="AK965" i="4"/>
  <c r="AK966" i="4"/>
  <c r="AK967" i="4"/>
  <c r="AK968" i="4"/>
  <c r="AK969" i="4"/>
  <c r="AK970" i="4"/>
  <c r="AK971" i="4"/>
  <c r="AK972" i="4"/>
  <c r="AK973" i="4"/>
  <c r="AK974" i="4"/>
  <c r="AK975" i="4"/>
  <c r="AK976" i="4"/>
  <c r="AK977" i="4"/>
  <c r="AK978" i="4"/>
  <c r="AK979" i="4"/>
  <c r="AK980" i="4"/>
  <c r="AK981" i="4"/>
  <c r="AK982" i="4"/>
  <c r="AK983" i="4"/>
  <c r="AK984" i="4"/>
  <c r="AK985" i="4"/>
  <c r="AK986" i="4"/>
  <c r="AK987" i="4"/>
  <c r="AK988" i="4"/>
  <c r="AK989" i="4"/>
  <c r="AK990" i="4"/>
  <c r="AK991" i="4"/>
  <c r="AK992" i="4"/>
  <c r="AK993" i="4"/>
  <c r="AK994" i="4"/>
  <c r="AK995" i="4"/>
  <c r="AK996" i="4"/>
  <c r="AK997" i="4"/>
  <c r="AK998" i="4"/>
  <c r="AK999" i="4"/>
  <c r="AK1000" i="4"/>
  <c r="AJ642" i="4"/>
  <c r="AJ643" i="4"/>
  <c r="AJ644" i="4"/>
  <c r="AJ645" i="4"/>
  <c r="AJ646" i="4"/>
  <c r="AJ647" i="4"/>
  <c r="AJ648" i="4"/>
  <c r="AJ649" i="4"/>
  <c r="AJ650" i="4"/>
  <c r="AJ651" i="4"/>
  <c r="AJ652" i="4"/>
  <c r="AJ653" i="4"/>
  <c r="AJ654" i="4"/>
  <c r="AJ655" i="4"/>
  <c r="AJ656" i="4"/>
  <c r="AJ657" i="4"/>
  <c r="AJ658" i="4"/>
  <c r="AJ659" i="4"/>
  <c r="AJ660" i="4"/>
  <c r="AJ661" i="4"/>
  <c r="AJ662" i="4"/>
  <c r="AJ663" i="4"/>
  <c r="AJ664" i="4"/>
  <c r="AJ665" i="4"/>
  <c r="AJ666" i="4"/>
  <c r="AJ667" i="4"/>
  <c r="AJ668" i="4"/>
  <c r="AJ669" i="4"/>
  <c r="AJ670" i="4"/>
  <c r="AJ671" i="4"/>
  <c r="AJ672" i="4"/>
  <c r="AJ673" i="4"/>
  <c r="AJ674" i="4"/>
  <c r="AJ675" i="4"/>
  <c r="AJ676" i="4"/>
  <c r="AJ677" i="4"/>
  <c r="AJ678" i="4"/>
  <c r="AJ679" i="4"/>
  <c r="AJ680" i="4"/>
  <c r="AJ681" i="4"/>
  <c r="AJ682" i="4"/>
  <c r="AJ683" i="4"/>
  <c r="AJ684" i="4"/>
  <c r="AJ685" i="4"/>
  <c r="AJ686" i="4"/>
  <c r="AJ687" i="4"/>
  <c r="AJ688" i="4"/>
  <c r="AJ689" i="4"/>
  <c r="AJ690" i="4"/>
  <c r="AJ691" i="4"/>
  <c r="AJ692" i="4"/>
  <c r="AJ693" i="4"/>
  <c r="AJ694" i="4"/>
  <c r="AJ695" i="4"/>
  <c r="AJ696" i="4"/>
  <c r="AJ697" i="4"/>
  <c r="AJ698" i="4"/>
  <c r="AJ699" i="4"/>
  <c r="AJ700" i="4"/>
  <c r="AJ701" i="4"/>
  <c r="AJ702" i="4"/>
  <c r="AJ703" i="4"/>
  <c r="AJ704" i="4"/>
  <c r="AJ705" i="4"/>
  <c r="AJ706" i="4"/>
  <c r="AJ707" i="4"/>
  <c r="AJ708" i="4"/>
  <c r="AJ709" i="4"/>
  <c r="AJ710" i="4"/>
  <c r="AJ711" i="4"/>
  <c r="AJ712" i="4"/>
  <c r="AJ713" i="4"/>
  <c r="AJ714" i="4"/>
  <c r="AJ715" i="4"/>
  <c r="AJ716" i="4"/>
  <c r="AJ717" i="4"/>
  <c r="AJ718" i="4"/>
  <c r="AJ719" i="4"/>
  <c r="AJ720" i="4"/>
  <c r="AJ721" i="4"/>
  <c r="AJ722" i="4"/>
  <c r="AJ723" i="4"/>
  <c r="AJ724" i="4"/>
  <c r="AJ725" i="4"/>
  <c r="AJ726" i="4"/>
  <c r="AJ727" i="4"/>
  <c r="AJ728" i="4"/>
  <c r="AJ729" i="4"/>
  <c r="AJ730" i="4"/>
  <c r="AJ731" i="4"/>
  <c r="AJ732" i="4"/>
  <c r="AJ733" i="4"/>
  <c r="AJ734" i="4"/>
  <c r="AJ735" i="4"/>
  <c r="AJ736" i="4"/>
  <c r="AJ737" i="4"/>
  <c r="AJ738" i="4"/>
  <c r="AJ739" i="4"/>
  <c r="AJ740" i="4"/>
  <c r="AJ741" i="4"/>
  <c r="AJ742" i="4"/>
  <c r="AJ743" i="4"/>
  <c r="AJ744" i="4"/>
  <c r="AJ745" i="4"/>
  <c r="AJ746" i="4"/>
  <c r="AJ747" i="4"/>
  <c r="AJ748" i="4"/>
  <c r="AJ749" i="4"/>
  <c r="AJ750" i="4"/>
  <c r="AJ751" i="4"/>
  <c r="AJ752" i="4"/>
  <c r="AJ753" i="4"/>
  <c r="AJ754" i="4"/>
  <c r="AJ755" i="4"/>
  <c r="AJ756" i="4"/>
  <c r="AJ757" i="4"/>
  <c r="AJ758" i="4"/>
  <c r="AJ759" i="4"/>
  <c r="AJ760" i="4"/>
  <c r="AJ761" i="4"/>
  <c r="AJ762" i="4"/>
  <c r="AJ763" i="4"/>
  <c r="AJ764" i="4"/>
  <c r="AJ765" i="4"/>
  <c r="AJ766" i="4"/>
  <c r="AJ767" i="4"/>
  <c r="AJ768" i="4"/>
  <c r="AJ769" i="4"/>
  <c r="AJ770" i="4"/>
  <c r="AJ771" i="4"/>
  <c r="AJ772" i="4"/>
  <c r="AJ773" i="4"/>
  <c r="AJ774" i="4"/>
  <c r="AJ775" i="4"/>
  <c r="AJ776" i="4"/>
  <c r="AJ777" i="4"/>
  <c r="AJ778" i="4"/>
  <c r="AJ779" i="4"/>
  <c r="AJ780" i="4"/>
  <c r="AJ781" i="4"/>
  <c r="AJ782" i="4"/>
  <c r="AJ783" i="4"/>
  <c r="AJ784" i="4"/>
  <c r="AJ785" i="4"/>
  <c r="AJ786" i="4"/>
  <c r="AJ787" i="4"/>
  <c r="AJ788" i="4"/>
  <c r="AJ789" i="4"/>
  <c r="AJ790" i="4"/>
  <c r="AJ791" i="4"/>
  <c r="AJ792" i="4"/>
  <c r="AJ793" i="4"/>
  <c r="AJ794" i="4"/>
  <c r="AJ795" i="4"/>
  <c r="AJ796" i="4"/>
  <c r="AJ797" i="4"/>
  <c r="AJ798" i="4"/>
  <c r="AJ799" i="4"/>
  <c r="AJ800" i="4"/>
  <c r="AJ801" i="4"/>
  <c r="AJ802" i="4"/>
  <c r="AJ803" i="4"/>
  <c r="AJ804" i="4"/>
  <c r="AJ805" i="4"/>
  <c r="AJ806" i="4"/>
  <c r="AJ807" i="4"/>
  <c r="AJ808" i="4"/>
  <c r="AJ809" i="4"/>
  <c r="AJ810" i="4"/>
  <c r="AJ811" i="4"/>
  <c r="AJ812" i="4"/>
  <c r="AJ813" i="4"/>
  <c r="AJ814" i="4"/>
  <c r="AJ815" i="4"/>
  <c r="AJ816" i="4"/>
  <c r="AJ817" i="4"/>
  <c r="AJ818" i="4"/>
  <c r="AJ819" i="4"/>
  <c r="AJ820" i="4"/>
  <c r="AJ821" i="4"/>
  <c r="AJ822" i="4"/>
  <c r="AJ823" i="4"/>
  <c r="AJ824" i="4"/>
  <c r="AJ825" i="4"/>
  <c r="AJ826" i="4"/>
  <c r="AJ827" i="4"/>
  <c r="AJ828" i="4"/>
  <c r="AJ829" i="4"/>
  <c r="AJ830" i="4"/>
  <c r="AJ831" i="4"/>
  <c r="AJ832" i="4"/>
  <c r="AJ833" i="4"/>
  <c r="AJ834" i="4"/>
  <c r="AJ835" i="4"/>
  <c r="AJ836" i="4"/>
  <c r="AJ837" i="4"/>
  <c r="AJ838" i="4"/>
  <c r="AJ839" i="4"/>
  <c r="AJ840" i="4"/>
  <c r="AJ841" i="4"/>
  <c r="AJ842" i="4"/>
  <c r="AJ843" i="4"/>
  <c r="AJ844" i="4"/>
  <c r="AJ845" i="4"/>
  <c r="AJ846" i="4"/>
  <c r="AJ847" i="4"/>
  <c r="AJ848" i="4"/>
  <c r="AJ849" i="4"/>
  <c r="AJ850" i="4"/>
  <c r="AJ851" i="4"/>
  <c r="AJ852" i="4"/>
  <c r="AJ853" i="4"/>
  <c r="AJ854" i="4"/>
  <c r="AJ855" i="4"/>
  <c r="AJ856" i="4"/>
  <c r="AJ857" i="4"/>
  <c r="AJ858" i="4"/>
  <c r="AJ859" i="4"/>
  <c r="AJ860" i="4"/>
  <c r="AJ861" i="4"/>
  <c r="AJ862" i="4"/>
  <c r="AJ863" i="4"/>
  <c r="AJ864" i="4"/>
  <c r="AJ865" i="4"/>
  <c r="AJ866" i="4"/>
  <c r="AJ867" i="4"/>
  <c r="AJ868" i="4"/>
  <c r="AJ869" i="4"/>
  <c r="AJ870" i="4"/>
  <c r="AJ871" i="4"/>
  <c r="AJ872" i="4"/>
  <c r="AJ873" i="4"/>
  <c r="AJ874" i="4"/>
  <c r="AJ875" i="4"/>
  <c r="AJ876" i="4"/>
  <c r="AJ877" i="4"/>
  <c r="AJ878" i="4"/>
  <c r="AJ879" i="4"/>
  <c r="AJ880" i="4"/>
  <c r="AJ881" i="4"/>
  <c r="AJ882" i="4"/>
  <c r="AJ883" i="4"/>
  <c r="AJ884" i="4"/>
  <c r="AJ885" i="4"/>
  <c r="AJ886" i="4"/>
  <c r="AJ887" i="4"/>
  <c r="AJ888" i="4"/>
  <c r="AJ889" i="4"/>
  <c r="AJ890" i="4"/>
  <c r="AJ891" i="4"/>
  <c r="AJ892" i="4"/>
  <c r="AJ893" i="4"/>
  <c r="AJ894" i="4"/>
  <c r="AJ895" i="4"/>
  <c r="AJ896" i="4"/>
  <c r="AJ897" i="4"/>
  <c r="AJ898" i="4"/>
  <c r="AJ899" i="4"/>
  <c r="AJ900" i="4"/>
  <c r="AJ901" i="4"/>
  <c r="AJ902" i="4"/>
  <c r="AJ903" i="4"/>
  <c r="AJ904" i="4"/>
  <c r="AJ905" i="4"/>
  <c r="AJ906" i="4"/>
  <c r="AJ907" i="4"/>
  <c r="AJ908" i="4"/>
  <c r="AJ909" i="4"/>
  <c r="AJ910" i="4"/>
  <c r="AJ911" i="4"/>
  <c r="AJ912" i="4"/>
  <c r="AJ913" i="4"/>
  <c r="AJ914" i="4"/>
  <c r="AJ915" i="4"/>
  <c r="AJ916" i="4"/>
  <c r="AJ917" i="4"/>
  <c r="AJ918" i="4"/>
  <c r="AJ919" i="4"/>
  <c r="AJ920" i="4"/>
  <c r="AJ921" i="4"/>
  <c r="AJ922" i="4"/>
  <c r="AJ923" i="4"/>
  <c r="AJ924" i="4"/>
  <c r="AJ925" i="4"/>
  <c r="AJ926" i="4"/>
  <c r="AJ927" i="4"/>
  <c r="AJ928" i="4"/>
  <c r="AJ929" i="4"/>
  <c r="AJ930" i="4"/>
  <c r="AJ931" i="4"/>
  <c r="AJ932" i="4"/>
  <c r="AJ933" i="4"/>
  <c r="AJ934" i="4"/>
  <c r="AJ935" i="4"/>
  <c r="AJ936" i="4"/>
  <c r="AJ937" i="4"/>
  <c r="AJ938" i="4"/>
  <c r="AJ939" i="4"/>
  <c r="AJ940" i="4"/>
  <c r="AJ941" i="4"/>
  <c r="AJ942" i="4"/>
  <c r="AJ943" i="4"/>
  <c r="AJ944" i="4"/>
  <c r="AJ945" i="4"/>
  <c r="AJ946" i="4"/>
  <c r="AJ947" i="4"/>
  <c r="AJ948" i="4"/>
  <c r="AJ949" i="4"/>
  <c r="AJ950" i="4"/>
  <c r="AJ951" i="4"/>
  <c r="AJ952" i="4"/>
  <c r="AJ953" i="4"/>
  <c r="AJ954" i="4"/>
  <c r="AJ955" i="4"/>
  <c r="AJ956" i="4"/>
  <c r="AJ957" i="4"/>
  <c r="AJ958" i="4"/>
  <c r="AJ959" i="4"/>
  <c r="AJ960" i="4"/>
  <c r="AJ961" i="4"/>
  <c r="AJ962" i="4"/>
  <c r="AJ963" i="4"/>
  <c r="AJ964" i="4"/>
  <c r="AJ965" i="4"/>
  <c r="AJ966" i="4"/>
  <c r="AJ967" i="4"/>
  <c r="AJ968" i="4"/>
  <c r="AJ969" i="4"/>
  <c r="AJ970" i="4"/>
  <c r="AJ971" i="4"/>
  <c r="AJ972" i="4"/>
  <c r="AJ973" i="4"/>
  <c r="AJ974" i="4"/>
  <c r="AJ975" i="4"/>
  <c r="AJ976" i="4"/>
  <c r="AJ977" i="4"/>
  <c r="AJ978" i="4"/>
  <c r="AJ979" i="4"/>
  <c r="AJ980" i="4"/>
  <c r="AJ981" i="4"/>
  <c r="AJ982" i="4"/>
  <c r="AJ983" i="4"/>
  <c r="AJ984" i="4"/>
  <c r="AJ985" i="4"/>
  <c r="AJ986" i="4"/>
  <c r="AJ987" i="4"/>
  <c r="AJ988" i="4"/>
  <c r="AJ989" i="4"/>
  <c r="AJ990" i="4"/>
  <c r="AJ991" i="4"/>
  <c r="AJ992" i="4"/>
  <c r="AJ993" i="4"/>
  <c r="AJ994" i="4"/>
  <c r="AJ995" i="4"/>
  <c r="AJ996" i="4"/>
  <c r="AJ997" i="4"/>
  <c r="AJ998" i="4"/>
  <c r="AJ999" i="4"/>
  <c r="AJ1000" i="4"/>
  <c r="AI642" i="4"/>
  <c r="AI643" i="4"/>
  <c r="AI644" i="4"/>
  <c r="AI645" i="4"/>
  <c r="AI646" i="4"/>
  <c r="AI647" i="4"/>
  <c r="AI648" i="4"/>
  <c r="AI649" i="4"/>
  <c r="AI650" i="4"/>
  <c r="AI651" i="4"/>
  <c r="AI652" i="4"/>
  <c r="AI653" i="4"/>
  <c r="AI654" i="4"/>
  <c r="AI655" i="4"/>
  <c r="AI656" i="4"/>
  <c r="AI657" i="4"/>
  <c r="AI658" i="4"/>
  <c r="AI659" i="4"/>
  <c r="AI660" i="4"/>
  <c r="AI661" i="4"/>
  <c r="AI662" i="4"/>
  <c r="AI663" i="4"/>
  <c r="AI664" i="4"/>
  <c r="AI665" i="4"/>
  <c r="AI666" i="4"/>
  <c r="AI667" i="4"/>
  <c r="AI668" i="4"/>
  <c r="AI669" i="4"/>
  <c r="AI670" i="4"/>
  <c r="AI671" i="4"/>
  <c r="AI672" i="4"/>
  <c r="AI673" i="4"/>
  <c r="AI674" i="4"/>
  <c r="AI675" i="4"/>
  <c r="AI676" i="4"/>
  <c r="AI677" i="4"/>
  <c r="AI678" i="4"/>
  <c r="AI679" i="4"/>
  <c r="AI680" i="4"/>
  <c r="AI681" i="4"/>
  <c r="AI682" i="4"/>
  <c r="AI683" i="4"/>
  <c r="AI684" i="4"/>
  <c r="AI685" i="4"/>
  <c r="AI686" i="4"/>
  <c r="AI687" i="4"/>
  <c r="AI688" i="4"/>
  <c r="AI689" i="4"/>
  <c r="AI690" i="4"/>
  <c r="AI691" i="4"/>
  <c r="AI692" i="4"/>
  <c r="AI693" i="4"/>
  <c r="AI694" i="4"/>
  <c r="AI695" i="4"/>
  <c r="AI696" i="4"/>
  <c r="AI697" i="4"/>
  <c r="AI698" i="4"/>
  <c r="AI699" i="4"/>
  <c r="AI700" i="4"/>
  <c r="AI701" i="4"/>
  <c r="AI702" i="4"/>
  <c r="AI703" i="4"/>
  <c r="AI704" i="4"/>
  <c r="AI705" i="4"/>
  <c r="AI706" i="4"/>
  <c r="AI707" i="4"/>
  <c r="AI708" i="4"/>
  <c r="AI709" i="4"/>
  <c r="AI710" i="4"/>
  <c r="AI711" i="4"/>
  <c r="AI712" i="4"/>
  <c r="AI713" i="4"/>
  <c r="AI714" i="4"/>
  <c r="AI715" i="4"/>
  <c r="AI716" i="4"/>
  <c r="AI717" i="4"/>
  <c r="AI718" i="4"/>
  <c r="AI719" i="4"/>
  <c r="AI720" i="4"/>
  <c r="AI721" i="4"/>
  <c r="AI722" i="4"/>
  <c r="AI723" i="4"/>
  <c r="AI724" i="4"/>
  <c r="AI725" i="4"/>
  <c r="AI726" i="4"/>
  <c r="AI727" i="4"/>
  <c r="AI728" i="4"/>
  <c r="AI729" i="4"/>
  <c r="AI730" i="4"/>
  <c r="AI731" i="4"/>
  <c r="AI732" i="4"/>
  <c r="AI733" i="4"/>
  <c r="AI734" i="4"/>
  <c r="AI735" i="4"/>
  <c r="AI736" i="4"/>
  <c r="AI737" i="4"/>
  <c r="AI738" i="4"/>
  <c r="AI739" i="4"/>
  <c r="AI740" i="4"/>
  <c r="AI741" i="4"/>
  <c r="AI742" i="4"/>
  <c r="AI743" i="4"/>
  <c r="AI744" i="4"/>
  <c r="AI745" i="4"/>
  <c r="AI746" i="4"/>
  <c r="AI747" i="4"/>
  <c r="AI748" i="4"/>
  <c r="AI749" i="4"/>
  <c r="AI750" i="4"/>
  <c r="AI751" i="4"/>
  <c r="AI752" i="4"/>
  <c r="AI753" i="4"/>
  <c r="AI754" i="4"/>
  <c r="AI755" i="4"/>
  <c r="AI756" i="4"/>
  <c r="AI757" i="4"/>
  <c r="AI758" i="4"/>
  <c r="AI759" i="4"/>
  <c r="AI760" i="4"/>
  <c r="AI761" i="4"/>
  <c r="AI762" i="4"/>
  <c r="AI763" i="4"/>
  <c r="AI764" i="4"/>
  <c r="AI765" i="4"/>
  <c r="AI766" i="4"/>
  <c r="AI767" i="4"/>
  <c r="AI768" i="4"/>
  <c r="AI769" i="4"/>
  <c r="AI770" i="4"/>
  <c r="AI771" i="4"/>
  <c r="AI772" i="4"/>
  <c r="AI773" i="4"/>
  <c r="AI774" i="4"/>
  <c r="AI775" i="4"/>
  <c r="AI776" i="4"/>
  <c r="AI777" i="4"/>
  <c r="AI778" i="4"/>
  <c r="AI779" i="4"/>
  <c r="AI780" i="4"/>
  <c r="AI781" i="4"/>
  <c r="AI782" i="4"/>
  <c r="AI783" i="4"/>
  <c r="AI784" i="4"/>
  <c r="AI785" i="4"/>
  <c r="AI786" i="4"/>
  <c r="AI787" i="4"/>
  <c r="AI788" i="4"/>
  <c r="AI789" i="4"/>
  <c r="AI790" i="4"/>
  <c r="AI791" i="4"/>
  <c r="AI792" i="4"/>
  <c r="AI793" i="4"/>
  <c r="AI794" i="4"/>
  <c r="AI795" i="4"/>
  <c r="AI796" i="4"/>
  <c r="AI797" i="4"/>
  <c r="AI798" i="4"/>
  <c r="AI799" i="4"/>
  <c r="AI800" i="4"/>
  <c r="AI801" i="4"/>
  <c r="AI802" i="4"/>
  <c r="AI803" i="4"/>
  <c r="AI804" i="4"/>
  <c r="AI805" i="4"/>
  <c r="AI806" i="4"/>
  <c r="AI807" i="4"/>
  <c r="AI808" i="4"/>
  <c r="AI809" i="4"/>
  <c r="AI810" i="4"/>
  <c r="AI811" i="4"/>
  <c r="AI812" i="4"/>
  <c r="AI813" i="4"/>
  <c r="AI814" i="4"/>
  <c r="AI815" i="4"/>
  <c r="AI816" i="4"/>
  <c r="AI817" i="4"/>
  <c r="AI818" i="4"/>
  <c r="AI819" i="4"/>
  <c r="AI820" i="4"/>
  <c r="AI821" i="4"/>
  <c r="AI822" i="4"/>
  <c r="AI823" i="4"/>
  <c r="AI824" i="4"/>
  <c r="AI825" i="4"/>
  <c r="AI826" i="4"/>
  <c r="AI827" i="4"/>
  <c r="AI828" i="4"/>
  <c r="AI829" i="4"/>
  <c r="AI830" i="4"/>
  <c r="AI831" i="4"/>
  <c r="AI832" i="4"/>
  <c r="AI833" i="4"/>
  <c r="AI834" i="4"/>
  <c r="AI835" i="4"/>
  <c r="AI836" i="4"/>
  <c r="AI837" i="4"/>
  <c r="AI838" i="4"/>
  <c r="AI839" i="4"/>
  <c r="AI840" i="4"/>
  <c r="AI841" i="4"/>
  <c r="AI842" i="4"/>
  <c r="AI843" i="4"/>
  <c r="AI844" i="4"/>
  <c r="AI845" i="4"/>
  <c r="AI846" i="4"/>
  <c r="AI847" i="4"/>
  <c r="AI848" i="4"/>
  <c r="AI849" i="4"/>
  <c r="AI850" i="4"/>
  <c r="AI851" i="4"/>
  <c r="AI852" i="4"/>
  <c r="AI853" i="4"/>
  <c r="AI854" i="4"/>
  <c r="AI855" i="4"/>
  <c r="AI856" i="4"/>
  <c r="AI857" i="4"/>
  <c r="AI858" i="4"/>
  <c r="AI859" i="4"/>
  <c r="AI860" i="4"/>
  <c r="AI861" i="4"/>
  <c r="AI862" i="4"/>
  <c r="AI863" i="4"/>
  <c r="AI864" i="4"/>
  <c r="AI865" i="4"/>
  <c r="AI866" i="4"/>
  <c r="AI867" i="4"/>
  <c r="AI868" i="4"/>
  <c r="AI869" i="4"/>
  <c r="AI870" i="4"/>
  <c r="AI871" i="4"/>
  <c r="AI872" i="4"/>
  <c r="AI873" i="4"/>
  <c r="AI874" i="4"/>
  <c r="AI875" i="4"/>
  <c r="AI876" i="4"/>
  <c r="AI877" i="4"/>
  <c r="AI878" i="4"/>
  <c r="AI879" i="4"/>
  <c r="AI880" i="4"/>
  <c r="AI881" i="4"/>
  <c r="AI882" i="4"/>
  <c r="AI883" i="4"/>
  <c r="AI884" i="4"/>
  <c r="AI885" i="4"/>
  <c r="AI886" i="4"/>
  <c r="AI887" i="4"/>
  <c r="AI888" i="4"/>
  <c r="AI889" i="4"/>
  <c r="AI890" i="4"/>
  <c r="AI891" i="4"/>
  <c r="AI892" i="4"/>
  <c r="AI893" i="4"/>
  <c r="AI894" i="4"/>
  <c r="AI895" i="4"/>
  <c r="AI896" i="4"/>
  <c r="AI897" i="4"/>
  <c r="AI898" i="4"/>
  <c r="AI899" i="4"/>
  <c r="AI900" i="4"/>
  <c r="AI901" i="4"/>
  <c r="AI902" i="4"/>
  <c r="AI903" i="4"/>
  <c r="AI904" i="4"/>
  <c r="AI905" i="4"/>
  <c r="AI906" i="4"/>
  <c r="AI907" i="4"/>
  <c r="AI908" i="4"/>
  <c r="AI909" i="4"/>
  <c r="AI910" i="4"/>
  <c r="AI911" i="4"/>
  <c r="AI912" i="4"/>
  <c r="AI913" i="4"/>
  <c r="AI914" i="4"/>
  <c r="AI915" i="4"/>
  <c r="AI916" i="4"/>
  <c r="AI917" i="4"/>
  <c r="AI918" i="4"/>
  <c r="AI919" i="4"/>
  <c r="AI920" i="4"/>
  <c r="AI921" i="4"/>
  <c r="AI922" i="4"/>
  <c r="AI923" i="4"/>
  <c r="AI924" i="4"/>
  <c r="AI925" i="4"/>
  <c r="AI926" i="4"/>
  <c r="AI927" i="4"/>
  <c r="AI928" i="4"/>
  <c r="AI929" i="4"/>
  <c r="AI930" i="4"/>
  <c r="AI931" i="4"/>
  <c r="AI932" i="4"/>
  <c r="AI933" i="4"/>
  <c r="AI934" i="4"/>
  <c r="AI935" i="4"/>
  <c r="AI936" i="4"/>
  <c r="AI937" i="4"/>
  <c r="AI938" i="4"/>
  <c r="AI939" i="4"/>
  <c r="AI940" i="4"/>
  <c r="AI941" i="4"/>
  <c r="AI942" i="4"/>
  <c r="AI943" i="4"/>
  <c r="AI944" i="4"/>
  <c r="AI945" i="4"/>
  <c r="AI946" i="4"/>
  <c r="AI947" i="4"/>
  <c r="AI948" i="4"/>
  <c r="AI949" i="4"/>
  <c r="AI950" i="4"/>
  <c r="AI951" i="4"/>
  <c r="AI952" i="4"/>
  <c r="AI953" i="4"/>
  <c r="AI954" i="4"/>
  <c r="AI955" i="4"/>
  <c r="AI956" i="4"/>
  <c r="AI957" i="4"/>
  <c r="AI958" i="4"/>
  <c r="AI959" i="4"/>
  <c r="AI960" i="4"/>
  <c r="AI961" i="4"/>
  <c r="AI962" i="4"/>
  <c r="AI963" i="4"/>
  <c r="AI964" i="4"/>
  <c r="AI965" i="4"/>
  <c r="AI966" i="4"/>
  <c r="AI967" i="4"/>
  <c r="AI968" i="4"/>
  <c r="AI969" i="4"/>
  <c r="AI970" i="4"/>
  <c r="AI971" i="4"/>
  <c r="AI972" i="4"/>
  <c r="AI973" i="4"/>
  <c r="AI974" i="4"/>
  <c r="AI975" i="4"/>
  <c r="AI976" i="4"/>
  <c r="AI977" i="4"/>
  <c r="AI978" i="4"/>
  <c r="AI979" i="4"/>
  <c r="AI980" i="4"/>
  <c r="AI981" i="4"/>
  <c r="AI982" i="4"/>
  <c r="AI983" i="4"/>
  <c r="AI984" i="4"/>
  <c r="AI985" i="4"/>
  <c r="AI986" i="4"/>
  <c r="AI987" i="4"/>
  <c r="AI988" i="4"/>
  <c r="AI989" i="4"/>
  <c r="AI990" i="4"/>
  <c r="AI991" i="4"/>
  <c r="AI992" i="4"/>
  <c r="AI993" i="4"/>
  <c r="AI994" i="4"/>
  <c r="AI995" i="4"/>
  <c r="AI996" i="4"/>
  <c r="AI997" i="4"/>
  <c r="AI998" i="4"/>
  <c r="AI999" i="4"/>
  <c r="AI1000" i="4"/>
  <c r="AH642" i="4"/>
  <c r="AH643" i="4"/>
  <c r="AH644" i="4"/>
  <c r="AH645" i="4"/>
  <c r="AH646" i="4"/>
  <c r="AH647" i="4"/>
  <c r="AH648" i="4"/>
  <c r="AH649" i="4"/>
  <c r="AH650" i="4"/>
  <c r="AH651" i="4"/>
  <c r="AH652" i="4"/>
  <c r="AH653" i="4"/>
  <c r="AH654" i="4"/>
  <c r="AH655" i="4"/>
  <c r="AH656" i="4"/>
  <c r="AH657" i="4"/>
  <c r="AH658" i="4"/>
  <c r="AH659" i="4"/>
  <c r="AH660" i="4"/>
  <c r="AH661" i="4"/>
  <c r="AH662" i="4"/>
  <c r="AH663" i="4"/>
  <c r="AH664" i="4"/>
  <c r="AH665" i="4"/>
  <c r="AH666" i="4"/>
  <c r="AH667" i="4"/>
  <c r="AH668" i="4"/>
  <c r="AH669" i="4"/>
  <c r="AH670" i="4"/>
  <c r="AH671" i="4"/>
  <c r="AH672" i="4"/>
  <c r="AH673" i="4"/>
  <c r="AH674" i="4"/>
  <c r="AH675" i="4"/>
  <c r="AH676" i="4"/>
  <c r="AH677" i="4"/>
  <c r="AH678" i="4"/>
  <c r="AH679" i="4"/>
  <c r="AH680" i="4"/>
  <c r="AH681" i="4"/>
  <c r="AH682" i="4"/>
  <c r="AH683" i="4"/>
  <c r="AH684" i="4"/>
  <c r="AH685" i="4"/>
  <c r="AH686" i="4"/>
  <c r="AH687" i="4"/>
  <c r="AH688" i="4"/>
  <c r="AH689" i="4"/>
  <c r="AH690" i="4"/>
  <c r="AH691" i="4"/>
  <c r="AH692" i="4"/>
  <c r="AH693" i="4"/>
  <c r="AH694" i="4"/>
  <c r="AH695" i="4"/>
  <c r="AH696" i="4"/>
  <c r="AH697" i="4"/>
  <c r="AH698" i="4"/>
  <c r="AH699" i="4"/>
  <c r="AH700" i="4"/>
  <c r="AH701" i="4"/>
  <c r="AH702" i="4"/>
  <c r="AH703" i="4"/>
  <c r="AH704" i="4"/>
  <c r="AH705" i="4"/>
  <c r="AH706" i="4"/>
  <c r="AH707" i="4"/>
  <c r="AH708" i="4"/>
  <c r="AH709" i="4"/>
  <c r="AH710" i="4"/>
  <c r="AH711" i="4"/>
  <c r="AH712" i="4"/>
  <c r="AH713" i="4"/>
  <c r="AH714" i="4"/>
  <c r="AH715" i="4"/>
  <c r="AH716" i="4"/>
  <c r="AH717" i="4"/>
  <c r="AH718" i="4"/>
  <c r="AH719" i="4"/>
  <c r="AH720" i="4"/>
  <c r="AH721" i="4"/>
  <c r="AH722" i="4"/>
  <c r="AH723" i="4"/>
  <c r="AH724" i="4"/>
  <c r="AH725" i="4"/>
  <c r="AH726" i="4"/>
  <c r="AH727" i="4"/>
  <c r="AH728" i="4"/>
  <c r="AH729" i="4"/>
  <c r="AH730" i="4"/>
  <c r="AH731" i="4"/>
  <c r="AH732" i="4"/>
  <c r="AH733" i="4"/>
  <c r="AH734" i="4"/>
  <c r="AH735" i="4"/>
  <c r="AH736" i="4"/>
  <c r="AH737" i="4"/>
  <c r="AH738" i="4"/>
  <c r="AH739" i="4"/>
  <c r="AH740" i="4"/>
  <c r="AH741" i="4"/>
  <c r="AH742" i="4"/>
  <c r="AH743" i="4"/>
  <c r="AH744" i="4"/>
  <c r="AH745" i="4"/>
  <c r="AH746" i="4"/>
  <c r="AH747" i="4"/>
  <c r="AH748" i="4"/>
  <c r="AH749" i="4"/>
  <c r="AH750" i="4"/>
  <c r="AH751" i="4"/>
  <c r="AH752" i="4"/>
  <c r="AH753" i="4"/>
  <c r="AH754" i="4"/>
  <c r="AH755" i="4"/>
  <c r="AH756" i="4"/>
  <c r="AH757" i="4"/>
  <c r="AH758" i="4"/>
  <c r="AH759" i="4"/>
  <c r="AH760" i="4"/>
  <c r="AH761" i="4"/>
  <c r="AH762" i="4"/>
  <c r="AH763" i="4"/>
  <c r="AH764" i="4"/>
  <c r="AH765" i="4"/>
  <c r="AH766" i="4"/>
  <c r="AH767" i="4"/>
  <c r="AH768" i="4"/>
  <c r="AH769" i="4"/>
  <c r="AH770" i="4"/>
  <c r="AH771" i="4"/>
  <c r="AH772" i="4"/>
  <c r="AH773" i="4"/>
  <c r="AH774" i="4"/>
  <c r="AH775" i="4"/>
  <c r="AH776" i="4"/>
  <c r="AH777" i="4"/>
  <c r="AH778" i="4"/>
  <c r="AH779" i="4"/>
  <c r="AH780" i="4"/>
  <c r="AH781" i="4"/>
  <c r="AH782" i="4"/>
  <c r="AH783" i="4"/>
  <c r="AH784" i="4"/>
  <c r="AH785" i="4"/>
  <c r="AH786" i="4"/>
  <c r="AH787" i="4"/>
  <c r="AH788" i="4"/>
  <c r="AH789" i="4"/>
  <c r="AH790" i="4"/>
  <c r="AH791" i="4"/>
  <c r="AH792" i="4"/>
  <c r="AH793" i="4"/>
  <c r="AH794" i="4"/>
  <c r="AH795" i="4"/>
  <c r="AH796" i="4"/>
  <c r="AH797" i="4"/>
  <c r="AH798" i="4"/>
  <c r="AH799" i="4"/>
  <c r="AH800" i="4"/>
  <c r="AH801" i="4"/>
  <c r="AH802" i="4"/>
  <c r="AH803" i="4"/>
  <c r="AH804" i="4"/>
  <c r="AH805" i="4"/>
  <c r="AH806" i="4"/>
  <c r="AH807" i="4"/>
  <c r="AH808" i="4"/>
  <c r="AH809" i="4"/>
  <c r="AH810" i="4"/>
  <c r="AH811" i="4"/>
  <c r="AH812" i="4"/>
  <c r="AH813" i="4"/>
  <c r="AH814" i="4"/>
  <c r="AH815" i="4"/>
  <c r="AH816" i="4"/>
  <c r="AH817" i="4"/>
  <c r="AH818" i="4"/>
  <c r="AH819" i="4"/>
  <c r="AH820" i="4"/>
  <c r="AH821" i="4"/>
  <c r="AH822" i="4"/>
  <c r="AH823" i="4"/>
  <c r="AH824" i="4"/>
  <c r="AH825" i="4"/>
  <c r="AH826" i="4"/>
  <c r="AH827" i="4"/>
  <c r="AH828" i="4"/>
  <c r="AH829" i="4"/>
  <c r="AH830" i="4"/>
  <c r="AH831" i="4"/>
  <c r="AH832" i="4"/>
  <c r="AH833" i="4"/>
  <c r="AH834" i="4"/>
  <c r="AH835" i="4"/>
  <c r="AH836" i="4"/>
  <c r="AH837" i="4"/>
  <c r="AH838" i="4"/>
  <c r="AH839" i="4"/>
  <c r="AH840" i="4"/>
  <c r="AH841" i="4"/>
  <c r="AH842" i="4"/>
  <c r="AH843" i="4"/>
  <c r="AH844" i="4"/>
  <c r="AH845" i="4"/>
  <c r="AH846" i="4"/>
  <c r="AH847" i="4"/>
  <c r="AH848" i="4"/>
  <c r="AH849" i="4"/>
  <c r="AH850" i="4"/>
  <c r="AH851" i="4"/>
  <c r="AH852" i="4"/>
  <c r="AH853" i="4"/>
  <c r="AH854" i="4"/>
  <c r="AH855" i="4"/>
  <c r="AH856" i="4"/>
  <c r="AH857" i="4"/>
  <c r="AH858" i="4"/>
  <c r="AH859" i="4"/>
  <c r="AH860" i="4"/>
  <c r="AH861" i="4"/>
  <c r="AH862" i="4"/>
  <c r="AH863" i="4"/>
  <c r="AH864" i="4"/>
  <c r="AH865" i="4"/>
  <c r="AH866" i="4"/>
  <c r="AH867" i="4"/>
  <c r="AH868" i="4"/>
  <c r="AH869" i="4"/>
  <c r="AH870" i="4"/>
  <c r="AH871" i="4"/>
  <c r="AH872" i="4"/>
  <c r="AH873" i="4"/>
  <c r="AH874" i="4"/>
  <c r="AH875" i="4"/>
  <c r="AH876" i="4"/>
  <c r="AH877" i="4"/>
  <c r="AH878" i="4"/>
  <c r="AH879" i="4"/>
  <c r="AH880" i="4"/>
  <c r="AH881" i="4"/>
  <c r="AH882" i="4"/>
  <c r="AH883" i="4"/>
  <c r="AH884" i="4"/>
  <c r="AH885" i="4"/>
  <c r="AH886" i="4"/>
  <c r="AH887" i="4"/>
  <c r="AH888" i="4"/>
  <c r="AH889" i="4"/>
  <c r="AH890" i="4"/>
  <c r="AH891" i="4"/>
  <c r="AH892" i="4"/>
  <c r="AH893" i="4"/>
  <c r="AH894" i="4"/>
  <c r="AH895" i="4"/>
  <c r="AH896" i="4"/>
  <c r="AH897" i="4"/>
  <c r="AH898" i="4"/>
  <c r="AH899" i="4"/>
  <c r="AH900" i="4"/>
  <c r="AH901" i="4"/>
  <c r="AH902" i="4"/>
  <c r="AH903" i="4"/>
  <c r="AH904" i="4"/>
  <c r="AH905" i="4"/>
  <c r="AH906" i="4"/>
  <c r="AH907" i="4"/>
  <c r="AH908" i="4"/>
  <c r="AH909" i="4"/>
  <c r="AH910" i="4"/>
  <c r="AH911" i="4"/>
  <c r="AH912" i="4"/>
  <c r="AH913" i="4"/>
  <c r="AH914" i="4"/>
  <c r="AH915" i="4"/>
  <c r="AH916" i="4"/>
  <c r="AH917" i="4"/>
  <c r="AH918" i="4"/>
  <c r="AH919" i="4"/>
  <c r="AH920" i="4"/>
  <c r="AH921" i="4"/>
  <c r="AH922" i="4"/>
  <c r="AH923" i="4"/>
  <c r="AH924" i="4"/>
  <c r="AH925" i="4"/>
  <c r="AH926" i="4"/>
  <c r="AH927" i="4"/>
  <c r="AH928" i="4"/>
  <c r="AH929" i="4"/>
  <c r="AH930" i="4"/>
  <c r="AH931" i="4"/>
  <c r="AH932" i="4"/>
  <c r="AH933" i="4"/>
  <c r="AH934" i="4"/>
  <c r="AH935" i="4"/>
  <c r="AH936" i="4"/>
  <c r="AH937" i="4"/>
  <c r="AH938" i="4"/>
  <c r="AH939" i="4"/>
  <c r="AH940" i="4"/>
  <c r="AH941" i="4"/>
  <c r="AH942" i="4"/>
  <c r="AH943" i="4"/>
  <c r="AH944" i="4"/>
  <c r="AH945" i="4"/>
  <c r="AH946" i="4"/>
  <c r="AH947" i="4"/>
  <c r="AH948" i="4"/>
  <c r="AH949" i="4"/>
  <c r="AH950" i="4"/>
  <c r="AH951" i="4"/>
  <c r="AH952" i="4"/>
  <c r="AH953" i="4"/>
  <c r="AH954" i="4"/>
  <c r="AH955" i="4"/>
  <c r="AH956" i="4"/>
  <c r="AH957" i="4"/>
  <c r="AH958" i="4"/>
  <c r="AH959" i="4"/>
  <c r="AH960" i="4"/>
  <c r="AH961" i="4"/>
  <c r="AH962" i="4"/>
  <c r="AH963" i="4"/>
  <c r="AH964" i="4"/>
  <c r="AH965" i="4"/>
  <c r="AH966" i="4"/>
  <c r="AH967" i="4"/>
  <c r="AH968" i="4"/>
  <c r="AH969" i="4"/>
  <c r="AH970" i="4"/>
  <c r="AH971" i="4"/>
  <c r="AH972" i="4"/>
  <c r="AH973" i="4"/>
  <c r="AH974" i="4"/>
  <c r="AH975" i="4"/>
  <c r="AH976" i="4"/>
  <c r="AH977" i="4"/>
  <c r="AH978" i="4"/>
  <c r="AH979" i="4"/>
  <c r="AH980" i="4"/>
  <c r="AH981" i="4"/>
  <c r="AH982" i="4"/>
  <c r="AH983" i="4"/>
  <c r="AH984" i="4"/>
  <c r="AH985" i="4"/>
  <c r="AH986" i="4"/>
  <c r="AH987" i="4"/>
  <c r="AH988" i="4"/>
  <c r="AH989" i="4"/>
  <c r="AH990" i="4"/>
  <c r="AH991" i="4"/>
  <c r="AH992" i="4"/>
  <c r="AH993" i="4"/>
  <c r="AH994" i="4"/>
  <c r="AH995" i="4"/>
  <c r="AH996" i="4"/>
  <c r="AH997" i="4"/>
  <c r="AH998" i="4"/>
  <c r="AH999" i="4"/>
  <c r="AH1000" i="4"/>
  <c r="AG642" i="4"/>
  <c r="AG643" i="4"/>
  <c r="AG644" i="4"/>
  <c r="AG645" i="4"/>
  <c r="AG646" i="4"/>
  <c r="AG647" i="4"/>
  <c r="AG648" i="4"/>
  <c r="AG649" i="4"/>
  <c r="AG650" i="4"/>
  <c r="AG651" i="4"/>
  <c r="AG652" i="4"/>
  <c r="AG653" i="4"/>
  <c r="AG654" i="4"/>
  <c r="AG655" i="4"/>
  <c r="AG656" i="4"/>
  <c r="AG657" i="4"/>
  <c r="AG658" i="4"/>
  <c r="AG659" i="4"/>
  <c r="AG660" i="4"/>
  <c r="AG661" i="4"/>
  <c r="AG662" i="4"/>
  <c r="AG663" i="4"/>
  <c r="AG664" i="4"/>
  <c r="AG665" i="4"/>
  <c r="AG666" i="4"/>
  <c r="AG667" i="4"/>
  <c r="AG668" i="4"/>
  <c r="AG669" i="4"/>
  <c r="AG670" i="4"/>
  <c r="AG671" i="4"/>
  <c r="AG672" i="4"/>
  <c r="AG673" i="4"/>
  <c r="AG674" i="4"/>
  <c r="AG675" i="4"/>
  <c r="AG676" i="4"/>
  <c r="AG677" i="4"/>
  <c r="AG678" i="4"/>
  <c r="AG679" i="4"/>
  <c r="AG680" i="4"/>
  <c r="AG681" i="4"/>
  <c r="AG682" i="4"/>
  <c r="AG683" i="4"/>
  <c r="AG684" i="4"/>
  <c r="AG685" i="4"/>
  <c r="AG686" i="4"/>
  <c r="AG687" i="4"/>
  <c r="AG688" i="4"/>
  <c r="AG689" i="4"/>
  <c r="AG690" i="4"/>
  <c r="AG691" i="4"/>
  <c r="AG692" i="4"/>
  <c r="AG693" i="4"/>
  <c r="AG694" i="4"/>
  <c r="AG695" i="4"/>
  <c r="AG696" i="4"/>
  <c r="AG697" i="4"/>
  <c r="AG698" i="4"/>
  <c r="AG699" i="4"/>
  <c r="AG700" i="4"/>
  <c r="AG701" i="4"/>
  <c r="AG702" i="4"/>
  <c r="AG703" i="4"/>
  <c r="AG704" i="4"/>
  <c r="AG705" i="4"/>
  <c r="AG706" i="4"/>
  <c r="AG707" i="4"/>
  <c r="AG708" i="4"/>
  <c r="AG709" i="4"/>
  <c r="AG710" i="4"/>
  <c r="AG711" i="4"/>
  <c r="AG712" i="4"/>
  <c r="AG713" i="4"/>
  <c r="AG714" i="4"/>
  <c r="AG715" i="4"/>
  <c r="AG716" i="4"/>
  <c r="AG717" i="4"/>
  <c r="AG718" i="4"/>
  <c r="AG719" i="4"/>
  <c r="AG720" i="4"/>
  <c r="AG721" i="4"/>
  <c r="AG722" i="4"/>
  <c r="AG723" i="4"/>
  <c r="AG724" i="4"/>
  <c r="AG725" i="4"/>
  <c r="AG726" i="4"/>
  <c r="AG727" i="4"/>
  <c r="AG728" i="4"/>
  <c r="AG729" i="4"/>
  <c r="AG730" i="4"/>
  <c r="AG731" i="4"/>
  <c r="AG732" i="4"/>
  <c r="AG733" i="4"/>
  <c r="AG734" i="4"/>
  <c r="AG735" i="4"/>
  <c r="AG736" i="4"/>
  <c r="AG737" i="4"/>
  <c r="AG738" i="4"/>
  <c r="AG739" i="4"/>
  <c r="AG740" i="4"/>
  <c r="AG741" i="4"/>
  <c r="AG742" i="4"/>
  <c r="AG743" i="4"/>
  <c r="AG744" i="4"/>
  <c r="AG745" i="4"/>
  <c r="AG746" i="4"/>
  <c r="AG747" i="4"/>
  <c r="AG748" i="4"/>
  <c r="AG749" i="4"/>
  <c r="AG750" i="4"/>
  <c r="AG751" i="4"/>
  <c r="AG752" i="4"/>
  <c r="AG753" i="4"/>
  <c r="AG754" i="4"/>
  <c r="AG755" i="4"/>
  <c r="AG756" i="4"/>
  <c r="AG757" i="4"/>
  <c r="AG758" i="4"/>
  <c r="AG759" i="4"/>
  <c r="AG760" i="4"/>
  <c r="AG761" i="4"/>
  <c r="AG762" i="4"/>
  <c r="AG763" i="4"/>
  <c r="AG764" i="4"/>
  <c r="AG765" i="4"/>
  <c r="AG766" i="4"/>
  <c r="AG767" i="4"/>
  <c r="AG768" i="4"/>
  <c r="AG769" i="4"/>
  <c r="AG770" i="4"/>
  <c r="AG771" i="4"/>
  <c r="AG772" i="4"/>
  <c r="AG773" i="4"/>
  <c r="AG774" i="4"/>
  <c r="AG775" i="4"/>
  <c r="AG776" i="4"/>
  <c r="AG777" i="4"/>
  <c r="AG778" i="4"/>
  <c r="AG779" i="4"/>
  <c r="AG780" i="4"/>
  <c r="AG781" i="4"/>
  <c r="AG782" i="4"/>
  <c r="AG783" i="4"/>
  <c r="AG784" i="4"/>
  <c r="AG785" i="4"/>
  <c r="AG786" i="4"/>
  <c r="AG787" i="4"/>
  <c r="AG788" i="4"/>
  <c r="AG789" i="4"/>
  <c r="AG790" i="4"/>
  <c r="AG791" i="4"/>
  <c r="AG792" i="4"/>
  <c r="AG793" i="4"/>
  <c r="AG794" i="4"/>
  <c r="AG795" i="4"/>
  <c r="AG796" i="4"/>
  <c r="AG797" i="4"/>
  <c r="AG798" i="4"/>
  <c r="AG799" i="4"/>
  <c r="AG800" i="4"/>
  <c r="AG801" i="4"/>
  <c r="AG802" i="4"/>
  <c r="AG803" i="4"/>
  <c r="AG804" i="4"/>
  <c r="AG805" i="4"/>
  <c r="AG806" i="4"/>
  <c r="AG807" i="4"/>
  <c r="AG808" i="4"/>
  <c r="AG809" i="4"/>
  <c r="AG810" i="4"/>
  <c r="AG811" i="4"/>
  <c r="AG812" i="4"/>
  <c r="AG813" i="4"/>
  <c r="AG814" i="4"/>
  <c r="AG815" i="4"/>
  <c r="AG816" i="4"/>
  <c r="AG817" i="4"/>
  <c r="AG818" i="4"/>
  <c r="AG819" i="4"/>
  <c r="AG820" i="4"/>
  <c r="AG821" i="4"/>
  <c r="AG822" i="4"/>
  <c r="AG823" i="4"/>
  <c r="AG824" i="4"/>
  <c r="AG825" i="4"/>
  <c r="AG826" i="4"/>
  <c r="AG827" i="4"/>
  <c r="AG828" i="4"/>
  <c r="AG829" i="4"/>
  <c r="AG830" i="4"/>
  <c r="AG831" i="4"/>
  <c r="AG832" i="4"/>
  <c r="AG833" i="4"/>
  <c r="AG834" i="4"/>
  <c r="AG835" i="4"/>
  <c r="AG836" i="4"/>
  <c r="AG837" i="4"/>
  <c r="AG838" i="4"/>
  <c r="AG839" i="4"/>
  <c r="AG840" i="4"/>
  <c r="AG841" i="4"/>
  <c r="AG842" i="4"/>
  <c r="AG843" i="4"/>
  <c r="AG844" i="4"/>
  <c r="AG845" i="4"/>
  <c r="AG846" i="4"/>
  <c r="AG847" i="4"/>
  <c r="AG848" i="4"/>
  <c r="AG849" i="4"/>
  <c r="AG850" i="4"/>
  <c r="AG851" i="4"/>
  <c r="AG852" i="4"/>
  <c r="AG853" i="4"/>
  <c r="AG854" i="4"/>
  <c r="AG855" i="4"/>
  <c r="AG856" i="4"/>
  <c r="AG857" i="4"/>
  <c r="AG858" i="4"/>
  <c r="AG859" i="4"/>
  <c r="AG860" i="4"/>
  <c r="AG861" i="4"/>
  <c r="AG862" i="4"/>
  <c r="AG863" i="4"/>
  <c r="AG864" i="4"/>
  <c r="AG865" i="4"/>
  <c r="AG866" i="4"/>
  <c r="AG867" i="4"/>
  <c r="AG868" i="4"/>
  <c r="AG869" i="4"/>
  <c r="AG870" i="4"/>
  <c r="AG871" i="4"/>
  <c r="AG872" i="4"/>
  <c r="AG873" i="4"/>
  <c r="AG874" i="4"/>
  <c r="AG875" i="4"/>
  <c r="AG876" i="4"/>
  <c r="AG877" i="4"/>
  <c r="AG878" i="4"/>
  <c r="AG879" i="4"/>
  <c r="AG880" i="4"/>
  <c r="AG881" i="4"/>
  <c r="AG882" i="4"/>
  <c r="AG883" i="4"/>
  <c r="AG884" i="4"/>
  <c r="AG885" i="4"/>
  <c r="AG886" i="4"/>
  <c r="AG887" i="4"/>
  <c r="AG888" i="4"/>
  <c r="AG889" i="4"/>
  <c r="AG890" i="4"/>
  <c r="AG891" i="4"/>
  <c r="AG892" i="4"/>
  <c r="AG893" i="4"/>
  <c r="AG894" i="4"/>
  <c r="AG895" i="4"/>
  <c r="AG896" i="4"/>
  <c r="AG897" i="4"/>
  <c r="AG898" i="4"/>
  <c r="AG899" i="4"/>
  <c r="AG900" i="4"/>
  <c r="AG901" i="4"/>
  <c r="AG902" i="4"/>
  <c r="AG903" i="4"/>
  <c r="AG904" i="4"/>
  <c r="AG905" i="4"/>
  <c r="AG906" i="4"/>
  <c r="AG907" i="4"/>
  <c r="AG908" i="4"/>
  <c r="AG909" i="4"/>
  <c r="AG910" i="4"/>
  <c r="AG911" i="4"/>
  <c r="AG912" i="4"/>
  <c r="AG913" i="4"/>
  <c r="AG914" i="4"/>
  <c r="AG915" i="4"/>
  <c r="AG916" i="4"/>
  <c r="AG917" i="4"/>
  <c r="AG918" i="4"/>
  <c r="AG919" i="4"/>
  <c r="AG920" i="4"/>
  <c r="AG921" i="4"/>
  <c r="AG922" i="4"/>
  <c r="AG923" i="4"/>
  <c r="AG924" i="4"/>
  <c r="AG925" i="4"/>
  <c r="AG926" i="4"/>
  <c r="AG927" i="4"/>
  <c r="AG928" i="4"/>
  <c r="AG929" i="4"/>
  <c r="AG930" i="4"/>
  <c r="AG931" i="4"/>
  <c r="AG932" i="4"/>
  <c r="AG933" i="4"/>
  <c r="AG934" i="4"/>
  <c r="AG935" i="4"/>
  <c r="AG936" i="4"/>
  <c r="AG937" i="4"/>
  <c r="AG938" i="4"/>
  <c r="AG939" i="4"/>
  <c r="AG940" i="4"/>
  <c r="AG941" i="4"/>
  <c r="AG942" i="4"/>
  <c r="AG943" i="4"/>
  <c r="AG944" i="4"/>
  <c r="AG945" i="4"/>
  <c r="AG946" i="4"/>
  <c r="AG947" i="4"/>
  <c r="AG948" i="4"/>
  <c r="AG949" i="4"/>
  <c r="AG950" i="4"/>
  <c r="AG951" i="4"/>
  <c r="AG952" i="4"/>
  <c r="AG953" i="4"/>
  <c r="AG954" i="4"/>
  <c r="AG955" i="4"/>
  <c r="AG956" i="4"/>
  <c r="AG957" i="4"/>
  <c r="AG958" i="4"/>
  <c r="AG959" i="4"/>
  <c r="AG960" i="4"/>
  <c r="AG961" i="4"/>
  <c r="AG962" i="4"/>
  <c r="AG963" i="4"/>
  <c r="AG964" i="4"/>
  <c r="AG965" i="4"/>
  <c r="AG966" i="4"/>
  <c r="AG967" i="4"/>
  <c r="AG968" i="4"/>
  <c r="AG969" i="4"/>
  <c r="AG970" i="4"/>
  <c r="AG971" i="4"/>
  <c r="AG972" i="4"/>
  <c r="AG973" i="4"/>
  <c r="AG974" i="4"/>
  <c r="AG975" i="4"/>
  <c r="AG976" i="4"/>
  <c r="AG977" i="4"/>
  <c r="AG978" i="4"/>
  <c r="AG979" i="4"/>
  <c r="AG980" i="4"/>
  <c r="AG981" i="4"/>
  <c r="AG982" i="4"/>
  <c r="AG983" i="4"/>
  <c r="AG984" i="4"/>
  <c r="AG985" i="4"/>
  <c r="AG986" i="4"/>
  <c r="AG987" i="4"/>
  <c r="AG988" i="4"/>
  <c r="AG989" i="4"/>
  <c r="AG990" i="4"/>
  <c r="AG991" i="4"/>
  <c r="AG992" i="4"/>
  <c r="AG993" i="4"/>
  <c r="AG994" i="4"/>
  <c r="AG995" i="4"/>
  <c r="AG996" i="4"/>
  <c r="AG997" i="4"/>
  <c r="AG998" i="4"/>
  <c r="AG999" i="4"/>
  <c r="AG1000" i="4"/>
  <c r="AF642" i="4"/>
  <c r="AF643" i="4"/>
  <c r="AF644" i="4"/>
  <c r="AF645" i="4"/>
  <c r="AF646" i="4"/>
  <c r="AF647" i="4"/>
  <c r="AF648" i="4"/>
  <c r="AF649" i="4"/>
  <c r="AF650" i="4"/>
  <c r="AF651" i="4"/>
  <c r="AF652" i="4"/>
  <c r="AF653" i="4"/>
  <c r="AF654" i="4"/>
  <c r="AF655" i="4"/>
  <c r="AF656" i="4"/>
  <c r="AF657" i="4"/>
  <c r="AF658" i="4"/>
  <c r="AF659" i="4"/>
  <c r="AF660" i="4"/>
  <c r="AF661" i="4"/>
  <c r="AF662" i="4"/>
  <c r="AF663" i="4"/>
  <c r="AF664" i="4"/>
  <c r="AF665" i="4"/>
  <c r="AF666" i="4"/>
  <c r="AF667" i="4"/>
  <c r="AF668" i="4"/>
  <c r="AF669" i="4"/>
  <c r="AF670" i="4"/>
  <c r="AF671" i="4"/>
  <c r="AF672" i="4"/>
  <c r="AF673" i="4"/>
  <c r="AF674" i="4"/>
  <c r="AF675" i="4"/>
  <c r="AF676" i="4"/>
  <c r="AF677" i="4"/>
  <c r="AF678" i="4"/>
  <c r="AF679" i="4"/>
  <c r="AF680" i="4"/>
  <c r="AF681" i="4"/>
  <c r="AF682" i="4"/>
  <c r="AF683" i="4"/>
  <c r="AF684" i="4"/>
  <c r="AF685" i="4"/>
  <c r="AF686" i="4"/>
  <c r="AF687" i="4"/>
  <c r="AF688" i="4"/>
  <c r="AF689" i="4"/>
  <c r="AF690" i="4"/>
  <c r="AF691" i="4"/>
  <c r="AF692" i="4"/>
  <c r="AF693" i="4"/>
  <c r="AF694" i="4"/>
  <c r="AF695" i="4"/>
  <c r="AF696" i="4"/>
  <c r="AF697" i="4"/>
  <c r="AF698" i="4"/>
  <c r="AF699" i="4"/>
  <c r="AF700" i="4"/>
  <c r="AF701" i="4"/>
  <c r="AF702" i="4"/>
  <c r="AF703" i="4"/>
  <c r="AF704" i="4"/>
  <c r="AF705" i="4"/>
  <c r="AF706" i="4"/>
  <c r="AF707" i="4"/>
  <c r="AF708" i="4"/>
  <c r="AF709" i="4"/>
  <c r="AF710" i="4"/>
  <c r="AF711" i="4"/>
  <c r="AF712" i="4"/>
  <c r="AF713" i="4"/>
  <c r="AF714" i="4"/>
  <c r="AF715" i="4"/>
  <c r="AF716" i="4"/>
  <c r="AF717" i="4"/>
  <c r="AF718" i="4"/>
  <c r="AF719" i="4"/>
  <c r="AF720" i="4"/>
  <c r="AF721" i="4"/>
  <c r="AF722" i="4"/>
  <c r="AF723" i="4"/>
  <c r="AF724" i="4"/>
  <c r="AF725" i="4"/>
  <c r="AF726" i="4"/>
  <c r="AF727" i="4"/>
  <c r="AF728" i="4"/>
  <c r="AF729" i="4"/>
  <c r="AF730" i="4"/>
  <c r="AF731" i="4"/>
  <c r="AF732" i="4"/>
  <c r="AF733" i="4"/>
  <c r="AF734" i="4"/>
  <c r="AF735" i="4"/>
  <c r="AF736" i="4"/>
  <c r="AF737" i="4"/>
  <c r="AF738" i="4"/>
  <c r="AF739" i="4"/>
  <c r="AF740" i="4"/>
  <c r="AF741" i="4"/>
  <c r="AF742" i="4"/>
  <c r="AF743" i="4"/>
  <c r="AF744" i="4"/>
  <c r="AF745" i="4"/>
  <c r="AF746" i="4"/>
  <c r="AF747" i="4"/>
  <c r="AF748" i="4"/>
  <c r="AF749" i="4"/>
  <c r="AF750" i="4"/>
  <c r="AF751" i="4"/>
  <c r="AF752" i="4"/>
  <c r="AF753" i="4"/>
  <c r="AF754" i="4"/>
  <c r="AF755" i="4"/>
  <c r="AF756" i="4"/>
  <c r="AF757" i="4"/>
  <c r="AF758" i="4"/>
  <c r="AF759" i="4"/>
  <c r="AF760" i="4"/>
  <c r="AF761" i="4"/>
  <c r="AF762" i="4"/>
  <c r="AF763" i="4"/>
  <c r="AF764" i="4"/>
  <c r="AF765" i="4"/>
  <c r="AF766" i="4"/>
  <c r="AF767" i="4"/>
  <c r="AF768" i="4"/>
  <c r="AF769" i="4"/>
  <c r="AF770" i="4"/>
  <c r="AF771" i="4"/>
  <c r="AF772" i="4"/>
  <c r="AF773" i="4"/>
  <c r="AF774" i="4"/>
  <c r="AF775" i="4"/>
  <c r="AF776" i="4"/>
  <c r="AF777" i="4"/>
  <c r="AF778" i="4"/>
  <c r="AF779" i="4"/>
  <c r="AF780" i="4"/>
  <c r="AF781" i="4"/>
  <c r="AF782" i="4"/>
  <c r="AF783" i="4"/>
  <c r="AF784" i="4"/>
  <c r="AF785" i="4"/>
  <c r="AF786" i="4"/>
  <c r="AF787" i="4"/>
  <c r="AF788" i="4"/>
  <c r="AF789" i="4"/>
  <c r="AF790" i="4"/>
  <c r="AF791" i="4"/>
  <c r="AF792" i="4"/>
  <c r="AF793" i="4"/>
  <c r="AF794" i="4"/>
  <c r="AF795" i="4"/>
  <c r="AF796" i="4"/>
  <c r="AF797" i="4"/>
  <c r="AF798" i="4"/>
  <c r="AF799" i="4"/>
  <c r="AF800" i="4"/>
  <c r="AF801" i="4"/>
  <c r="AF802" i="4"/>
  <c r="AF803" i="4"/>
  <c r="AF804" i="4"/>
  <c r="AF805" i="4"/>
  <c r="AF806" i="4"/>
  <c r="AF807" i="4"/>
  <c r="AF808" i="4"/>
  <c r="AF809" i="4"/>
  <c r="AF810" i="4"/>
  <c r="AF811" i="4"/>
  <c r="AF812" i="4"/>
  <c r="AF813" i="4"/>
  <c r="AF814" i="4"/>
  <c r="AF815" i="4"/>
  <c r="AF816" i="4"/>
  <c r="AF817" i="4"/>
  <c r="AF818" i="4"/>
  <c r="AF819" i="4"/>
  <c r="AF820" i="4"/>
  <c r="AF821" i="4"/>
  <c r="AF822" i="4"/>
  <c r="AF823" i="4"/>
  <c r="AF824" i="4"/>
  <c r="AF825" i="4"/>
  <c r="AF826" i="4"/>
  <c r="AF827" i="4"/>
  <c r="AF828" i="4"/>
  <c r="AF829" i="4"/>
  <c r="AF830" i="4"/>
  <c r="AF831" i="4"/>
  <c r="AF832" i="4"/>
  <c r="AF833" i="4"/>
  <c r="AF834" i="4"/>
  <c r="AF835" i="4"/>
  <c r="AF836" i="4"/>
  <c r="AF837" i="4"/>
  <c r="AF838" i="4"/>
  <c r="AF839" i="4"/>
  <c r="AF840" i="4"/>
  <c r="AF841" i="4"/>
  <c r="AF842" i="4"/>
  <c r="AF843" i="4"/>
  <c r="AF844" i="4"/>
  <c r="AF845" i="4"/>
  <c r="AF846" i="4"/>
  <c r="AF847" i="4"/>
  <c r="AF848" i="4"/>
  <c r="AF849" i="4"/>
  <c r="AF850" i="4"/>
  <c r="AF851" i="4"/>
  <c r="AF852" i="4"/>
  <c r="AF853" i="4"/>
  <c r="AF854" i="4"/>
  <c r="AF855" i="4"/>
  <c r="AF856" i="4"/>
  <c r="AF857" i="4"/>
  <c r="AF858" i="4"/>
  <c r="AF859" i="4"/>
  <c r="AF860" i="4"/>
  <c r="AF861" i="4"/>
  <c r="AF862" i="4"/>
  <c r="AF863" i="4"/>
  <c r="AF864" i="4"/>
  <c r="AF865" i="4"/>
  <c r="AF866" i="4"/>
  <c r="AF867" i="4"/>
  <c r="AF868" i="4"/>
  <c r="AF869" i="4"/>
  <c r="AF870" i="4"/>
  <c r="AF871" i="4"/>
  <c r="AF872" i="4"/>
  <c r="AF873" i="4"/>
  <c r="AF874" i="4"/>
  <c r="AF875" i="4"/>
  <c r="AF876" i="4"/>
  <c r="AF877" i="4"/>
  <c r="AF878" i="4"/>
  <c r="AF879" i="4"/>
  <c r="AF880" i="4"/>
  <c r="AF881" i="4"/>
  <c r="AF882" i="4"/>
  <c r="AF883" i="4"/>
  <c r="AF884" i="4"/>
  <c r="AF885" i="4"/>
  <c r="AF886" i="4"/>
  <c r="AF887" i="4"/>
  <c r="AF888" i="4"/>
  <c r="AF889" i="4"/>
  <c r="AF890" i="4"/>
  <c r="AF891" i="4"/>
  <c r="AF892" i="4"/>
  <c r="AF893" i="4"/>
  <c r="AF894" i="4"/>
  <c r="AF895" i="4"/>
  <c r="AF896" i="4"/>
  <c r="AF897" i="4"/>
  <c r="AF898" i="4"/>
  <c r="AF899" i="4"/>
  <c r="AF900" i="4"/>
  <c r="AF901" i="4"/>
  <c r="AF902" i="4"/>
  <c r="AF903" i="4"/>
  <c r="AF904" i="4"/>
  <c r="AF905" i="4"/>
  <c r="AF906" i="4"/>
  <c r="AF907" i="4"/>
  <c r="AF908" i="4"/>
  <c r="AF909" i="4"/>
  <c r="AF910" i="4"/>
  <c r="AF911" i="4"/>
  <c r="AF912" i="4"/>
  <c r="AF913" i="4"/>
  <c r="AF914" i="4"/>
  <c r="AF915" i="4"/>
  <c r="AF916" i="4"/>
  <c r="AF917" i="4"/>
  <c r="AF918" i="4"/>
  <c r="AF919" i="4"/>
  <c r="AF920" i="4"/>
  <c r="AF921" i="4"/>
  <c r="AF922" i="4"/>
  <c r="AF923" i="4"/>
  <c r="AF924" i="4"/>
  <c r="AF925" i="4"/>
  <c r="AF926" i="4"/>
  <c r="AF927" i="4"/>
  <c r="AF928" i="4"/>
  <c r="AF929" i="4"/>
  <c r="AF930" i="4"/>
  <c r="AF931" i="4"/>
  <c r="AF932" i="4"/>
  <c r="AF933" i="4"/>
  <c r="AF934" i="4"/>
  <c r="AF935" i="4"/>
  <c r="AF936" i="4"/>
  <c r="AF937" i="4"/>
  <c r="AF938" i="4"/>
  <c r="AF939" i="4"/>
  <c r="AF940" i="4"/>
  <c r="AF941" i="4"/>
  <c r="AF942" i="4"/>
  <c r="AF943" i="4"/>
  <c r="AF944" i="4"/>
  <c r="AF945" i="4"/>
  <c r="AF946" i="4"/>
  <c r="AF947" i="4"/>
  <c r="AF948" i="4"/>
  <c r="AF949" i="4"/>
  <c r="AF950" i="4"/>
  <c r="AF951" i="4"/>
  <c r="AF952" i="4"/>
  <c r="AF953" i="4"/>
  <c r="AF954" i="4"/>
  <c r="AF955" i="4"/>
  <c r="AF956" i="4"/>
  <c r="AF957" i="4"/>
  <c r="AF958" i="4"/>
  <c r="AF959" i="4"/>
  <c r="AF960" i="4"/>
  <c r="AF961" i="4"/>
  <c r="AF962" i="4"/>
  <c r="AF963" i="4"/>
  <c r="AF964" i="4"/>
  <c r="AF965" i="4"/>
  <c r="AF966" i="4"/>
  <c r="AF967" i="4"/>
  <c r="AF968" i="4"/>
  <c r="AF969" i="4"/>
  <c r="AF970" i="4"/>
  <c r="AF971" i="4"/>
  <c r="AF972" i="4"/>
  <c r="AF973" i="4"/>
  <c r="AF974" i="4"/>
  <c r="AF975" i="4"/>
  <c r="AF976" i="4"/>
  <c r="AF977" i="4"/>
  <c r="AF978" i="4"/>
  <c r="AF979" i="4"/>
  <c r="AF980" i="4"/>
  <c r="AF981" i="4"/>
  <c r="AF982" i="4"/>
  <c r="AF983" i="4"/>
  <c r="AF984" i="4"/>
  <c r="AF985" i="4"/>
  <c r="AF986" i="4"/>
  <c r="AF987" i="4"/>
  <c r="AF988" i="4"/>
  <c r="AF989" i="4"/>
  <c r="AF990" i="4"/>
  <c r="AF991" i="4"/>
  <c r="AF992" i="4"/>
  <c r="AF993" i="4"/>
  <c r="AF994" i="4"/>
  <c r="AF995" i="4"/>
  <c r="AF996" i="4"/>
  <c r="AF997" i="4"/>
  <c r="AF998" i="4"/>
  <c r="AF999" i="4"/>
  <c r="AF1000" i="4"/>
  <c r="AE642" i="4"/>
  <c r="AE643" i="4"/>
  <c r="AE644" i="4"/>
  <c r="AE645" i="4"/>
  <c r="AE646" i="4"/>
  <c r="AE647" i="4"/>
  <c r="AE648" i="4"/>
  <c r="AE649" i="4"/>
  <c r="AE650" i="4"/>
  <c r="AE651" i="4"/>
  <c r="AE652" i="4"/>
  <c r="AE653" i="4"/>
  <c r="AE654" i="4"/>
  <c r="AE655" i="4"/>
  <c r="AE656" i="4"/>
  <c r="AE657" i="4"/>
  <c r="AE658" i="4"/>
  <c r="AE659" i="4"/>
  <c r="AE660" i="4"/>
  <c r="AE661" i="4"/>
  <c r="AE662" i="4"/>
  <c r="AE663" i="4"/>
  <c r="AE664" i="4"/>
  <c r="AE665" i="4"/>
  <c r="AE666" i="4"/>
  <c r="AE667" i="4"/>
  <c r="AE668" i="4"/>
  <c r="AE669" i="4"/>
  <c r="AE670" i="4"/>
  <c r="AE671" i="4"/>
  <c r="AE672" i="4"/>
  <c r="AE673" i="4"/>
  <c r="AE674" i="4"/>
  <c r="AE675" i="4"/>
  <c r="AE676" i="4"/>
  <c r="AE677" i="4"/>
  <c r="AE678" i="4"/>
  <c r="AE679" i="4"/>
  <c r="AE680" i="4"/>
  <c r="AE681" i="4"/>
  <c r="AE682" i="4"/>
  <c r="AE683" i="4"/>
  <c r="AE684" i="4"/>
  <c r="AE685" i="4"/>
  <c r="AE686" i="4"/>
  <c r="AE687" i="4"/>
  <c r="AE688" i="4"/>
  <c r="AE689" i="4"/>
  <c r="AE690" i="4"/>
  <c r="AE691" i="4"/>
  <c r="AE692" i="4"/>
  <c r="AE693" i="4"/>
  <c r="AE694" i="4"/>
  <c r="AE695" i="4"/>
  <c r="AE696" i="4"/>
  <c r="AE697" i="4"/>
  <c r="AE698" i="4"/>
  <c r="AE699" i="4"/>
  <c r="AE700" i="4"/>
  <c r="AE701" i="4"/>
  <c r="AE702" i="4"/>
  <c r="AE703" i="4"/>
  <c r="AE704" i="4"/>
  <c r="AE705" i="4"/>
  <c r="AE706" i="4"/>
  <c r="AE707" i="4"/>
  <c r="AE708" i="4"/>
  <c r="AE709" i="4"/>
  <c r="AE710" i="4"/>
  <c r="AE711" i="4"/>
  <c r="AE712" i="4"/>
  <c r="AE713" i="4"/>
  <c r="AE714" i="4"/>
  <c r="AE715" i="4"/>
  <c r="AE716" i="4"/>
  <c r="AE717" i="4"/>
  <c r="AE718" i="4"/>
  <c r="AE719" i="4"/>
  <c r="AE720" i="4"/>
  <c r="AE721" i="4"/>
  <c r="AE722" i="4"/>
  <c r="AE723" i="4"/>
  <c r="AE724" i="4"/>
  <c r="AE725" i="4"/>
  <c r="AE726" i="4"/>
  <c r="AE727" i="4"/>
  <c r="AE728" i="4"/>
  <c r="AE729" i="4"/>
  <c r="AE730" i="4"/>
  <c r="AE731" i="4"/>
  <c r="AE732" i="4"/>
  <c r="AE733" i="4"/>
  <c r="AE734" i="4"/>
  <c r="AE735" i="4"/>
  <c r="AE736" i="4"/>
  <c r="AE737" i="4"/>
  <c r="AE738" i="4"/>
  <c r="AE739" i="4"/>
  <c r="AE740" i="4"/>
  <c r="AE741" i="4"/>
  <c r="AE742" i="4"/>
  <c r="AE743" i="4"/>
  <c r="AE744" i="4"/>
  <c r="AE745" i="4"/>
  <c r="AE746" i="4"/>
  <c r="AE747" i="4"/>
  <c r="AE748" i="4"/>
  <c r="AE749" i="4"/>
  <c r="AE750" i="4"/>
  <c r="AE751" i="4"/>
  <c r="AE752" i="4"/>
  <c r="AE753" i="4"/>
  <c r="AE754" i="4"/>
  <c r="AE755" i="4"/>
  <c r="AE756" i="4"/>
  <c r="AE757" i="4"/>
  <c r="AE758" i="4"/>
  <c r="AE759" i="4"/>
  <c r="AE760" i="4"/>
  <c r="AE761" i="4"/>
  <c r="AE762" i="4"/>
  <c r="AE763" i="4"/>
  <c r="AE764" i="4"/>
  <c r="AE765" i="4"/>
  <c r="AE766" i="4"/>
  <c r="AE767" i="4"/>
  <c r="AE768" i="4"/>
  <c r="AE769" i="4"/>
  <c r="AE770" i="4"/>
  <c r="AE771" i="4"/>
  <c r="AE772" i="4"/>
  <c r="AE773" i="4"/>
  <c r="AE774" i="4"/>
  <c r="AE775" i="4"/>
  <c r="AE776" i="4"/>
  <c r="AE777" i="4"/>
  <c r="AE778" i="4"/>
  <c r="AE779" i="4"/>
  <c r="AE780" i="4"/>
  <c r="AE781" i="4"/>
  <c r="AE782" i="4"/>
  <c r="AE783" i="4"/>
  <c r="AE784" i="4"/>
  <c r="AE785" i="4"/>
  <c r="AE786" i="4"/>
  <c r="AE787" i="4"/>
  <c r="AE788" i="4"/>
  <c r="AE789" i="4"/>
  <c r="AE790" i="4"/>
  <c r="AE791" i="4"/>
  <c r="AE792" i="4"/>
  <c r="AE793" i="4"/>
  <c r="AE794" i="4"/>
  <c r="AE795" i="4"/>
  <c r="AE796" i="4"/>
  <c r="AE797" i="4"/>
  <c r="AE798" i="4"/>
  <c r="AE799" i="4"/>
  <c r="AE800" i="4"/>
  <c r="AE801" i="4"/>
  <c r="AE802" i="4"/>
  <c r="AE803" i="4"/>
  <c r="AE804" i="4"/>
  <c r="AE805" i="4"/>
  <c r="AE806" i="4"/>
  <c r="AE807" i="4"/>
  <c r="AE808" i="4"/>
  <c r="AE809" i="4"/>
  <c r="AE810" i="4"/>
  <c r="AE811" i="4"/>
  <c r="AE812" i="4"/>
  <c r="AE813" i="4"/>
  <c r="AE814" i="4"/>
  <c r="AE815" i="4"/>
  <c r="AE816" i="4"/>
  <c r="AE817" i="4"/>
  <c r="AE818" i="4"/>
  <c r="AE819" i="4"/>
  <c r="AE820" i="4"/>
  <c r="AE821" i="4"/>
  <c r="AE822" i="4"/>
  <c r="AE823" i="4"/>
  <c r="AE824" i="4"/>
  <c r="AE825" i="4"/>
  <c r="AE826" i="4"/>
  <c r="AE827" i="4"/>
  <c r="AE828" i="4"/>
  <c r="AE829" i="4"/>
  <c r="AE830" i="4"/>
  <c r="AE831" i="4"/>
  <c r="AE832" i="4"/>
  <c r="AE833" i="4"/>
  <c r="AE834" i="4"/>
  <c r="AE835" i="4"/>
  <c r="AE836" i="4"/>
  <c r="AE837" i="4"/>
  <c r="AE838" i="4"/>
  <c r="AE839" i="4"/>
  <c r="AE840" i="4"/>
  <c r="AE841" i="4"/>
  <c r="AE842" i="4"/>
  <c r="AE843" i="4"/>
  <c r="AE844" i="4"/>
  <c r="AE845" i="4"/>
  <c r="AE846" i="4"/>
  <c r="AE847" i="4"/>
  <c r="AE848" i="4"/>
  <c r="AE849" i="4"/>
  <c r="AE850" i="4"/>
  <c r="AE851" i="4"/>
  <c r="AE852" i="4"/>
  <c r="AE853" i="4"/>
  <c r="AE854" i="4"/>
  <c r="AE855" i="4"/>
  <c r="AE856" i="4"/>
  <c r="AE857" i="4"/>
  <c r="AE858" i="4"/>
  <c r="AE859" i="4"/>
  <c r="AE860" i="4"/>
  <c r="AE861" i="4"/>
  <c r="AE862" i="4"/>
  <c r="AE863" i="4"/>
  <c r="AE864" i="4"/>
  <c r="AE865" i="4"/>
  <c r="AE866" i="4"/>
  <c r="AE867" i="4"/>
  <c r="AE868" i="4"/>
  <c r="AE869" i="4"/>
  <c r="AE870" i="4"/>
  <c r="AE871" i="4"/>
  <c r="AE872" i="4"/>
  <c r="AE873" i="4"/>
  <c r="AE874" i="4"/>
  <c r="AE875" i="4"/>
  <c r="AE876" i="4"/>
  <c r="AE877" i="4"/>
  <c r="AE878" i="4"/>
  <c r="AE879" i="4"/>
  <c r="AE880" i="4"/>
  <c r="AE881" i="4"/>
  <c r="AE882" i="4"/>
  <c r="AE883" i="4"/>
  <c r="AE884" i="4"/>
  <c r="AE885" i="4"/>
  <c r="AE886" i="4"/>
  <c r="AE887" i="4"/>
  <c r="AE888" i="4"/>
  <c r="AE889" i="4"/>
  <c r="AE890" i="4"/>
  <c r="AE891" i="4"/>
  <c r="AE892" i="4"/>
  <c r="AE893" i="4"/>
  <c r="AE894" i="4"/>
  <c r="AE895" i="4"/>
  <c r="AE896" i="4"/>
  <c r="AE897" i="4"/>
  <c r="AE898" i="4"/>
  <c r="AE899" i="4"/>
  <c r="AE900" i="4"/>
  <c r="AE901" i="4"/>
  <c r="AE902" i="4"/>
  <c r="AE903" i="4"/>
  <c r="AE904" i="4"/>
  <c r="AE905" i="4"/>
  <c r="AE906" i="4"/>
  <c r="AE907" i="4"/>
  <c r="AE908" i="4"/>
  <c r="AE909" i="4"/>
  <c r="AE910" i="4"/>
  <c r="AE911" i="4"/>
  <c r="AE912" i="4"/>
  <c r="AE913" i="4"/>
  <c r="AE914" i="4"/>
  <c r="AE915" i="4"/>
  <c r="AE916" i="4"/>
  <c r="AE917" i="4"/>
  <c r="AE918" i="4"/>
  <c r="AE919" i="4"/>
  <c r="AE920" i="4"/>
  <c r="AE921" i="4"/>
  <c r="AE922" i="4"/>
  <c r="AE923" i="4"/>
  <c r="AE924" i="4"/>
  <c r="AE925" i="4"/>
  <c r="AE926" i="4"/>
  <c r="AE927" i="4"/>
  <c r="AE928" i="4"/>
  <c r="AE929" i="4"/>
  <c r="AE930" i="4"/>
  <c r="AE931" i="4"/>
  <c r="AE932" i="4"/>
  <c r="AE933" i="4"/>
  <c r="AE934" i="4"/>
  <c r="AE935" i="4"/>
  <c r="AE936" i="4"/>
  <c r="AE937" i="4"/>
  <c r="AE938" i="4"/>
  <c r="AE939" i="4"/>
  <c r="AE940" i="4"/>
  <c r="AE941" i="4"/>
  <c r="AE942" i="4"/>
  <c r="AE943" i="4"/>
  <c r="AE944" i="4"/>
  <c r="AE945" i="4"/>
  <c r="AE946" i="4"/>
  <c r="AE947" i="4"/>
  <c r="AE948" i="4"/>
  <c r="AE949" i="4"/>
  <c r="AE950" i="4"/>
  <c r="AE951" i="4"/>
  <c r="AE952" i="4"/>
  <c r="AE953" i="4"/>
  <c r="AE954" i="4"/>
  <c r="AE955" i="4"/>
  <c r="AE956" i="4"/>
  <c r="AE957" i="4"/>
  <c r="AE958" i="4"/>
  <c r="AE959" i="4"/>
  <c r="AE960" i="4"/>
  <c r="AE961" i="4"/>
  <c r="AE962" i="4"/>
  <c r="AE963" i="4"/>
  <c r="AE964" i="4"/>
  <c r="AE965" i="4"/>
  <c r="AE966" i="4"/>
  <c r="AE967" i="4"/>
  <c r="AE968" i="4"/>
  <c r="AE969" i="4"/>
  <c r="AE970" i="4"/>
  <c r="AE971" i="4"/>
  <c r="AE972" i="4"/>
  <c r="AE973" i="4"/>
  <c r="AE974" i="4"/>
  <c r="AE975" i="4"/>
  <c r="AE976" i="4"/>
  <c r="AE977" i="4"/>
  <c r="AE978" i="4"/>
  <c r="AE979" i="4"/>
  <c r="AE980" i="4"/>
  <c r="AE981" i="4"/>
  <c r="AE982" i="4"/>
  <c r="AE983" i="4"/>
  <c r="AE984" i="4"/>
  <c r="AE985" i="4"/>
  <c r="AE986" i="4"/>
  <c r="AE987" i="4"/>
  <c r="AE988" i="4"/>
  <c r="AE989" i="4"/>
  <c r="AE990" i="4"/>
  <c r="AE991" i="4"/>
  <c r="AE992" i="4"/>
  <c r="AE993" i="4"/>
  <c r="AE994" i="4"/>
  <c r="AE995" i="4"/>
  <c r="AE996" i="4"/>
  <c r="AE997" i="4"/>
  <c r="AE998" i="4"/>
  <c r="AE999" i="4"/>
  <c r="AE1000" i="4"/>
  <c r="AD642" i="4"/>
  <c r="AD643" i="4"/>
  <c r="AD644" i="4"/>
  <c r="AD645" i="4"/>
  <c r="AD646" i="4"/>
  <c r="AD647" i="4"/>
  <c r="AD648" i="4"/>
  <c r="AD649" i="4"/>
  <c r="AD650" i="4"/>
  <c r="AD651" i="4"/>
  <c r="AD652" i="4"/>
  <c r="AD653" i="4"/>
  <c r="AD654" i="4"/>
  <c r="AD655" i="4"/>
  <c r="AD656" i="4"/>
  <c r="AD657" i="4"/>
  <c r="AD658" i="4"/>
  <c r="AD659" i="4"/>
  <c r="AD660" i="4"/>
  <c r="AD661" i="4"/>
  <c r="AD662" i="4"/>
  <c r="AD663" i="4"/>
  <c r="AD664" i="4"/>
  <c r="AD665" i="4"/>
  <c r="AD666" i="4"/>
  <c r="AD667" i="4"/>
  <c r="AD668" i="4"/>
  <c r="AD669" i="4"/>
  <c r="AD670" i="4"/>
  <c r="AD671" i="4"/>
  <c r="AD672" i="4"/>
  <c r="AD673" i="4"/>
  <c r="AD674" i="4"/>
  <c r="AD675" i="4"/>
  <c r="AD676" i="4"/>
  <c r="AD677" i="4"/>
  <c r="AD678" i="4"/>
  <c r="AD679" i="4"/>
  <c r="AD680" i="4"/>
  <c r="AD681" i="4"/>
  <c r="AD682" i="4"/>
  <c r="AD683" i="4"/>
  <c r="AD684" i="4"/>
  <c r="AD685" i="4"/>
  <c r="AD686" i="4"/>
  <c r="AD687" i="4"/>
  <c r="AD688" i="4"/>
  <c r="AD689" i="4"/>
  <c r="AD690" i="4"/>
  <c r="AD691" i="4"/>
  <c r="AD692" i="4"/>
  <c r="AD693" i="4"/>
  <c r="AD694" i="4"/>
  <c r="AD695" i="4"/>
  <c r="AD696" i="4"/>
  <c r="AD697" i="4"/>
  <c r="AD698" i="4"/>
  <c r="AD699" i="4"/>
  <c r="AD700" i="4"/>
  <c r="AD701" i="4"/>
  <c r="AD702" i="4"/>
  <c r="AD703" i="4"/>
  <c r="AD704" i="4"/>
  <c r="AD705" i="4"/>
  <c r="AD706" i="4"/>
  <c r="AD707" i="4"/>
  <c r="AD708" i="4"/>
  <c r="AD709" i="4"/>
  <c r="AD710" i="4"/>
  <c r="AD711" i="4"/>
  <c r="AD712" i="4"/>
  <c r="AD713" i="4"/>
  <c r="AD714" i="4"/>
  <c r="AD715" i="4"/>
  <c r="AD716" i="4"/>
  <c r="AD717" i="4"/>
  <c r="AD718" i="4"/>
  <c r="AD719" i="4"/>
  <c r="AD720" i="4"/>
  <c r="AD721" i="4"/>
  <c r="AD722" i="4"/>
  <c r="AD723" i="4"/>
  <c r="AD724" i="4"/>
  <c r="AD725" i="4"/>
  <c r="AD726" i="4"/>
  <c r="AD727" i="4"/>
  <c r="AD728" i="4"/>
  <c r="AD729" i="4"/>
  <c r="AD730" i="4"/>
  <c r="AD731" i="4"/>
  <c r="AD732" i="4"/>
  <c r="AD733" i="4"/>
  <c r="AD734" i="4"/>
  <c r="AD735" i="4"/>
  <c r="AD736" i="4"/>
  <c r="AD737" i="4"/>
  <c r="AD738" i="4"/>
  <c r="AD739" i="4"/>
  <c r="AD740" i="4"/>
  <c r="AD741" i="4"/>
  <c r="AD742" i="4"/>
  <c r="AD743" i="4"/>
  <c r="AD744" i="4"/>
  <c r="AD745" i="4"/>
  <c r="AD746" i="4"/>
  <c r="AD747" i="4"/>
  <c r="AD748" i="4"/>
  <c r="AD749" i="4"/>
  <c r="AD750" i="4"/>
  <c r="AD751" i="4"/>
  <c r="AD752" i="4"/>
  <c r="AD753" i="4"/>
  <c r="AD754" i="4"/>
  <c r="AD755" i="4"/>
  <c r="AD756" i="4"/>
  <c r="AD757" i="4"/>
  <c r="AD758" i="4"/>
  <c r="AD759" i="4"/>
  <c r="AD760" i="4"/>
  <c r="AD761" i="4"/>
  <c r="AD762" i="4"/>
  <c r="AD763" i="4"/>
  <c r="AD764" i="4"/>
  <c r="AD765" i="4"/>
  <c r="AD766" i="4"/>
  <c r="AD767" i="4"/>
  <c r="AD768" i="4"/>
  <c r="AD769" i="4"/>
  <c r="AD770" i="4"/>
  <c r="AD771" i="4"/>
  <c r="AD772" i="4"/>
  <c r="AD773" i="4"/>
  <c r="AD774" i="4"/>
  <c r="AD775" i="4"/>
  <c r="AD776" i="4"/>
  <c r="AD777" i="4"/>
  <c r="AD778" i="4"/>
  <c r="AD779" i="4"/>
  <c r="AD780" i="4"/>
  <c r="AD781" i="4"/>
  <c r="AD782" i="4"/>
  <c r="AD783" i="4"/>
  <c r="AD784" i="4"/>
  <c r="AD785" i="4"/>
  <c r="AD786" i="4"/>
  <c r="AD787" i="4"/>
  <c r="AD788" i="4"/>
  <c r="AD789" i="4"/>
  <c r="AD790" i="4"/>
  <c r="AD791" i="4"/>
  <c r="AD792" i="4"/>
  <c r="AD793" i="4"/>
  <c r="AD794" i="4"/>
  <c r="AD795" i="4"/>
  <c r="AD796" i="4"/>
  <c r="AD797" i="4"/>
  <c r="AD798" i="4"/>
  <c r="AD799" i="4"/>
  <c r="AD800" i="4"/>
  <c r="AD801" i="4"/>
  <c r="AD802" i="4"/>
  <c r="AD803" i="4"/>
  <c r="AD804" i="4"/>
  <c r="AD805" i="4"/>
  <c r="AD806" i="4"/>
  <c r="AD807" i="4"/>
  <c r="AD808" i="4"/>
  <c r="AD809" i="4"/>
  <c r="AD810" i="4"/>
  <c r="AD811" i="4"/>
  <c r="AD812" i="4"/>
  <c r="AD813" i="4"/>
  <c r="AD814" i="4"/>
  <c r="AD815" i="4"/>
  <c r="AD816" i="4"/>
  <c r="AD817" i="4"/>
  <c r="AD818" i="4"/>
  <c r="AD819" i="4"/>
  <c r="AD820" i="4"/>
  <c r="AD821" i="4"/>
  <c r="AD822" i="4"/>
  <c r="AD823" i="4"/>
  <c r="AD824" i="4"/>
  <c r="AD825" i="4"/>
  <c r="AD826" i="4"/>
  <c r="AD827" i="4"/>
  <c r="AD828" i="4"/>
  <c r="AD829" i="4"/>
  <c r="AD830" i="4"/>
  <c r="AD831" i="4"/>
  <c r="AD832" i="4"/>
  <c r="AD833" i="4"/>
  <c r="AD834" i="4"/>
  <c r="AD835" i="4"/>
  <c r="AD836" i="4"/>
  <c r="AD837" i="4"/>
  <c r="AD838" i="4"/>
  <c r="AD839" i="4"/>
  <c r="AD840" i="4"/>
  <c r="AD841" i="4"/>
  <c r="AD842" i="4"/>
  <c r="AD843" i="4"/>
  <c r="AD844" i="4"/>
  <c r="AD845" i="4"/>
  <c r="AD846" i="4"/>
  <c r="AD847" i="4"/>
  <c r="AD848" i="4"/>
  <c r="AD849" i="4"/>
  <c r="AD850" i="4"/>
  <c r="AD851" i="4"/>
  <c r="AD852" i="4"/>
  <c r="AD853" i="4"/>
  <c r="AD854" i="4"/>
  <c r="AD855" i="4"/>
  <c r="AD856" i="4"/>
  <c r="AD857" i="4"/>
  <c r="AD858" i="4"/>
  <c r="AD859" i="4"/>
  <c r="AD860" i="4"/>
  <c r="AD861" i="4"/>
  <c r="AD862" i="4"/>
  <c r="AD863" i="4"/>
  <c r="AD864" i="4"/>
  <c r="AD865" i="4"/>
  <c r="AD866" i="4"/>
  <c r="AD867" i="4"/>
  <c r="AD868" i="4"/>
  <c r="AD869" i="4"/>
  <c r="AD870" i="4"/>
  <c r="AD871" i="4"/>
  <c r="AD872" i="4"/>
  <c r="AD873" i="4"/>
  <c r="AD874" i="4"/>
  <c r="AD875" i="4"/>
  <c r="AD876" i="4"/>
  <c r="AD877" i="4"/>
  <c r="AD878" i="4"/>
  <c r="AD879" i="4"/>
  <c r="AD880" i="4"/>
  <c r="AD881" i="4"/>
  <c r="AD882" i="4"/>
  <c r="AD883" i="4"/>
  <c r="AD884" i="4"/>
  <c r="AD885" i="4"/>
  <c r="AD886" i="4"/>
  <c r="AD887" i="4"/>
  <c r="AD888" i="4"/>
  <c r="AD889" i="4"/>
  <c r="AD890" i="4"/>
  <c r="AD891" i="4"/>
  <c r="AD892" i="4"/>
  <c r="AD893" i="4"/>
  <c r="AD894" i="4"/>
  <c r="AD895" i="4"/>
  <c r="AD896" i="4"/>
  <c r="AD897" i="4"/>
  <c r="AD898" i="4"/>
  <c r="AD899" i="4"/>
  <c r="AD900" i="4"/>
  <c r="AD901" i="4"/>
  <c r="AD902" i="4"/>
  <c r="AD903" i="4"/>
  <c r="AD904" i="4"/>
  <c r="AD905" i="4"/>
  <c r="AD906" i="4"/>
  <c r="AD907" i="4"/>
  <c r="AD908" i="4"/>
  <c r="AD909" i="4"/>
  <c r="AD910" i="4"/>
  <c r="AD911" i="4"/>
  <c r="AD912" i="4"/>
  <c r="AD913" i="4"/>
  <c r="AD914" i="4"/>
  <c r="AD915" i="4"/>
  <c r="AD916" i="4"/>
  <c r="AD917" i="4"/>
  <c r="AD918" i="4"/>
  <c r="AD919" i="4"/>
  <c r="AD920" i="4"/>
  <c r="AD921" i="4"/>
  <c r="AD922" i="4"/>
  <c r="AD923" i="4"/>
  <c r="AD924" i="4"/>
  <c r="AD925" i="4"/>
  <c r="AD926" i="4"/>
  <c r="AD927" i="4"/>
  <c r="AD928" i="4"/>
  <c r="AD929" i="4"/>
  <c r="AD930" i="4"/>
  <c r="AD931" i="4"/>
  <c r="AD932" i="4"/>
  <c r="AD933" i="4"/>
  <c r="AD934" i="4"/>
  <c r="AD935" i="4"/>
  <c r="AD936" i="4"/>
  <c r="AD937" i="4"/>
  <c r="AD938" i="4"/>
  <c r="AD939" i="4"/>
  <c r="AD940" i="4"/>
  <c r="AD941" i="4"/>
  <c r="AD942" i="4"/>
  <c r="AD943" i="4"/>
  <c r="AD944" i="4"/>
  <c r="AD945" i="4"/>
  <c r="AD946" i="4"/>
  <c r="AD947" i="4"/>
  <c r="AD948" i="4"/>
  <c r="AD949" i="4"/>
  <c r="AD950" i="4"/>
  <c r="AD951" i="4"/>
  <c r="AD952" i="4"/>
  <c r="AD953" i="4"/>
  <c r="AD954" i="4"/>
  <c r="AD955" i="4"/>
  <c r="AD956" i="4"/>
  <c r="AD957" i="4"/>
  <c r="AD958" i="4"/>
  <c r="AD959" i="4"/>
  <c r="AD960" i="4"/>
  <c r="AD961" i="4"/>
  <c r="AD962" i="4"/>
  <c r="AD963" i="4"/>
  <c r="AD964" i="4"/>
  <c r="AD965" i="4"/>
  <c r="AD966" i="4"/>
  <c r="AD967" i="4"/>
  <c r="AD968" i="4"/>
  <c r="AD969" i="4"/>
  <c r="AD970" i="4"/>
  <c r="AD971" i="4"/>
  <c r="AD972" i="4"/>
  <c r="AD973" i="4"/>
  <c r="AD974" i="4"/>
  <c r="AD975" i="4"/>
  <c r="AD976" i="4"/>
  <c r="AD977" i="4"/>
  <c r="AD978" i="4"/>
  <c r="AD979" i="4"/>
  <c r="AD980" i="4"/>
  <c r="AD981" i="4"/>
  <c r="AD982" i="4"/>
  <c r="AD983" i="4"/>
  <c r="AD984" i="4"/>
  <c r="AD985" i="4"/>
  <c r="AD986" i="4"/>
  <c r="AD987" i="4"/>
  <c r="AD988" i="4"/>
  <c r="AD989" i="4"/>
  <c r="AD990" i="4"/>
  <c r="AD991" i="4"/>
  <c r="AD992" i="4"/>
  <c r="AD993" i="4"/>
  <c r="AD994" i="4"/>
  <c r="AD995" i="4"/>
  <c r="AD996" i="4"/>
  <c r="AD997" i="4"/>
  <c r="AD998" i="4"/>
  <c r="AD999" i="4"/>
  <c r="AD1000" i="4"/>
  <c r="AC642" i="4"/>
  <c r="AC643" i="4"/>
  <c r="AC644" i="4"/>
  <c r="AC645" i="4"/>
  <c r="AC646" i="4"/>
  <c r="AC647" i="4"/>
  <c r="AC648" i="4"/>
  <c r="AC649" i="4"/>
  <c r="AC650" i="4"/>
  <c r="AC651" i="4"/>
  <c r="AC652" i="4"/>
  <c r="AC653" i="4"/>
  <c r="AC654" i="4"/>
  <c r="AC655" i="4"/>
  <c r="AC656" i="4"/>
  <c r="AC657" i="4"/>
  <c r="AC658" i="4"/>
  <c r="AC659" i="4"/>
  <c r="AC660" i="4"/>
  <c r="AC661" i="4"/>
  <c r="AC662" i="4"/>
  <c r="AC663" i="4"/>
  <c r="AC664" i="4"/>
  <c r="AC665" i="4"/>
  <c r="AC666" i="4"/>
  <c r="AC667" i="4"/>
  <c r="AC668" i="4"/>
  <c r="AC669" i="4"/>
  <c r="AC670" i="4"/>
  <c r="AC671" i="4"/>
  <c r="AC672" i="4"/>
  <c r="AC673" i="4"/>
  <c r="AC674" i="4"/>
  <c r="AC675" i="4"/>
  <c r="AC676" i="4"/>
  <c r="AC677" i="4"/>
  <c r="AC678" i="4"/>
  <c r="AC679" i="4"/>
  <c r="AC680" i="4"/>
  <c r="AC681" i="4"/>
  <c r="AC682" i="4"/>
  <c r="AC683" i="4"/>
  <c r="AC684" i="4"/>
  <c r="AC685" i="4"/>
  <c r="AC686" i="4"/>
  <c r="AC687" i="4"/>
  <c r="AC688" i="4"/>
  <c r="AC689" i="4"/>
  <c r="AC690" i="4"/>
  <c r="AC691" i="4"/>
  <c r="AC692" i="4"/>
  <c r="AC693" i="4"/>
  <c r="AC694" i="4"/>
  <c r="AC695" i="4"/>
  <c r="AC696" i="4"/>
  <c r="AC697" i="4"/>
  <c r="AC698" i="4"/>
  <c r="AC699" i="4"/>
  <c r="AC700" i="4"/>
  <c r="AC701" i="4"/>
  <c r="AC702" i="4"/>
  <c r="AC703" i="4"/>
  <c r="AC704" i="4"/>
  <c r="AC705" i="4"/>
  <c r="AC706" i="4"/>
  <c r="AC707" i="4"/>
  <c r="AC708" i="4"/>
  <c r="AC709" i="4"/>
  <c r="AC710" i="4"/>
  <c r="AC711" i="4"/>
  <c r="AC712" i="4"/>
  <c r="AC713" i="4"/>
  <c r="AC714" i="4"/>
  <c r="AC715" i="4"/>
  <c r="AC716" i="4"/>
  <c r="AC717" i="4"/>
  <c r="AC718" i="4"/>
  <c r="AC719" i="4"/>
  <c r="AC720" i="4"/>
  <c r="AC721" i="4"/>
  <c r="AC722" i="4"/>
  <c r="AC723" i="4"/>
  <c r="AC724" i="4"/>
  <c r="AC725" i="4"/>
  <c r="AC726" i="4"/>
  <c r="AC727" i="4"/>
  <c r="AC728" i="4"/>
  <c r="AC729" i="4"/>
  <c r="AC730" i="4"/>
  <c r="AC731" i="4"/>
  <c r="AC732" i="4"/>
  <c r="AC733" i="4"/>
  <c r="AC734" i="4"/>
  <c r="AC735" i="4"/>
  <c r="AC736" i="4"/>
  <c r="AC737" i="4"/>
  <c r="AC738" i="4"/>
  <c r="AC739" i="4"/>
  <c r="AC740" i="4"/>
  <c r="AC741" i="4"/>
  <c r="AC742" i="4"/>
  <c r="AC743" i="4"/>
  <c r="AC744" i="4"/>
  <c r="AC745" i="4"/>
  <c r="AC746" i="4"/>
  <c r="AC747" i="4"/>
  <c r="AC748" i="4"/>
  <c r="AC749" i="4"/>
  <c r="AC750" i="4"/>
  <c r="AC751" i="4"/>
  <c r="AC752" i="4"/>
  <c r="AC753" i="4"/>
  <c r="AC754" i="4"/>
  <c r="AC755" i="4"/>
  <c r="AC756" i="4"/>
  <c r="AC757" i="4"/>
  <c r="AC758" i="4"/>
  <c r="AC759" i="4"/>
  <c r="AC760" i="4"/>
  <c r="AC761" i="4"/>
  <c r="AC762" i="4"/>
  <c r="AC763" i="4"/>
  <c r="AC764" i="4"/>
  <c r="AC765" i="4"/>
  <c r="AC766" i="4"/>
  <c r="AC767" i="4"/>
  <c r="AC768" i="4"/>
  <c r="AC769" i="4"/>
  <c r="AC770" i="4"/>
  <c r="AC771" i="4"/>
  <c r="AC772" i="4"/>
  <c r="AC773" i="4"/>
  <c r="AC774" i="4"/>
  <c r="AC775" i="4"/>
  <c r="AC776" i="4"/>
  <c r="AC777" i="4"/>
  <c r="AC778" i="4"/>
  <c r="AC779" i="4"/>
  <c r="AC780" i="4"/>
  <c r="AC781" i="4"/>
  <c r="AC782" i="4"/>
  <c r="AC783" i="4"/>
  <c r="AC784" i="4"/>
  <c r="AC785" i="4"/>
  <c r="AC786" i="4"/>
  <c r="AC787" i="4"/>
  <c r="AC788" i="4"/>
  <c r="AC789" i="4"/>
  <c r="AC790" i="4"/>
  <c r="AC791" i="4"/>
  <c r="AC792" i="4"/>
  <c r="AC793" i="4"/>
  <c r="AC794" i="4"/>
  <c r="AC795" i="4"/>
  <c r="AC796" i="4"/>
  <c r="AC797" i="4"/>
  <c r="AC798" i="4"/>
  <c r="AC799" i="4"/>
  <c r="AC800" i="4"/>
  <c r="AC801" i="4"/>
  <c r="AC802" i="4"/>
  <c r="AC803" i="4"/>
  <c r="AC804" i="4"/>
  <c r="AC805" i="4"/>
  <c r="AC806" i="4"/>
  <c r="AC807" i="4"/>
  <c r="AC808" i="4"/>
  <c r="AC809" i="4"/>
  <c r="AC810" i="4"/>
  <c r="AC811" i="4"/>
  <c r="AC812" i="4"/>
  <c r="AC813" i="4"/>
  <c r="AC814" i="4"/>
  <c r="AC815" i="4"/>
  <c r="AC816" i="4"/>
  <c r="AC817" i="4"/>
  <c r="AC818" i="4"/>
  <c r="AC819" i="4"/>
  <c r="AC820" i="4"/>
  <c r="AC821" i="4"/>
  <c r="AC822" i="4"/>
  <c r="AC823" i="4"/>
  <c r="AC824" i="4"/>
  <c r="AC825" i="4"/>
  <c r="AC826" i="4"/>
  <c r="AC827" i="4"/>
  <c r="AC828" i="4"/>
  <c r="AC829" i="4"/>
  <c r="AC830" i="4"/>
  <c r="AC831" i="4"/>
  <c r="AC832" i="4"/>
  <c r="AC833" i="4"/>
  <c r="AC834" i="4"/>
  <c r="AC835" i="4"/>
  <c r="AC836" i="4"/>
  <c r="AC837" i="4"/>
  <c r="AC838" i="4"/>
  <c r="AC839" i="4"/>
  <c r="AC840" i="4"/>
  <c r="AC841" i="4"/>
  <c r="AC842" i="4"/>
  <c r="AC843" i="4"/>
  <c r="AC844" i="4"/>
  <c r="AC845" i="4"/>
  <c r="AC846" i="4"/>
  <c r="AC847" i="4"/>
  <c r="AC848" i="4"/>
  <c r="AC849" i="4"/>
  <c r="AC850" i="4"/>
  <c r="AC851" i="4"/>
  <c r="AC852" i="4"/>
  <c r="AC853" i="4"/>
  <c r="AC854" i="4"/>
  <c r="AC855" i="4"/>
  <c r="AC856" i="4"/>
  <c r="AC857" i="4"/>
  <c r="AC858" i="4"/>
  <c r="AC859" i="4"/>
  <c r="AC860" i="4"/>
  <c r="AC861" i="4"/>
  <c r="AC862" i="4"/>
  <c r="AC863" i="4"/>
  <c r="AC864" i="4"/>
  <c r="AC865" i="4"/>
  <c r="AC866" i="4"/>
  <c r="AC867" i="4"/>
  <c r="AC868" i="4"/>
  <c r="AC869" i="4"/>
  <c r="AC870" i="4"/>
  <c r="AC871" i="4"/>
  <c r="AC872" i="4"/>
  <c r="AC873" i="4"/>
  <c r="AC874" i="4"/>
  <c r="AC875" i="4"/>
  <c r="AC876" i="4"/>
  <c r="AC877" i="4"/>
  <c r="AC878" i="4"/>
  <c r="AC879" i="4"/>
  <c r="AC880" i="4"/>
  <c r="AC881" i="4"/>
  <c r="AC882" i="4"/>
  <c r="AC883" i="4"/>
  <c r="AC884" i="4"/>
  <c r="AC885" i="4"/>
  <c r="AC886" i="4"/>
  <c r="AC887" i="4"/>
  <c r="AC888" i="4"/>
  <c r="AC889" i="4"/>
  <c r="AC890" i="4"/>
  <c r="AC891" i="4"/>
  <c r="AC892" i="4"/>
  <c r="AC893" i="4"/>
  <c r="AC894" i="4"/>
  <c r="AC895" i="4"/>
  <c r="AC896" i="4"/>
  <c r="AC897" i="4"/>
  <c r="AC898" i="4"/>
  <c r="AC899" i="4"/>
  <c r="AC900" i="4"/>
  <c r="AC901" i="4"/>
  <c r="AC902" i="4"/>
  <c r="AC903" i="4"/>
  <c r="AC904" i="4"/>
  <c r="AC905" i="4"/>
  <c r="AC906" i="4"/>
  <c r="AC907" i="4"/>
  <c r="AC908" i="4"/>
  <c r="AC909" i="4"/>
  <c r="AC910" i="4"/>
  <c r="AC911" i="4"/>
  <c r="AC912" i="4"/>
  <c r="AC913" i="4"/>
  <c r="AC914" i="4"/>
  <c r="AC915" i="4"/>
  <c r="AC916" i="4"/>
  <c r="AC917" i="4"/>
  <c r="AC918" i="4"/>
  <c r="AC919" i="4"/>
  <c r="AC920" i="4"/>
  <c r="AC921" i="4"/>
  <c r="AC922" i="4"/>
  <c r="AC923" i="4"/>
  <c r="AC924" i="4"/>
  <c r="AC925" i="4"/>
  <c r="AC926" i="4"/>
  <c r="AC927" i="4"/>
  <c r="AC928" i="4"/>
  <c r="AC929" i="4"/>
  <c r="AC930" i="4"/>
  <c r="AC931" i="4"/>
  <c r="AC932" i="4"/>
  <c r="AC933" i="4"/>
  <c r="AC934" i="4"/>
  <c r="AC935" i="4"/>
  <c r="AC936" i="4"/>
  <c r="AC937" i="4"/>
  <c r="AC938" i="4"/>
  <c r="AC939" i="4"/>
  <c r="AC940" i="4"/>
  <c r="AC941" i="4"/>
  <c r="AC942" i="4"/>
  <c r="AC943" i="4"/>
  <c r="AC944" i="4"/>
  <c r="AC945" i="4"/>
  <c r="AC946" i="4"/>
  <c r="AC947" i="4"/>
  <c r="AC948" i="4"/>
  <c r="AC949" i="4"/>
  <c r="AC950" i="4"/>
  <c r="AC951" i="4"/>
  <c r="AC952" i="4"/>
  <c r="AC953" i="4"/>
  <c r="AC954" i="4"/>
  <c r="AC955" i="4"/>
  <c r="AC956" i="4"/>
  <c r="AC957" i="4"/>
  <c r="AC958" i="4"/>
  <c r="AC959" i="4"/>
  <c r="AC960" i="4"/>
  <c r="AC961" i="4"/>
  <c r="AC962" i="4"/>
  <c r="AC963" i="4"/>
  <c r="AC964" i="4"/>
  <c r="AC965" i="4"/>
  <c r="AC966" i="4"/>
  <c r="AC967" i="4"/>
  <c r="AC968" i="4"/>
  <c r="AC969" i="4"/>
  <c r="AC970" i="4"/>
  <c r="AC971" i="4"/>
  <c r="AC972" i="4"/>
  <c r="AC973" i="4"/>
  <c r="AC974" i="4"/>
  <c r="AC975" i="4"/>
  <c r="AC976" i="4"/>
  <c r="AC977" i="4"/>
  <c r="AC978" i="4"/>
  <c r="AC979" i="4"/>
  <c r="AC980" i="4"/>
  <c r="AC981" i="4"/>
  <c r="AC982" i="4"/>
  <c r="AC983" i="4"/>
  <c r="AC984" i="4"/>
  <c r="AC985" i="4"/>
  <c r="AC986" i="4"/>
  <c r="AC987" i="4"/>
  <c r="AC988" i="4"/>
  <c r="AC989" i="4"/>
  <c r="AC990" i="4"/>
  <c r="AC991" i="4"/>
  <c r="AC992" i="4"/>
  <c r="AC993" i="4"/>
  <c r="AC994" i="4"/>
  <c r="AC995" i="4"/>
  <c r="AC996" i="4"/>
  <c r="AC997" i="4"/>
  <c r="AC998" i="4"/>
  <c r="AC999" i="4"/>
  <c r="AC1000" i="4"/>
  <c r="AB642" i="4"/>
  <c r="AB643" i="4"/>
  <c r="AB644" i="4"/>
  <c r="AB645" i="4"/>
  <c r="AB646" i="4"/>
  <c r="AB647" i="4"/>
  <c r="AB648" i="4"/>
  <c r="AB649" i="4"/>
  <c r="AB650" i="4"/>
  <c r="AB651" i="4"/>
  <c r="AB652" i="4"/>
  <c r="AB653" i="4"/>
  <c r="AB654" i="4"/>
  <c r="AB655" i="4"/>
  <c r="AB656" i="4"/>
  <c r="AB657" i="4"/>
  <c r="AB658" i="4"/>
  <c r="AB659" i="4"/>
  <c r="AB660" i="4"/>
  <c r="AB661" i="4"/>
  <c r="AB662" i="4"/>
  <c r="AB663" i="4"/>
  <c r="AB664" i="4"/>
  <c r="AB665" i="4"/>
  <c r="AB666" i="4"/>
  <c r="AB667" i="4"/>
  <c r="AB668" i="4"/>
  <c r="AB669" i="4"/>
  <c r="AB670" i="4"/>
  <c r="AB671" i="4"/>
  <c r="AB672" i="4"/>
  <c r="AB673" i="4"/>
  <c r="AB674" i="4"/>
  <c r="AB675" i="4"/>
  <c r="AB676" i="4"/>
  <c r="AB677" i="4"/>
  <c r="AB678" i="4"/>
  <c r="AB679" i="4"/>
  <c r="AB680" i="4"/>
  <c r="AB681" i="4"/>
  <c r="AB682" i="4"/>
  <c r="AB683" i="4"/>
  <c r="AB684" i="4"/>
  <c r="AB685" i="4"/>
  <c r="AB686" i="4"/>
  <c r="AB687" i="4"/>
  <c r="AB688" i="4"/>
  <c r="AB689" i="4"/>
  <c r="AB690" i="4"/>
  <c r="AB691" i="4"/>
  <c r="AB692" i="4"/>
  <c r="AB693" i="4"/>
  <c r="AB694" i="4"/>
  <c r="AB695" i="4"/>
  <c r="AB696" i="4"/>
  <c r="AB697" i="4"/>
  <c r="AB698" i="4"/>
  <c r="AB699" i="4"/>
  <c r="AB700" i="4"/>
  <c r="AB701" i="4"/>
  <c r="AB702" i="4"/>
  <c r="AB703" i="4"/>
  <c r="AB704" i="4"/>
  <c r="AB705" i="4"/>
  <c r="AB706" i="4"/>
  <c r="AB707" i="4"/>
  <c r="AB708" i="4"/>
  <c r="AB709" i="4"/>
  <c r="AB710" i="4"/>
  <c r="AB711" i="4"/>
  <c r="AB712" i="4"/>
  <c r="AB713" i="4"/>
  <c r="AB714" i="4"/>
  <c r="AB715" i="4"/>
  <c r="AB716" i="4"/>
  <c r="AB717" i="4"/>
  <c r="AB718" i="4"/>
  <c r="AB719" i="4"/>
  <c r="AB720" i="4"/>
  <c r="AB721" i="4"/>
  <c r="AB722" i="4"/>
  <c r="AB723" i="4"/>
  <c r="AB724" i="4"/>
  <c r="AB725" i="4"/>
  <c r="AB726" i="4"/>
  <c r="AB727" i="4"/>
  <c r="AB728" i="4"/>
  <c r="AB729" i="4"/>
  <c r="AB730" i="4"/>
  <c r="AB731" i="4"/>
  <c r="AB732" i="4"/>
  <c r="AB733" i="4"/>
  <c r="AB734" i="4"/>
  <c r="AB735" i="4"/>
  <c r="AB736" i="4"/>
  <c r="AB737" i="4"/>
  <c r="AB738" i="4"/>
  <c r="AB739" i="4"/>
  <c r="AB740" i="4"/>
  <c r="AB741" i="4"/>
  <c r="AB742" i="4"/>
  <c r="AB743" i="4"/>
  <c r="AB744" i="4"/>
  <c r="AB745" i="4"/>
  <c r="AB746" i="4"/>
  <c r="AB747" i="4"/>
  <c r="AB748" i="4"/>
  <c r="AB749" i="4"/>
  <c r="AB750" i="4"/>
  <c r="AB751" i="4"/>
  <c r="AB752" i="4"/>
  <c r="AB753" i="4"/>
  <c r="AB754" i="4"/>
  <c r="AB755" i="4"/>
  <c r="AB756" i="4"/>
  <c r="AB757" i="4"/>
  <c r="AB758" i="4"/>
  <c r="AB759" i="4"/>
  <c r="AB760" i="4"/>
  <c r="AB761" i="4"/>
  <c r="AB762" i="4"/>
  <c r="AB763" i="4"/>
  <c r="AB764" i="4"/>
  <c r="AB765" i="4"/>
  <c r="AB766" i="4"/>
  <c r="AB767" i="4"/>
  <c r="AB768" i="4"/>
  <c r="AB769" i="4"/>
  <c r="AB770" i="4"/>
  <c r="AB771" i="4"/>
  <c r="AB772" i="4"/>
  <c r="AB773" i="4"/>
  <c r="AB774" i="4"/>
  <c r="AB775" i="4"/>
  <c r="AB776" i="4"/>
  <c r="AB777" i="4"/>
  <c r="AB778" i="4"/>
  <c r="AB779" i="4"/>
  <c r="AB780" i="4"/>
  <c r="AB781" i="4"/>
  <c r="AB782" i="4"/>
  <c r="AB783" i="4"/>
  <c r="AB784" i="4"/>
  <c r="AB785" i="4"/>
  <c r="AB786" i="4"/>
  <c r="AB787" i="4"/>
  <c r="AB788" i="4"/>
  <c r="AB789" i="4"/>
  <c r="AB790" i="4"/>
  <c r="AB791" i="4"/>
  <c r="AB792" i="4"/>
  <c r="AB793" i="4"/>
  <c r="AB794" i="4"/>
  <c r="AB795" i="4"/>
  <c r="AB796" i="4"/>
  <c r="AB797" i="4"/>
  <c r="AB798" i="4"/>
  <c r="AB799" i="4"/>
  <c r="AB800" i="4"/>
  <c r="AB801" i="4"/>
  <c r="AB802" i="4"/>
  <c r="AB803" i="4"/>
  <c r="AB804" i="4"/>
  <c r="AB805" i="4"/>
  <c r="AB806" i="4"/>
  <c r="AB807" i="4"/>
  <c r="AB808" i="4"/>
  <c r="AB809" i="4"/>
  <c r="AB810" i="4"/>
  <c r="AB811" i="4"/>
  <c r="AB812" i="4"/>
  <c r="AB813" i="4"/>
  <c r="AB814" i="4"/>
  <c r="AB815" i="4"/>
  <c r="AB816" i="4"/>
  <c r="AB817" i="4"/>
  <c r="AB818" i="4"/>
  <c r="AB819" i="4"/>
  <c r="AB820" i="4"/>
  <c r="AB821" i="4"/>
  <c r="AB822" i="4"/>
  <c r="AB823" i="4"/>
  <c r="AB824" i="4"/>
  <c r="AB825" i="4"/>
  <c r="AB826" i="4"/>
  <c r="AB827" i="4"/>
  <c r="AB828" i="4"/>
  <c r="AB829" i="4"/>
  <c r="AB830" i="4"/>
  <c r="AB831" i="4"/>
  <c r="AB832" i="4"/>
  <c r="AB833" i="4"/>
  <c r="AB834" i="4"/>
  <c r="AB835" i="4"/>
  <c r="AB836" i="4"/>
  <c r="AB837" i="4"/>
  <c r="AB838" i="4"/>
  <c r="AB839" i="4"/>
  <c r="AB840" i="4"/>
  <c r="AB841" i="4"/>
  <c r="AB842" i="4"/>
  <c r="AB843" i="4"/>
  <c r="AB844" i="4"/>
  <c r="AB845" i="4"/>
  <c r="AB846" i="4"/>
  <c r="AB847" i="4"/>
  <c r="AB848" i="4"/>
  <c r="AB849" i="4"/>
  <c r="AB850" i="4"/>
  <c r="AB851" i="4"/>
  <c r="AB852" i="4"/>
  <c r="AB853" i="4"/>
  <c r="AB854" i="4"/>
  <c r="AB855" i="4"/>
  <c r="AB856" i="4"/>
  <c r="AB857" i="4"/>
  <c r="AB858" i="4"/>
  <c r="AB859" i="4"/>
  <c r="AB860" i="4"/>
  <c r="AB861" i="4"/>
  <c r="AB862" i="4"/>
  <c r="AB863" i="4"/>
  <c r="AB864" i="4"/>
  <c r="AB865" i="4"/>
  <c r="AB866" i="4"/>
  <c r="AB867" i="4"/>
  <c r="AB868" i="4"/>
  <c r="AB869" i="4"/>
  <c r="AB870" i="4"/>
  <c r="AB871" i="4"/>
  <c r="AB872" i="4"/>
  <c r="AB873" i="4"/>
  <c r="AB874" i="4"/>
  <c r="AB875" i="4"/>
  <c r="AB876" i="4"/>
  <c r="AB877" i="4"/>
  <c r="AB878" i="4"/>
  <c r="AB879" i="4"/>
  <c r="AB880" i="4"/>
  <c r="AB881" i="4"/>
  <c r="AB882" i="4"/>
  <c r="AB883" i="4"/>
  <c r="AB884" i="4"/>
  <c r="AB885" i="4"/>
  <c r="AB886" i="4"/>
  <c r="AB887" i="4"/>
  <c r="AB888" i="4"/>
  <c r="AB889" i="4"/>
  <c r="AB890" i="4"/>
  <c r="AB891" i="4"/>
  <c r="AB892" i="4"/>
  <c r="AB893" i="4"/>
  <c r="AB894" i="4"/>
  <c r="AB895" i="4"/>
  <c r="AB896" i="4"/>
  <c r="AB897" i="4"/>
  <c r="AB898" i="4"/>
  <c r="AB899" i="4"/>
  <c r="AB900" i="4"/>
  <c r="AB901" i="4"/>
  <c r="AB902" i="4"/>
  <c r="AB903" i="4"/>
  <c r="AB904" i="4"/>
  <c r="AB905" i="4"/>
  <c r="AB906" i="4"/>
  <c r="AB907" i="4"/>
  <c r="AB908" i="4"/>
  <c r="AB909" i="4"/>
  <c r="AB910" i="4"/>
  <c r="AB911" i="4"/>
  <c r="AB912" i="4"/>
  <c r="AB913" i="4"/>
  <c r="AB914" i="4"/>
  <c r="AB915" i="4"/>
  <c r="AB916" i="4"/>
  <c r="AB917" i="4"/>
  <c r="AB918" i="4"/>
  <c r="AB919" i="4"/>
  <c r="AB920" i="4"/>
  <c r="AB921" i="4"/>
  <c r="AB922" i="4"/>
  <c r="AB923" i="4"/>
  <c r="AB924" i="4"/>
  <c r="AB925" i="4"/>
  <c r="AB926" i="4"/>
  <c r="AB927" i="4"/>
  <c r="AB928" i="4"/>
  <c r="AB929" i="4"/>
  <c r="AB930" i="4"/>
  <c r="AB931" i="4"/>
  <c r="AB932" i="4"/>
  <c r="AB933" i="4"/>
  <c r="AB934" i="4"/>
  <c r="AB935" i="4"/>
  <c r="AB936" i="4"/>
  <c r="AB937" i="4"/>
  <c r="AB938" i="4"/>
  <c r="AB939" i="4"/>
  <c r="AB940" i="4"/>
  <c r="AB941" i="4"/>
  <c r="AB942" i="4"/>
  <c r="AB943" i="4"/>
  <c r="AB944" i="4"/>
  <c r="AB945" i="4"/>
  <c r="AB946" i="4"/>
  <c r="AB947" i="4"/>
  <c r="AB948" i="4"/>
  <c r="AB949" i="4"/>
  <c r="AB950" i="4"/>
  <c r="AB951" i="4"/>
  <c r="AB952" i="4"/>
  <c r="AB953" i="4"/>
  <c r="AB954" i="4"/>
  <c r="AB955" i="4"/>
  <c r="AB956" i="4"/>
  <c r="AB957" i="4"/>
  <c r="AB958" i="4"/>
  <c r="AB959" i="4"/>
  <c r="AB960" i="4"/>
  <c r="AB961" i="4"/>
  <c r="AB962" i="4"/>
  <c r="AB963" i="4"/>
  <c r="AB964" i="4"/>
  <c r="AB965" i="4"/>
  <c r="AB966" i="4"/>
  <c r="AB967" i="4"/>
  <c r="AB968" i="4"/>
  <c r="AB969" i="4"/>
  <c r="AB970" i="4"/>
  <c r="AB971" i="4"/>
  <c r="AB972" i="4"/>
  <c r="AB973" i="4"/>
  <c r="AB974" i="4"/>
  <c r="AB975" i="4"/>
  <c r="AB976" i="4"/>
  <c r="AB977" i="4"/>
  <c r="AB978" i="4"/>
  <c r="AB979" i="4"/>
  <c r="AB980" i="4"/>
  <c r="AB981" i="4"/>
  <c r="AB982" i="4"/>
  <c r="AB983" i="4"/>
  <c r="AB984" i="4"/>
  <c r="AB985" i="4"/>
  <c r="AB986" i="4"/>
  <c r="AB987" i="4"/>
  <c r="AB988" i="4"/>
  <c r="AB989" i="4"/>
  <c r="AB990" i="4"/>
  <c r="AB991" i="4"/>
  <c r="AB992" i="4"/>
  <c r="AB993" i="4"/>
  <c r="AB994" i="4"/>
  <c r="AB995" i="4"/>
  <c r="AB996" i="4"/>
  <c r="AB997" i="4"/>
  <c r="AB998" i="4"/>
  <c r="AB999" i="4"/>
  <c r="AB1000" i="4"/>
  <c r="AA642" i="4"/>
  <c r="AA643" i="4"/>
  <c r="AA644" i="4"/>
  <c r="AA645" i="4"/>
  <c r="AA646" i="4"/>
  <c r="AA647" i="4"/>
  <c r="AA648" i="4"/>
  <c r="AA649" i="4"/>
  <c r="AA650" i="4"/>
  <c r="AA651" i="4"/>
  <c r="AA652" i="4"/>
  <c r="AA653" i="4"/>
  <c r="AA654" i="4"/>
  <c r="AA655" i="4"/>
  <c r="AA656" i="4"/>
  <c r="AA657" i="4"/>
  <c r="AA658" i="4"/>
  <c r="AA659" i="4"/>
  <c r="AA660" i="4"/>
  <c r="AA661" i="4"/>
  <c r="AA662" i="4"/>
  <c r="AA663" i="4"/>
  <c r="AA664" i="4"/>
  <c r="AA665" i="4"/>
  <c r="AA666" i="4"/>
  <c r="AA667" i="4"/>
  <c r="AA668" i="4"/>
  <c r="AA669" i="4"/>
  <c r="AA670" i="4"/>
  <c r="AA671" i="4"/>
  <c r="AA672" i="4"/>
  <c r="AA673" i="4"/>
  <c r="AA674" i="4"/>
  <c r="AA675" i="4"/>
  <c r="AA676" i="4"/>
  <c r="AA677" i="4"/>
  <c r="AA678" i="4"/>
  <c r="AA679" i="4"/>
  <c r="AA680" i="4"/>
  <c r="AA681" i="4"/>
  <c r="AA682" i="4"/>
  <c r="AA683" i="4"/>
  <c r="AA684" i="4"/>
  <c r="AA685" i="4"/>
  <c r="AA686" i="4"/>
  <c r="AA687" i="4"/>
  <c r="AA688" i="4"/>
  <c r="AA689" i="4"/>
  <c r="AA690" i="4"/>
  <c r="AA691" i="4"/>
  <c r="AA692" i="4"/>
  <c r="AA693" i="4"/>
  <c r="AA694" i="4"/>
  <c r="AA695" i="4"/>
  <c r="AA696" i="4"/>
  <c r="AA697" i="4"/>
  <c r="AA698" i="4"/>
  <c r="AA699" i="4"/>
  <c r="AA700" i="4"/>
  <c r="AA701" i="4"/>
  <c r="AA702" i="4"/>
  <c r="AA703" i="4"/>
  <c r="AA704" i="4"/>
  <c r="AA705" i="4"/>
  <c r="AA706" i="4"/>
  <c r="AA707" i="4"/>
  <c r="AA708" i="4"/>
  <c r="AA709" i="4"/>
  <c r="AA710" i="4"/>
  <c r="AA711" i="4"/>
  <c r="AA712" i="4"/>
  <c r="AA713" i="4"/>
  <c r="AA714" i="4"/>
  <c r="AA715" i="4"/>
  <c r="AA716" i="4"/>
  <c r="AA717" i="4"/>
  <c r="AA718" i="4"/>
  <c r="AA719" i="4"/>
  <c r="AA720" i="4"/>
  <c r="AA721" i="4"/>
  <c r="AA722" i="4"/>
  <c r="AA723" i="4"/>
  <c r="AA724" i="4"/>
  <c r="AA725" i="4"/>
  <c r="AA726" i="4"/>
  <c r="AA727" i="4"/>
  <c r="AA728" i="4"/>
  <c r="AA729" i="4"/>
  <c r="AA730" i="4"/>
  <c r="AA731" i="4"/>
  <c r="AA732" i="4"/>
  <c r="AA733" i="4"/>
  <c r="AA734" i="4"/>
  <c r="AA735" i="4"/>
  <c r="AA736" i="4"/>
  <c r="AA737" i="4"/>
  <c r="AA738" i="4"/>
  <c r="AA739" i="4"/>
  <c r="AA740" i="4"/>
  <c r="AA741" i="4"/>
  <c r="AA742" i="4"/>
  <c r="AA743" i="4"/>
  <c r="AA744" i="4"/>
  <c r="AA745" i="4"/>
  <c r="AA746" i="4"/>
  <c r="AA747" i="4"/>
  <c r="AA748" i="4"/>
  <c r="AA749" i="4"/>
  <c r="AA750" i="4"/>
  <c r="AA751" i="4"/>
  <c r="AA752" i="4"/>
  <c r="AA753" i="4"/>
  <c r="AA754" i="4"/>
  <c r="AA755" i="4"/>
  <c r="AA756" i="4"/>
  <c r="AA757" i="4"/>
  <c r="AA758" i="4"/>
  <c r="AA759" i="4"/>
  <c r="AA760" i="4"/>
  <c r="AA761" i="4"/>
  <c r="AA762" i="4"/>
  <c r="AA763" i="4"/>
  <c r="AA764" i="4"/>
  <c r="AA765" i="4"/>
  <c r="AA766" i="4"/>
  <c r="AA767" i="4"/>
  <c r="AA768" i="4"/>
  <c r="AA769" i="4"/>
  <c r="AA770" i="4"/>
  <c r="AA771" i="4"/>
  <c r="AA772" i="4"/>
  <c r="AA773" i="4"/>
  <c r="AA774" i="4"/>
  <c r="AA775" i="4"/>
  <c r="AA776" i="4"/>
  <c r="AA777" i="4"/>
  <c r="AA778" i="4"/>
  <c r="AA779" i="4"/>
  <c r="AA780" i="4"/>
  <c r="AA781" i="4"/>
  <c r="AA782" i="4"/>
  <c r="AA783" i="4"/>
  <c r="AA784" i="4"/>
  <c r="AA785" i="4"/>
  <c r="AA786" i="4"/>
  <c r="AA787" i="4"/>
  <c r="AA788" i="4"/>
  <c r="AA789" i="4"/>
  <c r="AA790" i="4"/>
  <c r="AA791" i="4"/>
  <c r="AA792" i="4"/>
  <c r="AA793" i="4"/>
  <c r="AA794" i="4"/>
  <c r="AA795" i="4"/>
  <c r="AA796" i="4"/>
  <c r="AA797" i="4"/>
  <c r="AA798" i="4"/>
  <c r="AA799" i="4"/>
  <c r="AA800" i="4"/>
  <c r="AA801" i="4"/>
  <c r="AA802" i="4"/>
  <c r="AA803" i="4"/>
  <c r="AA804" i="4"/>
  <c r="AA805" i="4"/>
  <c r="AA806" i="4"/>
  <c r="AA807" i="4"/>
  <c r="AA808" i="4"/>
  <c r="AA809" i="4"/>
  <c r="AA810" i="4"/>
  <c r="AA811" i="4"/>
  <c r="AA812" i="4"/>
  <c r="AA813" i="4"/>
  <c r="AA814" i="4"/>
  <c r="AA815" i="4"/>
  <c r="AA816" i="4"/>
  <c r="AA817" i="4"/>
  <c r="AA818" i="4"/>
  <c r="AA819" i="4"/>
  <c r="AA820" i="4"/>
  <c r="AA821" i="4"/>
  <c r="AA822" i="4"/>
  <c r="AA823" i="4"/>
  <c r="AA824" i="4"/>
  <c r="AA825" i="4"/>
  <c r="AA826" i="4"/>
  <c r="AA827" i="4"/>
  <c r="AA828" i="4"/>
  <c r="AA829" i="4"/>
  <c r="AA830" i="4"/>
  <c r="AA831" i="4"/>
  <c r="AA832" i="4"/>
  <c r="AA833" i="4"/>
  <c r="AA834" i="4"/>
  <c r="AA835" i="4"/>
  <c r="AA836" i="4"/>
  <c r="AA837" i="4"/>
  <c r="AA838" i="4"/>
  <c r="AA839" i="4"/>
  <c r="AA840" i="4"/>
  <c r="AA841" i="4"/>
  <c r="AA842" i="4"/>
  <c r="AA843" i="4"/>
  <c r="AA844" i="4"/>
  <c r="AA845" i="4"/>
  <c r="AA846" i="4"/>
  <c r="AA847" i="4"/>
  <c r="AA848" i="4"/>
  <c r="AA849" i="4"/>
  <c r="AA850" i="4"/>
  <c r="AA851" i="4"/>
  <c r="AA852" i="4"/>
  <c r="AA853" i="4"/>
  <c r="AA854" i="4"/>
  <c r="AA855" i="4"/>
  <c r="AA856" i="4"/>
  <c r="AA857" i="4"/>
  <c r="AA858" i="4"/>
  <c r="AA859" i="4"/>
  <c r="AA860" i="4"/>
  <c r="AA861" i="4"/>
  <c r="AA862" i="4"/>
  <c r="AA863" i="4"/>
  <c r="AA864" i="4"/>
  <c r="AA865" i="4"/>
  <c r="AA866" i="4"/>
  <c r="AA867" i="4"/>
  <c r="AA868" i="4"/>
  <c r="AA869" i="4"/>
  <c r="AA870" i="4"/>
  <c r="AA871" i="4"/>
  <c r="AA872" i="4"/>
  <c r="AA873" i="4"/>
  <c r="AA874" i="4"/>
  <c r="AA875" i="4"/>
  <c r="AA876" i="4"/>
  <c r="AA877" i="4"/>
  <c r="AA878" i="4"/>
  <c r="AA879" i="4"/>
  <c r="AA880" i="4"/>
  <c r="AA881" i="4"/>
  <c r="AA882" i="4"/>
  <c r="AA883" i="4"/>
  <c r="AA884" i="4"/>
  <c r="AA885" i="4"/>
  <c r="AA886" i="4"/>
  <c r="AA887" i="4"/>
  <c r="AA888" i="4"/>
  <c r="AA889" i="4"/>
  <c r="AA890" i="4"/>
  <c r="AA891" i="4"/>
  <c r="AA892" i="4"/>
  <c r="AA893" i="4"/>
  <c r="AA894" i="4"/>
  <c r="AA895" i="4"/>
  <c r="AA896" i="4"/>
  <c r="AA897" i="4"/>
  <c r="AA898" i="4"/>
  <c r="AA899" i="4"/>
  <c r="AA900" i="4"/>
  <c r="AA901" i="4"/>
  <c r="AA902" i="4"/>
  <c r="AA903" i="4"/>
  <c r="AA904" i="4"/>
  <c r="AA905" i="4"/>
  <c r="AA906" i="4"/>
  <c r="AA907" i="4"/>
  <c r="AA908" i="4"/>
  <c r="AA909" i="4"/>
  <c r="AA910" i="4"/>
  <c r="AA911" i="4"/>
  <c r="AA912" i="4"/>
  <c r="AA913" i="4"/>
  <c r="AA914" i="4"/>
  <c r="AA915" i="4"/>
  <c r="AA916" i="4"/>
  <c r="AA917" i="4"/>
  <c r="AA918" i="4"/>
  <c r="AA919" i="4"/>
  <c r="AA920" i="4"/>
  <c r="AA921" i="4"/>
  <c r="AA922" i="4"/>
  <c r="AA923" i="4"/>
  <c r="AA924" i="4"/>
  <c r="AA925" i="4"/>
  <c r="AA926" i="4"/>
  <c r="AA927" i="4"/>
  <c r="AA928" i="4"/>
  <c r="AA929" i="4"/>
  <c r="AA930" i="4"/>
  <c r="AA931" i="4"/>
  <c r="AA932" i="4"/>
  <c r="AA933" i="4"/>
  <c r="AA934" i="4"/>
  <c r="AA935" i="4"/>
  <c r="AA936" i="4"/>
  <c r="AA937" i="4"/>
  <c r="AA938" i="4"/>
  <c r="AA939" i="4"/>
  <c r="AA940" i="4"/>
  <c r="AA941" i="4"/>
  <c r="AA942" i="4"/>
  <c r="AA943" i="4"/>
  <c r="AA944" i="4"/>
  <c r="AA945" i="4"/>
  <c r="AA946" i="4"/>
  <c r="AA947" i="4"/>
  <c r="AA948" i="4"/>
  <c r="AA949" i="4"/>
  <c r="AA950" i="4"/>
  <c r="AA951" i="4"/>
  <c r="AA952" i="4"/>
  <c r="AA953" i="4"/>
  <c r="AA954" i="4"/>
  <c r="AA955" i="4"/>
  <c r="AA956" i="4"/>
  <c r="AA957" i="4"/>
  <c r="AA958" i="4"/>
  <c r="AA959" i="4"/>
  <c r="AA960" i="4"/>
  <c r="AA961" i="4"/>
  <c r="AA962" i="4"/>
  <c r="AA963" i="4"/>
  <c r="AA964" i="4"/>
  <c r="AA965" i="4"/>
  <c r="AA966" i="4"/>
  <c r="AA967" i="4"/>
  <c r="AA968" i="4"/>
  <c r="AA969" i="4"/>
  <c r="AA970" i="4"/>
  <c r="AA971" i="4"/>
  <c r="AA972" i="4"/>
  <c r="AA973" i="4"/>
  <c r="AA974" i="4"/>
  <c r="AA975" i="4"/>
  <c r="AA976" i="4"/>
  <c r="AA977" i="4"/>
  <c r="AA978" i="4"/>
  <c r="AA979" i="4"/>
  <c r="AA980" i="4"/>
  <c r="AA981" i="4"/>
  <c r="AA982" i="4"/>
  <c r="AA983" i="4"/>
  <c r="AA984" i="4"/>
  <c r="AA985" i="4"/>
  <c r="AA986" i="4"/>
  <c r="AA987" i="4"/>
  <c r="AA988" i="4"/>
  <c r="AA989" i="4"/>
  <c r="AA990" i="4"/>
  <c r="AA991" i="4"/>
  <c r="AA992" i="4"/>
  <c r="AA993" i="4"/>
  <c r="AA994" i="4"/>
  <c r="AA995" i="4"/>
  <c r="AA996" i="4"/>
  <c r="AA997" i="4"/>
  <c r="AA998" i="4"/>
  <c r="AA999" i="4"/>
  <c r="AA1000"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L955" i="4"/>
  <c r="L956" i="4"/>
  <c r="L957" i="4"/>
  <c r="L958" i="4"/>
  <c r="L959" i="4"/>
  <c r="L960" i="4"/>
  <c r="L961" i="4"/>
  <c r="L962" i="4"/>
  <c r="L963" i="4"/>
  <c r="L964" i="4"/>
  <c r="L965" i="4"/>
  <c r="L966" i="4"/>
  <c r="L967" i="4"/>
  <c r="L968" i="4"/>
  <c r="L969" i="4"/>
  <c r="L970" i="4"/>
  <c r="L971" i="4"/>
  <c r="L972" i="4"/>
  <c r="L973" i="4"/>
  <c r="L974" i="4"/>
  <c r="L975" i="4"/>
  <c r="L976" i="4"/>
  <c r="L977" i="4"/>
  <c r="L978" i="4"/>
  <c r="L979" i="4"/>
  <c r="L980" i="4"/>
  <c r="L981" i="4"/>
  <c r="L982" i="4"/>
  <c r="L983" i="4"/>
  <c r="L984" i="4"/>
  <c r="L985" i="4"/>
  <c r="L986" i="4"/>
  <c r="L987" i="4"/>
  <c r="L988" i="4"/>
  <c r="L989" i="4"/>
  <c r="L990" i="4"/>
  <c r="L991" i="4"/>
  <c r="L992" i="4"/>
  <c r="L993" i="4"/>
  <c r="L994" i="4"/>
  <c r="L995" i="4"/>
  <c r="L996" i="4"/>
  <c r="L997" i="4"/>
  <c r="L998" i="4"/>
  <c r="L999" i="4"/>
  <c r="L1000"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K955" i="4"/>
  <c r="K956" i="4"/>
  <c r="K957" i="4"/>
  <c r="K958" i="4"/>
  <c r="K959" i="4"/>
  <c r="K960" i="4"/>
  <c r="K961" i="4"/>
  <c r="K962" i="4"/>
  <c r="K963" i="4"/>
  <c r="K964" i="4"/>
  <c r="K965" i="4"/>
  <c r="K966" i="4"/>
  <c r="K967" i="4"/>
  <c r="K968" i="4"/>
  <c r="K969" i="4"/>
  <c r="K970" i="4"/>
  <c r="K971" i="4"/>
  <c r="K972" i="4"/>
  <c r="K973" i="4"/>
  <c r="K974" i="4"/>
  <c r="K975" i="4"/>
  <c r="K976" i="4"/>
  <c r="K977" i="4"/>
  <c r="K978" i="4"/>
  <c r="K979" i="4"/>
  <c r="K980" i="4"/>
  <c r="K981" i="4"/>
  <c r="K982" i="4"/>
  <c r="K983" i="4"/>
  <c r="K984" i="4"/>
  <c r="K985" i="4"/>
  <c r="K986" i="4"/>
  <c r="K987" i="4"/>
  <c r="K988" i="4"/>
  <c r="K989" i="4"/>
  <c r="K990" i="4"/>
  <c r="K991" i="4"/>
  <c r="K992" i="4"/>
  <c r="K993" i="4"/>
  <c r="K994" i="4"/>
  <c r="K995" i="4"/>
  <c r="K996" i="4"/>
  <c r="K997" i="4"/>
  <c r="K998" i="4"/>
  <c r="K999" i="4"/>
  <c r="K1000"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7"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Z61" i="15"/>
  <c r="R61" i="15"/>
  <c r="G61" i="4" l="1"/>
  <c r="Q61" i="4"/>
  <c r="X61" i="4"/>
  <c r="G61" i="15"/>
  <c r="L60" i="15"/>
  <c r="P60" i="15"/>
  <c r="AA61" i="15"/>
  <c r="S61" i="15"/>
  <c r="T61" i="15" s="1"/>
  <c r="M60" i="15"/>
  <c r="M60" i="4"/>
  <c r="H62" i="15"/>
  <c r="AC61" i="15"/>
  <c r="E869" i="4"/>
  <c r="E700" i="4"/>
  <c r="E892" i="4"/>
  <c r="E852" i="4"/>
  <c r="E834" i="4"/>
  <c r="Z61" i="4"/>
  <c r="E804" i="4"/>
  <c r="E726" i="4"/>
  <c r="E904" i="4"/>
  <c r="E833" i="4"/>
  <c r="E925" i="4"/>
  <c r="E810" i="4"/>
  <c r="E836" i="4"/>
  <c r="E785" i="4"/>
  <c r="E801" i="4"/>
  <c r="E675" i="4"/>
  <c r="E837" i="4"/>
  <c r="E673" i="4"/>
  <c r="E658" i="4"/>
  <c r="E710" i="4"/>
  <c r="E672" i="4"/>
  <c r="E895" i="4"/>
  <c r="E991" i="4"/>
  <c r="E975" i="4"/>
  <c r="E922" i="4"/>
  <c r="E805" i="4"/>
  <c r="E679" i="4"/>
  <c r="E989" i="4"/>
  <c r="E873" i="4"/>
  <c r="E662" i="4"/>
  <c r="E980" i="4"/>
  <c r="E883" i="4"/>
  <c r="E689" i="4"/>
  <c r="E942" i="4"/>
  <c r="E749" i="4"/>
  <c r="E985" i="4"/>
  <c r="E780" i="4"/>
  <c r="E909" i="4"/>
  <c r="E763" i="4"/>
  <c r="E696" i="4"/>
  <c r="E818" i="4"/>
  <c r="E821" i="4"/>
  <c r="E781" i="4"/>
  <c r="E885" i="4"/>
  <c r="E872" i="4"/>
  <c r="E990" i="4"/>
  <c r="E706" i="4"/>
  <c r="E699" i="4"/>
  <c r="E772" i="4"/>
  <c r="E719" i="4"/>
  <c r="E955" i="4"/>
  <c r="E993" i="4"/>
  <c r="E798" i="4"/>
  <c r="E854" i="4"/>
  <c r="E972" i="4"/>
  <c r="E692" i="4"/>
  <c r="E948" i="4"/>
  <c r="E773" i="4"/>
  <c r="E965" i="4"/>
  <c r="E846" i="4"/>
  <c r="E839" i="4"/>
  <c r="E721" i="4"/>
  <c r="E897" i="4"/>
  <c r="E976" i="4"/>
  <c r="E983" i="4"/>
  <c r="E815" i="4"/>
  <c r="E866" i="4"/>
  <c r="E938" i="4"/>
  <c r="E896" i="4"/>
  <c r="E806" i="4"/>
  <c r="E760" i="4"/>
  <c r="E764" i="4"/>
  <c r="E695" i="4"/>
  <c r="E715" i="4"/>
  <c r="E739" i="4"/>
  <c r="E831" i="4"/>
  <c r="E746" i="4"/>
  <c r="E933" i="4"/>
  <c r="E648" i="4"/>
  <c r="E917" i="4"/>
  <c r="E945" i="4"/>
  <c r="E832" i="4"/>
  <c r="E838" i="4"/>
  <c r="E998" i="4"/>
  <c r="E742" i="4"/>
  <c r="E996" i="4"/>
  <c r="E971" i="4"/>
  <c r="E979" i="4"/>
  <c r="E930" i="4"/>
  <c r="E889" i="4"/>
  <c r="E776" i="4"/>
  <c r="E735" i="4"/>
  <c r="E793" i="4"/>
  <c r="E812" i="4"/>
  <c r="E782" i="4"/>
  <c r="E958" i="4"/>
  <c r="E722" i="4"/>
  <c r="E664" i="4"/>
  <c r="E799" i="4"/>
  <c r="E707" i="4"/>
  <c r="E775" i="4"/>
  <c r="E653" i="4"/>
  <c r="E704" i="4"/>
  <c r="E918" i="4"/>
  <c r="E900" i="4"/>
  <c r="E849" i="4"/>
  <c r="E644" i="4"/>
  <c r="E814" i="4"/>
  <c r="E973" i="4"/>
  <c r="E906" i="4"/>
  <c r="E779" i="4"/>
  <c r="E803" i="4"/>
  <c r="E847" i="4"/>
  <c r="E666" i="4"/>
  <c r="E741" i="4"/>
  <c r="E766" i="4"/>
  <c r="E893" i="4"/>
  <c r="E645" i="4"/>
  <c r="E867" i="4"/>
  <c r="E797" i="4"/>
  <c r="E923" i="4"/>
  <c r="E771" i="4"/>
  <c r="E823" i="4"/>
  <c r="E669" i="4"/>
  <c r="E748" i="4"/>
  <c r="E691" i="4"/>
  <c r="E848" i="4"/>
  <c r="E953" i="4"/>
  <c r="E657" i="4"/>
  <c r="E929" i="4"/>
  <c r="E855" i="4"/>
  <c r="E817" i="4"/>
  <c r="E727" i="4"/>
  <c r="E762" i="4"/>
  <c r="E822" i="4"/>
  <c r="E863" i="4"/>
  <c r="E940" i="4"/>
  <c r="E968" i="4"/>
  <c r="E703" i="4"/>
  <c r="E802" i="4"/>
  <c r="E880" i="4"/>
  <c r="O61" i="4"/>
  <c r="E901" i="4"/>
  <c r="E905" i="4"/>
  <c r="O62" i="4"/>
  <c r="E724" i="4"/>
  <c r="E646" i="4"/>
  <c r="E667" i="4"/>
  <c r="E936" i="4"/>
  <c r="E924" i="4"/>
  <c r="E730" i="4"/>
  <c r="E650" i="4"/>
  <c r="E954" i="4"/>
  <c r="E995" i="4"/>
  <c r="E757" i="4"/>
  <c r="E921" i="4"/>
  <c r="E684" i="4"/>
  <c r="E731" i="4"/>
  <c r="E736" i="4"/>
  <c r="E884" i="4"/>
  <c r="E745" i="4"/>
  <c r="E911" i="4"/>
  <c r="E751" i="4"/>
  <c r="E681" i="4"/>
  <c r="E795" i="4"/>
  <c r="E898" i="4"/>
  <c r="E723" i="4"/>
  <c r="E967" i="4"/>
  <c r="E966" i="4"/>
  <c r="E881" i="4"/>
  <c r="E978" i="4"/>
  <c r="E860" i="4"/>
  <c r="E908" i="4"/>
  <c r="E868" i="4"/>
  <c r="E870" i="4"/>
  <c r="E950" i="4"/>
  <c r="E858" i="4"/>
  <c r="E997" i="4"/>
  <c r="E875" i="4"/>
  <c r="E693" i="4"/>
  <c r="E969" i="4"/>
  <c r="E774" i="4"/>
  <c r="E807" i="4"/>
  <c r="E790" i="4"/>
  <c r="E654" i="4"/>
  <c r="E862" i="4"/>
  <c r="E939" i="4"/>
  <c r="E919" i="4"/>
  <c r="E845" i="4"/>
  <c r="E770" i="4"/>
  <c r="E800" i="4"/>
  <c r="E926" i="4"/>
  <c r="E656" i="4"/>
  <c r="E842" i="4"/>
  <c r="E951" i="4"/>
  <c r="E932" i="4"/>
  <c r="R61" i="4"/>
  <c r="E678" i="4"/>
  <c r="E740" i="4"/>
  <c r="E674" i="4"/>
  <c r="E718" i="4"/>
  <c r="E783" i="4"/>
  <c r="E649" i="4"/>
  <c r="E934" i="4"/>
  <c r="E747" i="4"/>
  <c r="E759" i="4"/>
  <c r="E728" i="4"/>
  <c r="E698" i="4"/>
  <c r="E882" i="4"/>
  <c r="E851" i="4"/>
  <c r="E769" i="4"/>
  <c r="E676" i="4"/>
  <c r="E916" i="4"/>
  <c r="E915" i="4"/>
  <c r="E961" i="4"/>
  <c r="E665" i="4"/>
  <c r="E705" i="4"/>
  <c r="E697" i="4"/>
  <c r="E683" i="4"/>
  <c r="E655" i="4"/>
  <c r="E767" i="4"/>
  <c r="E660" i="4"/>
  <c r="E910" i="4"/>
  <c r="E928" i="4"/>
  <c r="E688" i="4"/>
  <c r="E824" i="4"/>
  <c r="E853" i="4"/>
  <c r="E750" i="4"/>
  <c r="E787" i="4"/>
  <c r="E865" i="4"/>
  <c r="E796" i="4"/>
  <c r="E927" i="4"/>
  <c r="E944" i="4"/>
  <c r="E743" i="4"/>
  <c r="E819" i="4"/>
  <c r="E840" i="4"/>
  <c r="E861" i="4"/>
  <c r="E956" i="4"/>
  <c r="E734" i="4"/>
  <c r="E992" i="4"/>
  <c r="E962" i="4"/>
  <c r="E661" i="4"/>
  <c r="E792" i="4"/>
  <c r="E687" i="4"/>
  <c r="E788" i="4"/>
  <c r="E754" i="4"/>
  <c r="E712" i="4"/>
  <c r="E981" i="4"/>
  <c r="E913" i="4"/>
  <c r="E937" i="4"/>
  <c r="E642" i="4"/>
  <c r="E907" i="4"/>
  <c r="E786" i="4"/>
  <c r="E994" i="4"/>
  <c r="E999" i="4"/>
  <c r="E813" i="4"/>
  <c r="E912" i="4"/>
  <c r="E716" i="4"/>
  <c r="E708" i="4"/>
  <c r="E809" i="4"/>
  <c r="E835" i="4"/>
  <c r="E914" i="4"/>
  <c r="E643" i="4"/>
  <c r="E829" i="4"/>
  <c r="E964" i="4"/>
  <c r="E974" i="4"/>
  <c r="E877" i="4"/>
  <c r="E755" i="4"/>
  <c r="E844" i="4"/>
  <c r="E941" i="4"/>
  <c r="E830" i="4"/>
  <c r="E677" i="4"/>
  <c r="E963" i="4"/>
  <c r="E686" i="4"/>
  <c r="E668" i="4"/>
  <c r="E811" i="4"/>
  <c r="E808" i="4"/>
  <c r="E744" i="4"/>
  <c r="E871" i="4"/>
  <c r="E977" i="4"/>
  <c r="E659" i="4"/>
  <c r="E982" i="4"/>
  <c r="E794" i="4"/>
  <c r="E864" i="4"/>
  <c r="E874" i="4"/>
  <c r="E957" i="4"/>
  <c r="E886" i="4"/>
  <c r="E949" i="4"/>
  <c r="E663" i="4"/>
  <c r="E828" i="4"/>
  <c r="E986" i="4"/>
  <c r="E753" i="4"/>
  <c r="E903" i="4"/>
  <c r="E959" i="4"/>
  <c r="E878" i="4"/>
  <c r="E857" i="4"/>
  <c r="E826" i="4"/>
  <c r="E987" i="4"/>
  <c r="E947" i="4"/>
  <c r="E720" i="4"/>
  <c r="E843" i="4"/>
  <c r="E670" i="4"/>
  <c r="E752" i="4"/>
  <c r="E920" i="4"/>
  <c r="E894" i="4"/>
  <c r="E709" i="4"/>
  <c r="E887" i="4"/>
  <c r="E891" i="4"/>
  <c r="E931" i="4"/>
  <c r="E791" i="4"/>
  <c r="E694" i="4"/>
  <c r="E984" i="4"/>
  <c r="E879" i="4"/>
  <c r="E777" i="4"/>
  <c r="E702" i="4"/>
  <c r="E717" i="4"/>
  <c r="E652" i="4"/>
  <c r="E768" i="4"/>
  <c r="E738" i="4"/>
  <c r="E685" i="4"/>
  <c r="E732" i="4"/>
  <c r="E902" i="4"/>
  <c r="E647" i="4"/>
  <c r="E935" i="4"/>
  <c r="E856" i="4"/>
  <c r="E713" i="4"/>
  <c r="E816" i="4"/>
  <c r="E711" i="4"/>
  <c r="E765" i="4"/>
  <c r="E690" i="4"/>
  <c r="E943" i="4"/>
  <c r="E682" i="4"/>
  <c r="E714" i="4"/>
  <c r="E899" i="4"/>
  <c r="E850" i="4"/>
  <c r="E988" i="4"/>
  <c r="E651" i="4"/>
  <c r="E737" i="4"/>
  <c r="E680" i="4"/>
  <c r="E946" i="4"/>
  <c r="E827" i="4"/>
  <c r="E758" i="4"/>
  <c r="E729" i="4"/>
  <c r="E789" i="4"/>
  <c r="E888" i="4"/>
  <c r="E952" i="4"/>
  <c r="E761" i="4"/>
  <c r="E820" i="4"/>
  <c r="E701" i="4"/>
  <c r="E859" i="4"/>
  <c r="E890" i="4"/>
  <c r="E725" i="4"/>
  <c r="E876" i="4"/>
  <c r="E778" i="4"/>
  <c r="E970" i="4"/>
  <c r="E960" i="4"/>
  <c r="E841" i="4"/>
  <c r="E784" i="4"/>
  <c r="E671" i="4"/>
  <c r="E733" i="4"/>
  <c r="E825" i="4"/>
  <c r="E756" i="4"/>
  <c r="P60" i="4" l="1"/>
  <c r="L60" i="4"/>
  <c r="N60" i="4" s="1"/>
  <c r="AA61" i="4"/>
  <c r="S61" i="4"/>
  <c r="T61" i="4" s="1"/>
  <c r="N60" i="15"/>
  <c r="AD61" i="15"/>
  <c r="AE61" i="15" s="1"/>
  <c r="AG61" i="15"/>
  <c r="C62" i="15" s="1"/>
  <c r="AI61" i="15"/>
  <c r="AJ61" i="15" s="1"/>
  <c r="AF61" i="15"/>
  <c r="K62" i="15"/>
  <c r="H62" i="4"/>
  <c r="AC61" i="4"/>
  <c r="K62" i="4" l="1"/>
  <c r="AF61" i="4"/>
  <c r="B62" i="4" s="1"/>
  <c r="AD61" i="4"/>
  <c r="AE61" i="4" s="1"/>
  <c r="AG61" i="4"/>
  <c r="C62" i="4" s="1"/>
  <c r="AI61" i="4"/>
  <c r="AL62" i="4" s="1"/>
  <c r="AH61" i="15"/>
  <c r="D62" i="15" s="1"/>
  <c r="L62" i="15" s="1"/>
  <c r="M62" i="15" s="1"/>
  <c r="B62" i="15"/>
  <c r="I62" i="15" s="1"/>
  <c r="O62" i="15"/>
  <c r="E62" i="15"/>
  <c r="O63" i="4"/>
  <c r="AK62" i="4" l="1"/>
  <c r="AJ61" i="4"/>
  <c r="I62" i="4"/>
  <c r="AH61" i="4"/>
  <c r="D62" i="4" s="1"/>
  <c r="U62" i="15"/>
  <c r="V62" i="15" s="1"/>
  <c r="W62" i="15" s="1"/>
  <c r="F62" i="15"/>
  <c r="P62" i="15"/>
  <c r="N62" i="15"/>
  <c r="R62" i="15"/>
  <c r="E62" i="4"/>
  <c r="L62" i="4" l="1"/>
  <c r="U62" i="4" s="1"/>
  <c r="V62" i="4" s="1"/>
  <c r="W62" i="4" s="1"/>
  <c r="F62" i="4"/>
  <c r="Y62" i="15"/>
  <c r="X62" i="15"/>
  <c r="Q62" i="15"/>
  <c r="S62" i="15" s="1"/>
  <c r="G62" i="15"/>
  <c r="Z62" i="15"/>
  <c r="AC62" i="15"/>
  <c r="H63" i="15"/>
  <c r="M62" i="4" l="1"/>
  <c r="P62" i="4" s="1"/>
  <c r="X62" i="4"/>
  <c r="Y62" i="4"/>
  <c r="AA62" i="15"/>
  <c r="AB62" i="15" s="1"/>
  <c r="J63" i="15"/>
  <c r="AF62" i="15"/>
  <c r="AD62" i="15"/>
  <c r="AE62" i="15" s="1"/>
  <c r="AG62" i="15"/>
  <c r="C63" i="15" s="1"/>
  <c r="AI62" i="15"/>
  <c r="T62" i="15"/>
  <c r="K63" i="15"/>
  <c r="R62" i="4"/>
  <c r="Z62" i="4"/>
  <c r="AA62" i="4" l="1"/>
  <c r="AB62" i="4" s="1"/>
  <c r="N62" i="4"/>
  <c r="Q62" i="4" s="1"/>
  <c r="S62" i="4" s="1"/>
  <c r="T62" i="4" s="1"/>
  <c r="AH62" i="15"/>
  <c r="D63" i="15" s="1"/>
  <c r="B63" i="15"/>
  <c r="AK62" i="15"/>
  <c r="AL62" i="15"/>
  <c r="AJ62" i="15"/>
  <c r="O63" i="15"/>
  <c r="H63" i="4"/>
  <c r="AC62" i="4"/>
  <c r="G62" i="4" l="1"/>
  <c r="K63" i="4"/>
  <c r="AD62" i="4"/>
  <c r="AE62" i="4" s="1"/>
  <c r="AI62" i="4"/>
  <c r="AJ62" i="4" s="1"/>
  <c r="AF62" i="4"/>
  <c r="AG62" i="4"/>
  <c r="C63" i="4" s="1"/>
  <c r="I63" i="15"/>
  <c r="L63" i="15"/>
  <c r="M63" i="15" s="1"/>
  <c r="U63" i="15"/>
  <c r="V63" i="15" s="1"/>
  <c r="E63" i="15"/>
  <c r="AL63" i="4" l="1"/>
  <c r="AH62" i="4"/>
  <c r="D63" i="4" s="1"/>
  <c r="B63" i="4"/>
  <c r="AK63" i="4"/>
  <c r="F63" i="15"/>
  <c r="N63" i="15"/>
  <c r="P63" i="15"/>
  <c r="W63" i="15"/>
  <c r="Y63" i="15"/>
  <c r="R63" i="15"/>
  <c r="Z63" i="15"/>
  <c r="O64" i="4"/>
  <c r="L63" i="4" l="1"/>
  <c r="U63" i="4" s="1"/>
  <c r="V63" i="4" s="1"/>
  <c r="Y63" i="4" s="1"/>
  <c r="I63" i="4"/>
  <c r="X63" i="15"/>
  <c r="AA63" i="15" s="1"/>
  <c r="AB63" i="15" s="1"/>
  <c r="Q63" i="15"/>
  <c r="S63" i="15" s="1"/>
  <c r="G63" i="15"/>
  <c r="H64" i="15"/>
  <c r="AC63" i="15"/>
  <c r="Z63" i="4"/>
  <c r="E63" i="4"/>
  <c r="W63" i="4" l="1"/>
  <c r="M63" i="4"/>
  <c r="P63" i="4" s="1"/>
  <c r="F63" i="4"/>
  <c r="J64" i="15"/>
  <c r="AF63" i="15"/>
  <c r="AI63" i="15"/>
  <c r="AD63" i="15"/>
  <c r="AE63" i="15" s="1"/>
  <c r="AG63" i="15"/>
  <c r="C64" i="15" s="1"/>
  <c r="K64" i="15"/>
  <c r="T63" i="15"/>
  <c r="R63" i="4"/>
  <c r="X63" i="4" l="1"/>
  <c r="AA63" i="4" s="1"/>
  <c r="AB63" i="4" s="1"/>
  <c r="N63" i="4"/>
  <c r="G63" i="4" s="1"/>
  <c r="AK63" i="15"/>
  <c r="AL63" i="15"/>
  <c r="AJ63" i="15"/>
  <c r="B64" i="15"/>
  <c r="AH63" i="15"/>
  <c r="D64" i="15" s="1"/>
  <c r="O64" i="15"/>
  <c r="Q63" i="4" l="1"/>
  <c r="S63" i="4" s="1"/>
  <c r="I64" i="15"/>
  <c r="U64" i="15"/>
  <c r="V64" i="15" s="1"/>
  <c r="L64" i="15"/>
  <c r="M64" i="15" s="1"/>
  <c r="E64" i="15"/>
  <c r="AC63" i="4"/>
  <c r="H64" i="4"/>
  <c r="K64" i="4" l="1"/>
  <c r="AG63" i="4"/>
  <c r="C64" i="4" s="1"/>
  <c r="AD63" i="4"/>
  <c r="AE63" i="4" s="1"/>
  <c r="AF63" i="4"/>
  <c r="AH63" i="4" s="1"/>
  <c r="D64" i="4" s="1"/>
  <c r="AI63" i="4"/>
  <c r="AJ63" i="4" s="1"/>
  <c r="T63" i="4"/>
  <c r="F64" i="15"/>
  <c r="N64" i="15"/>
  <c r="P64" i="15"/>
  <c r="W64" i="15"/>
  <c r="Y64" i="15"/>
  <c r="Z64" i="15"/>
  <c r="R64" i="15"/>
  <c r="AK64" i="4" l="1"/>
  <c r="B64" i="4"/>
  <c r="L64" i="4"/>
  <c r="U64" i="4" s="1"/>
  <c r="V64" i="4" s="1"/>
  <c r="AL64" i="4"/>
  <c r="X64" i="15"/>
  <c r="AA64" i="15" s="1"/>
  <c r="AB64" i="15" s="1"/>
  <c r="Q64" i="15"/>
  <c r="S64" i="15" s="1"/>
  <c r="G64" i="15"/>
  <c r="H65" i="15"/>
  <c r="AC64" i="15"/>
  <c r="O65" i="4"/>
  <c r="Y64" i="4" l="1"/>
  <c r="M64" i="4"/>
  <c r="P64" i="4" s="1"/>
  <c r="W64" i="4"/>
  <c r="I64" i="4"/>
  <c r="J65" i="15"/>
  <c r="AI64" i="15"/>
  <c r="AD64" i="15"/>
  <c r="AE64" i="15" s="1"/>
  <c r="AF64" i="15"/>
  <c r="AG64" i="15"/>
  <c r="C65" i="15" s="1"/>
  <c r="T64" i="15"/>
  <c r="K65" i="15"/>
  <c r="N64" i="4"/>
  <c r="Z64" i="4"/>
  <c r="R64" i="4"/>
  <c r="E64" i="4"/>
  <c r="F64" i="4" l="1"/>
  <c r="G64" i="4" s="1"/>
  <c r="AH64" i="15"/>
  <c r="D65" i="15" s="1"/>
  <c r="B65" i="15"/>
  <c r="AJ64" i="15"/>
  <c r="AK64" i="15"/>
  <c r="AL64" i="15"/>
  <c r="Q64" i="4"/>
  <c r="S64" i="4" s="1"/>
  <c r="O65" i="15"/>
  <c r="AC64" i="4"/>
  <c r="H65" i="4"/>
  <c r="X64" i="4" l="1"/>
  <c r="AA64" i="4" s="1"/>
  <c r="AB64" i="4" s="1"/>
  <c r="I65" i="15"/>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R65" i="15"/>
  <c r="Z65" i="15"/>
  <c r="E65" i="4"/>
  <c r="X65" i="15" l="1"/>
  <c r="AA65" i="15" s="1"/>
  <c r="AB65" i="15" s="1"/>
  <c r="Q65" i="15"/>
  <c r="S65" i="15" s="1"/>
  <c r="G65" i="15"/>
  <c r="F65" i="4"/>
  <c r="W65" i="4"/>
  <c r="Y65" i="4"/>
  <c r="M65" i="4"/>
  <c r="H66" i="15"/>
  <c r="AC65" i="15"/>
  <c r="Z65" i="4"/>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O66" i="15"/>
  <c r="H66" i="4"/>
  <c r="AC65" i="4"/>
  <c r="U66" i="15" l="1"/>
  <c r="V66" i="15" s="1"/>
  <c r="L66" i="15"/>
  <c r="M66" i="15" s="1"/>
  <c r="I66" i="15"/>
  <c r="K66" i="4"/>
  <c r="AD65" i="4"/>
  <c r="AE65" i="4" s="1"/>
  <c r="AF65" i="4"/>
  <c r="B66" i="4" s="1"/>
  <c r="AG65" i="4"/>
  <c r="C66" i="4" s="1"/>
  <c r="AI65" i="4"/>
  <c r="AJ65" i="4" s="1"/>
  <c r="T65" i="4"/>
  <c r="E66" i="15"/>
  <c r="O67" i="4"/>
  <c r="F66" i="15" l="1"/>
  <c r="P66" i="15"/>
  <c r="N66" i="15"/>
  <c r="W66" i="15"/>
  <c r="Y66" i="15"/>
  <c r="I66" i="4"/>
  <c r="AH65" i="4"/>
  <c r="D66" i="4" s="1"/>
  <c r="L66" i="4" s="1"/>
  <c r="AL66" i="4"/>
  <c r="AK66" i="4"/>
  <c r="Z66" i="15"/>
  <c r="R66" i="15"/>
  <c r="E66" i="4"/>
  <c r="X66" i="15" l="1"/>
  <c r="AA66" i="15" s="1"/>
  <c r="AB66" i="15" s="1"/>
  <c r="Q66" i="15"/>
  <c r="S66" i="15" s="1"/>
  <c r="G66" i="15"/>
  <c r="F66" i="4"/>
  <c r="U66" i="4"/>
  <c r="V66" i="4" s="1"/>
  <c r="M66" i="4"/>
  <c r="AC66" i="15"/>
  <c r="H67" i="15"/>
  <c r="J67" i="15" l="1"/>
  <c r="AG66" i="15"/>
  <c r="C67" i="15" s="1"/>
  <c r="AF66" i="15"/>
  <c r="AI66" i="15"/>
  <c r="AD66" i="15"/>
  <c r="AE66" i="15" s="1"/>
  <c r="T66" i="15"/>
  <c r="K67" i="15"/>
  <c r="Y66" i="4"/>
  <c r="W66" i="4"/>
  <c r="X66" i="4" s="1"/>
  <c r="N66" i="4"/>
  <c r="P66" i="4"/>
  <c r="Z66" i="4"/>
  <c r="R66" i="4"/>
  <c r="B67" i="15" l="1"/>
  <c r="AH66" i="15"/>
  <c r="D67" i="15" s="1"/>
  <c r="AL66" i="15"/>
  <c r="AK66" i="15"/>
  <c r="AJ66" i="15"/>
  <c r="G66" i="4"/>
  <c r="Q66" i="4"/>
  <c r="S66" i="4" s="1"/>
  <c r="AA66" i="4"/>
  <c r="AB66" i="4" s="1"/>
  <c r="O67" i="15"/>
  <c r="AC66" i="4"/>
  <c r="H67"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Z67" i="15"/>
  <c r="R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H68" i="4"/>
  <c r="AC67"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H69" i="15"/>
  <c r="AC68" i="15"/>
  <c r="O69" i="4"/>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O69" i="15"/>
  <c r="Z68" i="4"/>
  <c r="U69" i="15" l="1"/>
  <c r="V69" i="15" s="1"/>
  <c r="L69" i="15"/>
  <c r="M69" i="15" s="1"/>
  <c r="I69" i="15"/>
  <c r="X68" i="4"/>
  <c r="AA68" i="4" s="1"/>
  <c r="AB68" i="4" s="1"/>
  <c r="N68" i="4"/>
  <c r="P68" i="4"/>
  <c r="E69" i="15"/>
  <c r="R68" i="4"/>
  <c r="F69" i="15" l="1"/>
  <c r="P69" i="15"/>
  <c r="N69" i="15"/>
  <c r="Y69" i="15"/>
  <c r="W69" i="15"/>
  <c r="X69" i="15" s="1"/>
  <c r="G68" i="4"/>
  <c r="Q68" i="4"/>
  <c r="S68" i="4" s="1"/>
  <c r="Z69" i="15"/>
  <c r="R69" i="15"/>
  <c r="AC68" i="4"/>
  <c r="H69" i="4"/>
  <c r="Q69" i="15" l="1"/>
  <c r="S69" i="15" s="1"/>
  <c r="AA69" i="15"/>
  <c r="AB69" i="15" s="1"/>
  <c r="G69" i="15"/>
  <c r="K69" i="4"/>
  <c r="AD68" i="4"/>
  <c r="AE68" i="4" s="1"/>
  <c r="AG68" i="4"/>
  <c r="C69" i="4" s="1"/>
  <c r="AF68" i="4"/>
  <c r="AI68" i="4"/>
  <c r="AJ68" i="4" s="1"/>
  <c r="T68" i="4"/>
  <c r="AC69" i="15"/>
  <c r="H70"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O70" i="15"/>
  <c r="E69" i="4"/>
  <c r="I70" i="15" l="1"/>
  <c r="U70" i="15"/>
  <c r="V70" i="15" s="1"/>
  <c r="L70" i="15"/>
  <c r="M70" i="15" s="1"/>
  <c r="F69" i="4"/>
  <c r="Y69" i="4"/>
  <c r="W69" i="4"/>
  <c r="M69" i="4"/>
  <c r="E70" i="15"/>
  <c r="Z69" i="4"/>
  <c r="N69" i="4" l="1"/>
  <c r="Q69" i="4" s="1"/>
  <c r="F70" i="15"/>
  <c r="N70" i="15"/>
  <c r="P70" i="15"/>
  <c r="Y70" i="15"/>
  <c r="W70" i="15"/>
  <c r="X69" i="4"/>
  <c r="AA69" i="4" s="1"/>
  <c r="AB69" i="4" s="1"/>
  <c r="P69" i="4"/>
  <c r="R70" i="15"/>
  <c r="Z70" i="15"/>
  <c r="R69" i="4"/>
  <c r="G69" i="4" l="1"/>
  <c r="S69" i="4"/>
  <c r="X70" i="15"/>
  <c r="AA70" i="15" s="1"/>
  <c r="AB70" i="15" s="1"/>
  <c r="Q70" i="15"/>
  <c r="S70" i="15" s="1"/>
  <c r="G70" i="15"/>
  <c r="AC70" i="15"/>
  <c r="H71" i="15"/>
  <c r="H70" i="4"/>
  <c r="AC69" i="4"/>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Z71" i="15"/>
  <c r="R71" i="15"/>
  <c r="Z70" i="4"/>
  <c r="Q71" i="15" l="1"/>
  <c r="S71" i="15" s="1"/>
  <c r="AA71" i="15"/>
  <c r="AB71" i="15" s="1"/>
  <c r="G71" i="15"/>
  <c r="AA70" i="4"/>
  <c r="AB70" i="4" s="1"/>
  <c r="N70" i="4"/>
  <c r="Q70" i="4" s="1"/>
  <c r="P70" i="4"/>
  <c r="AC71" i="15"/>
  <c r="H72" i="15"/>
  <c r="R70" i="4"/>
  <c r="J72" i="15" l="1"/>
  <c r="AF71" i="15"/>
  <c r="AI71" i="15"/>
  <c r="AD71" i="15"/>
  <c r="AE71" i="15" s="1"/>
  <c r="AG71" i="15"/>
  <c r="C72" i="15" s="1"/>
  <c r="T71" i="15"/>
  <c r="K72" i="15"/>
  <c r="G70" i="4"/>
  <c r="S70" i="4"/>
  <c r="H71" i="4"/>
  <c r="AC70"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E72" i="15"/>
  <c r="O72" i="4"/>
  <c r="F72" i="15" l="1"/>
  <c r="N72" i="15"/>
  <c r="P72" i="15"/>
  <c r="W72" i="15"/>
  <c r="Y72" i="15"/>
  <c r="I71" i="4"/>
  <c r="L71" i="4"/>
  <c r="U71" i="4" s="1"/>
  <c r="V71" i="4" s="1"/>
  <c r="R72" i="15"/>
  <c r="Z72" i="15"/>
  <c r="E71" i="4"/>
  <c r="X72" i="15" l="1"/>
  <c r="AA72" i="15" s="1"/>
  <c r="AB72" i="15" s="1"/>
  <c r="Q72" i="15"/>
  <c r="S72" i="15" s="1"/>
  <c r="G72" i="15"/>
  <c r="M71" i="4"/>
  <c r="P71" i="4" s="1"/>
  <c r="F71" i="4"/>
  <c r="W71" i="4"/>
  <c r="Y71" i="4"/>
  <c r="AC72" i="15"/>
  <c r="H73" i="15"/>
  <c r="R71" i="4"/>
  <c r="Z71" i="4"/>
  <c r="J73" i="15" l="1"/>
  <c r="AI72" i="15"/>
  <c r="AD72" i="15"/>
  <c r="AE72" i="15" s="1"/>
  <c r="AG72" i="15"/>
  <c r="C73" i="15" s="1"/>
  <c r="AF72" i="15"/>
  <c r="K73" i="15"/>
  <c r="T72" i="15"/>
  <c r="X71" i="4"/>
  <c r="AA71" i="4" s="1"/>
  <c r="AB71" i="4" s="1"/>
  <c r="N71" i="4"/>
  <c r="G71" i="4" s="1"/>
  <c r="AL72" i="15" l="1"/>
  <c r="AK72" i="15"/>
  <c r="AJ72" i="15"/>
  <c r="AH72" i="15"/>
  <c r="D73" i="15" s="1"/>
  <c r="B73" i="15"/>
  <c r="Q71" i="4"/>
  <c r="S71" i="4" s="1"/>
  <c r="O73" i="15"/>
  <c r="AC71" i="4"/>
  <c r="H72"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Z73" i="15"/>
  <c r="R73" i="15"/>
  <c r="E72" i="4"/>
  <c r="X73" i="15" l="1"/>
  <c r="AA73" i="15" s="1"/>
  <c r="AB73" i="15" s="1"/>
  <c r="Q73" i="15"/>
  <c r="S73" i="15" s="1"/>
  <c r="G73" i="15"/>
  <c r="F72" i="4"/>
  <c r="Y72" i="4"/>
  <c r="W72" i="4"/>
  <c r="M72" i="4"/>
  <c r="AC73" i="15"/>
  <c r="H74" i="15"/>
  <c r="Z72" i="4"/>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O74" i="15"/>
  <c r="AC72" i="4"/>
  <c r="H73"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Z74" i="15"/>
  <c r="R74" i="15"/>
  <c r="O74" i="4"/>
  <c r="X74" i="15" l="1"/>
  <c r="AA74" i="15" s="1"/>
  <c r="AB74" i="15" s="1"/>
  <c r="Q74" i="15"/>
  <c r="S74" i="15" s="1"/>
  <c r="G74" i="15"/>
  <c r="I73" i="4"/>
  <c r="L73" i="4"/>
  <c r="U73" i="4" s="1"/>
  <c r="V73" i="4" s="1"/>
  <c r="H75" i="15"/>
  <c r="AC74" i="15"/>
  <c r="E73" i="4"/>
  <c r="J75" i="15" l="1"/>
  <c r="AG74" i="15"/>
  <c r="C75" i="15" s="1"/>
  <c r="AI74" i="15"/>
  <c r="AD74" i="15"/>
  <c r="AE74" i="15" s="1"/>
  <c r="AF74" i="15"/>
  <c r="T74" i="15"/>
  <c r="K75" i="15"/>
  <c r="M73" i="4"/>
  <c r="P73" i="4" s="1"/>
  <c r="F73" i="4"/>
  <c r="W73" i="4"/>
  <c r="Y73" i="4"/>
  <c r="R73" i="4"/>
  <c r="Z73" i="4"/>
  <c r="AJ74" i="15" l="1"/>
  <c r="AL74" i="15"/>
  <c r="AK74" i="15"/>
  <c r="AH74" i="15"/>
  <c r="D75" i="15" s="1"/>
  <c r="B75" i="15"/>
  <c r="N73" i="4"/>
  <c r="G73" i="4" s="1"/>
  <c r="X73" i="4"/>
  <c r="AA73" i="4" s="1"/>
  <c r="AB73" i="4" s="1"/>
  <c r="O75" i="15"/>
  <c r="U75" i="15" l="1"/>
  <c r="V75" i="15" s="1"/>
  <c r="L75" i="15"/>
  <c r="M75" i="15" s="1"/>
  <c r="I75" i="15"/>
  <c r="Q73" i="4"/>
  <c r="S73" i="4" s="1"/>
  <c r="E75" i="15"/>
  <c r="AC73" i="4"/>
  <c r="H74" i="4"/>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AC75" i="15"/>
  <c r="H76" i="15"/>
  <c r="E74" i="4"/>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E76" i="15"/>
  <c r="H75" i="4"/>
  <c r="AC74" i="4"/>
  <c r="F76" i="15" l="1"/>
  <c r="N76" i="15"/>
  <c r="P76" i="15"/>
  <c r="Y76" i="15"/>
  <c r="W76" i="15"/>
  <c r="X76" i="15" s="1"/>
  <c r="K75" i="4"/>
  <c r="AI74" i="4"/>
  <c r="AJ74" i="4" s="1"/>
  <c r="AD74" i="4"/>
  <c r="AE74" i="4" s="1"/>
  <c r="AG74" i="4"/>
  <c r="C75" i="4" s="1"/>
  <c r="AF74" i="4"/>
  <c r="Z76" i="15"/>
  <c r="R76" i="15"/>
  <c r="Q76" i="15" l="1"/>
  <c r="S76" i="15" s="1"/>
  <c r="AA76" i="15"/>
  <c r="AB76" i="15" s="1"/>
  <c r="G76" i="15"/>
  <c r="AK75" i="4"/>
  <c r="B75" i="4"/>
  <c r="AH74" i="4"/>
  <c r="D75" i="4" s="1"/>
  <c r="AL75" i="4"/>
  <c r="AC76" i="15"/>
  <c r="H77"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Z75" i="4"/>
  <c r="R75" i="4"/>
  <c r="U77" i="15" l="1"/>
  <c r="V77" i="15" s="1"/>
  <c r="L77" i="15"/>
  <c r="M77" i="15" s="1"/>
  <c r="I77" i="15"/>
  <c r="N75" i="4"/>
  <c r="Q75" i="4" s="1"/>
  <c r="S75" i="4" s="1"/>
  <c r="T75" i="4" s="1"/>
  <c r="X75" i="4"/>
  <c r="AA75" i="4" s="1"/>
  <c r="AB75" i="4" s="1"/>
  <c r="E77" i="15"/>
  <c r="H76" i="4"/>
  <c r="AC75" i="4"/>
  <c r="F77" i="15" l="1"/>
  <c r="N77" i="15"/>
  <c r="P77" i="15"/>
  <c r="Y77" i="15"/>
  <c r="W77" i="15"/>
  <c r="X77" i="15" s="1"/>
  <c r="G75" i="4"/>
  <c r="K76" i="4"/>
  <c r="AI75" i="4"/>
  <c r="AJ75" i="4" s="1"/>
  <c r="AD75" i="4"/>
  <c r="AE75" i="4" s="1"/>
  <c r="AG75" i="4"/>
  <c r="C76" i="4" s="1"/>
  <c r="AF75" i="4"/>
  <c r="Z77" i="15"/>
  <c r="R77" i="15"/>
  <c r="Q77" i="15" l="1"/>
  <c r="S77" i="15" s="1"/>
  <c r="AA77" i="15"/>
  <c r="AB77" i="15" s="1"/>
  <c r="G77" i="15"/>
  <c r="AK76" i="4"/>
  <c r="AH75" i="4"/>
  <c r="D76" i="4" s="1"/>
  <c r="L76" i="4" s="1"/>
  <c r="U76" i="4" s="1"/>
  <c r="V76" i="4" s="1"/>
  <c r="AL76" i="4"/>
  <c r="B76" i="4"/>
  <c r="AC77" i="15"/>
  <c r="H78" i="15"/>
  <c r="O77" i="4"/>
  <c r="J78" i="15" l="1"/>
  <c r="AI77" i="15"/>
  <c r="AD77" i="15"/>
  <c r="AE77" i="15" s="1"/>
  <c r="AF77" i="15"/>
  <c r="AG77" i="15"/>
  <c r="C78" i="15" s="1"/>
  <c r="K78" i="15"/>
  <c r="T77" i="15"/>
  <c r="W76" i="4"/>
  <c r="M76" i="4"/>
  <c r="P76" i="4" s="1"/>
  <c r="Y76" i="4"/>
  <c r="I76" i="4"/>
  <c r="Z76" i="4"/>
  <c r="E76" i="4"/>
  <c r="R76" i="4"/>
  <c r="N76" i="4" l="1"/>
  <c r="Q76" i="4" s="1"/>
  <c r="S76" i="4" s="1"/>
  <c r="B78" i="15"/>
  <c r="AH77" i="15"/>
  <c r="D78" i="15" s="1"/>
  <c r="AJ77" i="15"/>
  <c r="AL77" i="15"/>
  <c r="AK77" i="15"/>
  <c r="F76" i="4"/>
  <c r="O78" i="15"/>
  <c r="H77" i="4"/>
  <c r="L78" i="15" l="1"/>
  <c r="M78" i="15" s="1"/>
  <c r="U78" i="15"/>
  <c r="V78" i="15" s="1"/>
  <c r="I78" i="15"/>
  <c r="K77" i="4"/>
  <c r="G76" i="4"/>
  <c r="X76" i="4"/>
  <c r="AA76" i="4" s="1"/>
  <c r="AB76" i="4" s="1"/>
  <c r="T76" i="4"/>
  <c r="E78" i="15"/>
  <c r="AC76" i="4"/>
  <c r="AF76" i="4" l="1"/>
  <c r="B77" i="4" s="1"/>
  <c r="AD76" i="4"/>
  <c r="AE76" i="4" s="1"/>
  <c r="AI76" i="4"/>
  <c r="AG76" i="4"/>
  <c r="C77" i="4" s="1"/>
  <c r="F78" i="15"/>
  <c r="Y78" i="15"/>
  <c r="W78" i="15"/>
  <c r="P78" i="15"/>
  <c r="N78" i="15"/>
  <c r="R78" i="15"/>
  <c r="Z78" i="15"/>
  <c r="O78" i="4"/>
  <c r="AJ76" i="4" l="1"/>
  <c r="AL77" i="4"/>
  <c r="I77" i="4"/>
  <c r="AH76" i="4"/>
  <c r="D77" i="4" s="1"/>
  <c r="L77" i="4" s="1"/>
  <c r="U77" i="4" s="1"/>
  <c r="V77" i="4" s="1"/>
  <c r="AK77" i="4"/>
  <c r="X78" i="15"/>
  <c r="AA78" i="15" s="1"/>
  <c r="AB78" i="15" s="1"/>
  <c r="Q78" i="15"/>
  <c r="S78" i="15" s="1"/>
  <c r="G78" i="15"/>
  <c r="H79" i="15"/>
  <c r="AC78"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AC77" i="4"/>
  <c r="H78" i="4"/>
  <c r="F79" i="15" l="1"/>
  <c r="W79" i="15"/>
  <c r="Y79" i="15"/>
  <c r="P79" i="15"/>
  <c r="N79" i="15"/>
  <c r="AG77" i="4"/>
  <c r="C78" i="4" s="1"/>
  <c r="AI77" i="4"/>
  <c r="AJ77" i="4" s="1"/>
  <c r="AF77" i="4"/>
  <c r="B78" i="4" s="1"/>
  <c r="AD77" i="4"/>
  <c r="AE77" i="4" s="1"/>
  <c r="K78" i="4"/>
  <c r="R79" i="15"/>
  <c r="Z79" i="15"/>
  <c r="O79" i="4"/>
  <c r="X79" i="15" l="1"/>
  <c r="AA79" i="15" s="1"/>
  <c r="AB79" i="15" s="1"/>
  <c r="Q79" i="15"/>
  <c r="S79" i="15" s="1"/>
  <c r="G79" i="15"/>
  <c r="AL78" i="4"/>
  <c r="AH77" i="4"/>
  <c r="D78" i="4" s="1"/>
  <c r="L78" i="4" s="1"/>
  <c r="U78" i="4" s="1"/>
  <c r="V78" i="4" s="1"/>
  <c r="AK78" i="4"/>
  <c r="I78" i="4"/>
  <c r="H80" i="15"/>
  <c r="AC79"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E80" i="15"/>
  <c r="H79" i="4"/>
  <c r="AC78" i="4"/>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H81" i="15"/>
  <c r="AC80"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O81" i="15"/>
  <c r="Z79" i="4"/>
  <c r="U81" i="15" l="1"/>
  <c r="V81" i="15" s="1"/>
  <c r="L81" i="15"/>
  <c r="M81" i="15" s="1"/>
  <c r="I81" i="15"/>
  <c r="X79" i="4"/>
  <c r="AA79" i="4" s="1"/>
  <c r="AB79" i="4" s="1"/>
  <c r="P79" i="4"/>
  <c r="N79" i="4"/>
  <c r="Q79" i="4" s="1"/>
  <c r="E81" i="15"/>
  <c r="R79" i="4"/>
  <c r="F81" i="15" l="1"/>
  <c r="P81" i="15"/>
  <c r="N81" i="15"/>
  <c r="W81" i="15"/>
  <c r="Y81" i="15"/>
  <c r="S79" i="4"/>
  <c r="G79" i="4"/>
  <c r="Z81" i="15"/>
  <c r="R81" i="15"/>
  <c r="H80" i="4"/>
  <c r="AC79" i="4"/>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O82" i="15"/>
  <c r="E80" i="4"/>
  <c r="L82" i="15" l="1"/>
  <c r="M82" i="15" s="1"/>
  <c r="U82" i="15"/>
  <c r="V82" i="15" s="1"/>
  <c r="I82" i="15"/>
  <c r="M80" i="4"/>
  <c r="P80" i="4" s="1"/>
  <c r="F80" i="4"/>
  <c r="W80" i="4"/>
  <c r="Y80" i="4"/>
  <c r="E82" i="15"/>
  <c r="R80" i="4"/>
  <c r="Z80" i="4"/>
  <c r="F82" i="15" l="1"/>
  <c r="Y82" i="15"/>
  <c r="W82" i="15"/>
  <c r="N82" i="15"/>
  <c r="P82" i="15"/>
  <c r="X80" i="4"/>
  <c r="AA80" i="4" s="1"/>
  <c r="AB80" i="4" s="1"/>
  <c r="N80" i="4"/>
  <c r="G80" i="4" s="1"/>
  <c r="Z82" i="15"/>
  <c r="R82" i="15"/>
  <c r="X82" i="15" l="1"/>
  <c r="AA82" i="15" s="1"/>
  <c r="AB82" i="15" s="1"/>
  <c r="Q82" i="15"/>
  <c r="S82" i="15" s="1"/>
  <c r="G82" i="15"/>
  <c r="Q80" i="4"/>
  <c r="S80" i="4" s="1"/>
  <c r="AC82" i="15"/>
  <c r="H83" i="15"/>
  <c r="AC80" i="4"/>
  <c r="H81" i="4"/>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E83" i="15"/>
  <c r="Z81" i="4"/>
  <c r="F83" i="15" l="1"/>
  <c r="W83" i="15"/>
  <c r="Y83" i="15"/>
  <c r="P83" i="15"/>
  <c r="N83" i="15"/>
  <c r="X81" i="4"/>
  <c r="AA81" i="4" s="1"/>
  <c r="AB81" i="4" s="1"/>
  <c r="P81" i="4"/>
  <c r="N81" i="4"/>
  <c r="Q81" i="4" s="1"/>
  <c r="R83" i="15"/>
  <c r="Z83" i="15"/>
  <c r="R81" i="4"/>
  <c r="X83" i="15" l="1"/>
  <c r="AA83" i="15" s="1"/>
  <c r="AB83" i="15" s="1"/>
  <c r="Q83" i="15"/>
  <c r="S83" i="15" s="1"/>
  <c r="G83" i="15"/>
  <c r="S81" i="4"/>
  <c r="G81" i="4"/>
  <c r="H84" i="15"/>
  <c r="AC83" i="15"/>
  <c r="H82" i="4"/>
  <c r="AC81" i="4"/>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Z84" i="15"/>
  <c r="R84" i="15"/>
  <c r="Z82" i="4"/>
  <c r="Q84" i="15" l="1"/>
  <c r="S84" i="15" s="1"/>
  <c r="AA84" i="15"/>
  <c r="AB84" i="15" s="1"/>
  <c r="G84" i="15"/>
  <c r="X82" i="4"/>
  <c r="AA82" i="4" s="1"/>
  <c r="AB82" i="4" s="1"/>
  <c r="N82" i="4"/>
  <c r="Q82" i="4" s="1"/>
  <c r="P82" i="4"/>
  <c r="H85" i="15"/>
  <c r="AC84" i="15"/>
  <c r="R82" i="4"/>
  <c r="J85" i="15" l="1"/>
  <c r="AG84" i="15"/>
  <c r="C85" i="15" s="1"/>
  <c r="AF84" i="15"/>
  <c r="AI84" i="15"/>
  <c r="AD84" i="15"/>
  <c r="AE84" i="15" s="1"/>
  <c r="K85" i="15"/>
  <c r="T84" i="15"/>
  <c r="G82" i="4"/>
  <c r="S82" i="4"/>
  <c r="H83" i="4"/>
  <c r="AC82"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E85" i="15"/>
  <c r="O84" i="4"/>
  <c r="M83" i="4" l="1"/>
  <c r="P83" i="4" s="1"/>
  <c r="F85" i="15"/>
  <c r="P85" i="15"/>
  <c r="N85" i="15"/>
  <c r="Q85" i="15" s="1"/>
  <c r="W85" i="15"/>
  <c r="Y85" i="15"/>
  <c r="I83" i="4"/>
  <c r="Y83" i="4"/>
  <c r="W83" i="4"/>
  <c r="Z85" i="15"/>
  <c r="R85" i="15"/>
  <c r="Z83" i="4"/>
  <c r="R83" i="4"/>
  <c r="E83" i="4"/>
  <c r="X85" i="15" l="1"/>
  <c r="AA85" i="15" s="1"/>
  <c r="AB85" i="15" s="1"/>
  <c r="N83" i="4"/>
  <c r="Q83" i="4" s="1"/>
  <c r="S83" i="4" s="1"/>
  <c r="T83" i="4" s="1"/>
  <c r="S85" i="15"/>
  <c r="G85" i="15"/>
  <c r="F83" i="4"/>
  <c r="AC85" i="15"/>
  <c r="H86" i="15"/>
  <c r="H84" i="4"/>
  <c r="AC83"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R86" i="15"/>
  <c r="Z86" i="15"/>
  <c r="Z84" i="4"/>
  <c r="R84" i="4"/>
  <c r="X86" i="15" l="1"/>
  <c r="AA86" i="15" s="1"/>
  <c r="AB86" i="15" s="1"/>
  <c r="Q86" i="15"/>
  <c r="S86" i="15" s="1"/>
  <c r="G86" i="15"/>
  <c r="X84" i="4"/>
  <c r="AA84" i="4" s="1"/>
  <c r="AB84" i="4" s="1"/>
  <c r="N84" i="4"/>
  <c r="G84" i="4" s="1"/>
  <c r="AC86" i="15"/>
  <c r="H87" i="15"/>
  <c r="J87" i="15" l="1"/>
  <c r="AG86" i="15"/>
  <c r="C87" i="15" s="1"/>
  <c r="AD86" i="15"/>
  <c r="AE86" i="15" s="1"/>
  <c r="AF86" i="15"/>
  <c r="AI86" i="15"/>
  <c r="T86" i="15"/>
  <c r="K87" i="15"/>
  <c r="Q84" i="4"/>
  <c r="S84" i="4" s="1"/>
  <c r="T84" i="4" s="1"/>
  <c r="AC84" i="4"/>
  <c r="H85" i="4"/>
  <c r="AH86" i="15" l="1"/>
  <c r="D87" i="15" s="1"/>
  <c r="B87" i="15"/>
  <c r="AJ86" i="15"/>
  <c r="AK86" i="15"/>
  <c r="AL86" i="15"/>
  <c r="AD84" i="4"/>
  <c r="AE84" i="4" s="1"/>
  <c r="AF84" i="4"/>
  <c r="B85" i="4" s="1"/>
  <c r="AG84" i="4"/>
  <c r="C85" i="4" s="1"/>
  <c r="AI84" i="4"/>
  <c r="AJ84" i="4" s="1"/>
  <c r="K85" i="4"/>
  <c r="O87" i="15"/>
  <c r="O86" i="4"/>
  <c r="I87" i="15" l="1"/>
  <c r="L87" i="15"/>
  <c r="M87" i="15" s="1"/>
  <c r="U87" i="15"/>
  <c r="V87" i="15" s="1"/>
  <c r="AH84" i="4"/>
  <c r="D85" i="4" s="1"/>
  <c r="L85" i="4" s="1"/>
  <c r="U85" i="4" s="1"/>
  <c r="V85" i="4" s="1"/>
  <c r="AK85" i="4"/>
  <c r="AL85" i="4"/>
  <c r="I85" i="4"/>
  <c r="E87" i="15"/>
  <c r="E85" i="4"/>
  <c r="F87" i="15" l="1"/>
  <c r="Y87" i="15"/>
  <c r="W87" i="15"/>
  <c r="P87" i="15"/>
  <c r="N87" i="15"/>
  <c r="F85" i="4"/>
  <c r="Y85" i="4"/>
  <c r="W85" i="4"/>
  <c r="M85" i="4"/>
  <c r="R87" i="15"/>
  <c r="Z87" i="15"/>
  <c r="Z85" i="4"/>
  <c r="X87" i="15" l="1"/>
  <c r="AA87" i="15" s="1"/>
  <c r="AB87" i="15" s="1"/>
  <c r="Q87" i="15"/>
  <c r="S87" i="15" s="1"/>
  <c r="G87" i="15"/>
  <c r="X85" i="4"/>
  <c r="AA85" i="4" s="1"/>
  <c r="AB85" i="4" s="1"/>
  <c r="P85" i="4"/>
  <c r="N85" i="4"/>
  <c r="G85" i="4" s="1"/>
  <c r="H88" i="15"/>
  <c r="AC87" i="15"/>
  <c r="R85" i="4"/>
  <c r="J88" i="15" l="1"/>
  <c r="AD87" i="15"/>
  <c r="AE87" i="15" s="1"/>
  <c r="AG87" i="15"/>
  <c r="C88" i="15" s="1"/>
  <c r="AF87" i="15"/>
  <c r="AI87" i="15"/>
  <c r="T87" i="15"/>
  <c r="K88" i="15"/>
  <c r="Q85" i="4"/>
  <c r="S85" i="4" s="1"/>
  <c r="AC85" i="4"/>
  <c r="H86"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E88" i="15"/>
  <c r="O87" i="4"/>
  <c r="F88" i="15" l="1"/>
  <c r="N88" i="15"/>
  <c r="Q88" i="15" s="1"/>
  <c r="P88" i="15"/>
  <c r="Y88" i="15"/>
  <c r="W88" i="15"/>
  <c r="L86" i="4"/>
  <c r="U86" i="4" s="1"/>
  <c r="V86" i="4" s="1"/>
  <c r="I86" i="4"/>
  <c r="Z88" i="15"/>
  <c r="R88" i="15"/>
  <c r="E86" i="4"/>
  <c r="X88" i="15" l="1"/>
  <c r="AA88" i="15" s="1"/>
  <c r="AB88" i="15" s="1"/>
  <c r="S88" i="15"/>
  <c r="G88" i="15"/>
  <c r="F86" i="4"/>
  <c r="W86" i="4"/>
  <c r="Y86" i="4"/>
  <c r="M86" i="4"/>
  <c r="AC88" i="15"/>
  <c r="H89" i="15"/>
  <c r="Z86" i="4"/>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O89" i="15"/>
  <c r="H87" i="4"/>
  <c r="AC86"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Z89" i="15"/>
  <c r="R89" i="15"/>
  <c r="O88" i="4"/>
  <c r="W87" i="4" l="1"/>
  <c r="X89" i="15"/>
  <c r="AA89" i="15" s="1"/>
  <c r="AB89" i="15" s="1"/>
  <c r="Q89" i="15"/>
  <c r="S89" i="15" s="1"/>
  <c r="G89" i="15"/>
  <c r="M87" i="4"/>
  <c r="N87" i="4" s="1"/>
  <c r="I87" i="4"/>
  <c r="Y87" i="4"/>
  <c r="H90" i="15"/>
  <c r="AC89" i="15"/>
  <c r="E87" i="4"/>
  <c r="Z87" i="4"/>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AC87" i="4"/>
  <c r="H88"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Z90" i="15"/>
  <c r="E88" i="4"/>
  <c r="X90" i="15" l="1"/>
  <c r="AA90" i="15" s="1"/>
  <c r="AB90" i="15" s="1"/>
  <c r="Q90" i="15"/>
  <c r="S90" i="15" s="1"/>
  <c r="G90" i="15"/>
  <c r="F88" i="4"/>
  <c r="Y88" i="4"/>
  <c r="W88" i="4"/>
  <c r="M88" i="4"/>
  <c r="AC90" i="15"/>
  <c r="H91" i="15"/>
  <c r="Z88" i="4"/>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O91" i="15"/>
  <c r="H89" i="4"/>
  <c r="AC88" i="4"/>
  <c r="U91" i="15" l="1"/>
  <c r="V91" i="15" s="1"/>
  <c r="L91" i="15"/>
  <c r="M91" i="15" s="1"/>
  <c r="I91" i="15"/>
  <c r="K89" i="4"/>
  <c r="AF88" i="4"/>
  <c r="AD88" i="4"/>
  <c r="AE88" i="4" s="1"/>
  <c r="AI88" i="4"/>
  <c r="AJ88" i="4" s="1"/>
  <c r="AG88" i="4"/>
  <c r="C89" i="4" s="1"/>
  <c r="T88" i="4"/>
  <c r="E91" i="15"/>
  <c r="F91" i="15" l="1"/>
  <c r="P91" i="15"/>
  <c r="N91" i="15"/>
  <c r="Y91" i="15"/>
  <c r="W91" i="15"/>
  <c r="X91" i="15" s="1"/>
  <c r="B89" i="4"/>
  <c r="AH88" i="4"/>
  <c r="D89" i="4" s="1"/>
  <c r="AK89" i="4"/>
  <c r="AL89" i="4"/>
  <c r="R91" i="15"/>
  <c r="Z91" i="15"/>
  <c r="O90" i="4"/>
  <c r="Q91" i="15" l="1"/>
  <c r="S91" i="15" s="1"/>
  <c r="AA91" i="15"/>
  <c r="AB91" i="15" s="1"/>
  <c r="G91" i="15"/>
  <c r="I89" i="4"/>
  <c r="L89" i="4"/>
  <c r="U89" i="4" s="1"/>
  <c r="V89" i="4" s="1"/>
  <c r="H92" i="15"/>
  <c r="AC91"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AC89" i="4"/>
  <c r="H90" i="4"/>
  <c r="AD89" i="4" l="1"/>
  <c r="AE89" i="4" s="1"/>
  <c r="AI89" i="4"/>
  <c r="AJ89" i="4" s="1"/>
  <c r="AG89" i="4"/>
  <c r="C90" i="4" s="1"/>
  <c r="AF89" i="4"/>
  <c r="B90" i="4" s="1"/>
  <c r="K90" i="4"/>
  <c r="T89" i="4"/>
  <c r="F92" i="15"/>
  <c r="N92" i="15"/>
  <c r="P92" i="15"/>
  <c r="Y92" i="15"/>
  <c r="W92" i="15"/>
  <c r="R92" i="15"/>
  <c r="Z92" i="15"/>
  <c r="O91" i="4"/>
  <c r="X92" i="15" l="1"/>
  <c r="AK90" i="4"/>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Z90" i="4"/>
  <c r="R90" i="4"/>
  <c r="X90" i="4" l="1"/>
  <c r="AA90" i="4" s="1"/>
  <c r="AB90" i="4" s="1"/>
  <c r="AJ92" i="15"/>
  <c r="AK92" i="15"/>
  <c r="AL92" i="15"/>
  <c r="AH92" i="15"/>
  <c r="D93" i="15" s="1"/>
  <c r="B93" i="15"/>
  <c r="N90" i="4"/>
  <c r="Q90" i="4" s="1"/>
  <c r="S90" i="4" s="1"/>
  <c r="T90" i="4" s="1"/>
  <c r="O93" i="15"/>
  <c r="AC90" i="4"/>
  <c r="H91"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E94" i="15"/>
  <c r="H92" i="4"/>
  <c r="AC91" i="4"/>
  <c r="F94" i="15" l="1"/>
  <c r="N94" i="15"/>
  <c r="P94" i="15"/>
  <c r="W94" i="15"/>
  <c r="Y94" i="15"/>
  <c r="K92" i="4"/>
  <c r="AG91" i="4"/>
  <c r="C92" i="4" s="1"/>
  <c r="AD91" i="4"/>
  <c r="AE91" i="4" s="1"/>
  <c r="AI91" i="4"/>
  <c r="AJ91" i="4" s="1"/>
  <c r="AF91" i="4"/>
  <c r="T91" i="4"/>
  <c r="R94" i="15"/>
  <c r="Z94" i="15"/>
  <c r="X94" i="15" l="1"/>
  <c r="AA94" i="15" s="1"/>
  <c r="AB94" i="15" s="1"/>
  <c r="AH91" i="4"/>
  <c r="D92" i="4" s="1"/>
  <c r="L92" i="4" s="1"/>
  <c r="U92" i="4" s="1"/>
  <c r="V92" i="4" s="1"/>
  <c r="Q94" i="15"/>
  <c r="S94" i="15" s="1"/>
  <c r="G94" i="15"/>
  <c r="B92" i="4"/>
  <c r="AK92" i="4"/>
  <c r="AL92" i="4"/>
  <c r="AC94" i="15"/>
  <c r="H95" i="15"/>
  <c r="O93" i="4"/>
  <c r="J95" i="15" l="1"/>
  <c r="AF94" i="15"/>
  <c r="AI94" i="15"/>
  <c r="AD94" i="15"/>
  <c r="AE94" i="15" s="1"/>
  <c r="AG94" i="15"/>
  <c r="C95" i="15" s="1"/>
  <c r="T94" i="15"/>
  <c r="K95" i="15"/>
  <c r="M92" i="4"/>
  <c r="N92" i="4" s="1"/>
  <c r="W92" i="4"/>
  <c r="Y92" i="4"/>
  <c r="I92" i="4"/>
  <c r="E92" i="4"/>
  <c r="Z92" i="4"/>
  <c r="P92" i="4" l="1"/>
  <c r="AJ94" i="15"/>
  <c r="AL94" i="15"/>
  <c r="AK94" i="15"/>
  <c r="B95" i="15"/>
  <c r="AH94" i="15"/>
  <c r="D95" i="15" s="1"/>
  <c r="F92" i="4"/>
  <c r="X92" i="4" s="1"/>
  <c r="AA92" i="4" s="1"/>
  <c r="AB92" i="4" s="1"/>
  <c r="Q92" i="4"/>
  <c r="O95" i="15"/>
  <c r="R92" i="4"/>
  <c r="S92" i="4" l="1"/>
  <c r="T92" i="4" s="1"/>
  <c r="I95" i="15"/>
  <c r="L95" i="15"/>
  <c r="M95" i="15" s="1"/>
  <c r="U95" i="15"/>
  <c r="V95" i="15" s="1"/>
  <c r="G92" i="4"/>
  <c r="E95" i="15"/>
  <c r="H93" i="4"/>
  <c r="AC92" i="4"/>
  <c r="K93" i="4" l="1"/>
  <c r="AG92" i="4"/>
  <c r="C93" i="4" s="1"/>
  <c r="AF92" i="4"/>
  <c r="AD92" i="4"/>
  <c r="AE92" i="4" s="1"/>
  <c r="AI92" i="4"/>
  <c r="AJ92" i="4" s="1"/>
  <c r="F95" i="15"/>
  <c r="P95" i="15"/>
  <c r="N95" i="15"/>
  <c r="W95" i="15"/>
  <c r="Y95" i="15"/>
  <c r="R95" i="15"/>
  <c r="Z95" i="15"/>
  <c r="AL93" i="4" l="1"/>
  <c r="AH92" i="4"/>
  <c r="D93" i="4" s="1"/>
  <c r="L93" i="4" s="1"/>
  <c r="U93" i="4" s="1"/>
  <c r="V93" i="4" s="1"/>
  <c r="AK93" i="4"/>
  <c r="B93" i="4"/>
  <c r="I93" i="4" s="1"/>
  <c r="X95" i="15"/>
  <c r="AA95" i="15" s="1"/>
  <c r="AB95" i="15" s="1"/>
  <c r="Q95" i="15"/>
  <c r="S95" i="15" s="1"/>
  <c r="G95" i="15"/>
  <c r="AC95" i="15"/>
  <c r="H96" i="15"/>
  <c r="O94" i="4"/>
  <c r="E93" i="4"/>
  <c r="J96" i="15" l="1"/>
  <c r="AG95" i="15"/>
  <c r="C96" i="15" s="1"/>
  <c r="AF95" i="15"/>
  <c r="AD95" i="15"/>
  <c r="AE95" i="15" s="1"/>
  <c r="AI95" i="15"/>
  <c r="T95" i="15"/>
  <c r="K96" i="15"/>
  <c r="M93" i="4"/>
  <c r="P93" i="4" s="1"/>
  <c r="F93" i="4"/>
  <c r="W93" i="4"/>
  <c r="Y93" i="4"/>
  <c r="R93" i="4"/>
  <c r="Z93" i="4"/>
  <c r="B96" i="15" l="1"/>
  <c r="AH95" i="15"/>
  <c r="D96" i="15" s="1"/>
  <c r="AK95" i="15"/>
  <c r="AJ95" i="15"/>
  <c r="AL95" i="15"/>
  <c r="N93" i="4"/>
  <c r="Q93" i="4" s="1"/>
  <c r="S93" i="4" s="1"/>
  <c r="T93" i="4" s="1"/>
  <c r="X93" i="4"/>
  <c r="AA93" i="4" s="1"/>
  <c r="AB93" i="4" s="1"/>
  <c r="O96" i="15"/>
  <c r="H94" i="4"/>
  <c r="AC93" i="4"/>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Z96" i="15"/>
  <c r="R96" i="15"/>
  <c r="O95" i="4"/>
  <c r="Q96" i="15" l="1"/>
  <c r="S96" i="15" s="1"/>
  <c r="AA96" i="15"/>
  <c r="AB96" i="15" s="1"/>
  <c r="G96" i="15"/>
  <c r="I94" i="4"/>
  <c r="L94" i="4"/>
  <c r="U94" i="4" s="1"/>
  <c r="V94" i="4" s="1"/>
  <c r="H97" i="15"/>
  <c r="AC96" i="15"/>
  <c r="E94" i="4"/>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AC94" i="4"/>
  <c r="H95"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AC97" i="15"/>
  <c r="O96" i="4"/>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E98" i="15"/>
  <c r="R95" i="4"/>
  <c r="F98" i="15" l="1"/>
  <c r="Y98" i="15"/>
  <c r="W98" i="15"/>
  <c r="P98" i="15"/>
  <c r="N98" i="15"/>
  <c r="G95" i="4"/>
  <c r="Q95" i="4"/>
  <c r="S95" i="4" s="1"/>
  <c r="R98" i="15"/>
  <c r="Z98" i="15"/>
  <c r="H96" i="4"/>
  <c r="AC95" i="4"/>
  <c r="X98" i="15" l="1"/>
  <c r="AA98" i="15" s="1"/>
  <c r="AB98" i="15" s="1"/>
  <c r="Q98" i="15"/>
  <c r="S98" i="15" s="1"/>
  <c r="G98" i="15"/>
  <c r="K96" i="4"/>
  <c r="AG95" i="4"/>
  <c r="C96" i="4" s="1"/>
  <c r="AI95" i="4"/>
  <c r="AJ95" i="4" s="1"/>
  <c r="AD95" i="4"/>
  <c r="AE95" i="4" s="1"/>
  <c r="AF95" i="4"/>
  <c r="B96" i="4" s="1"/>
  <c r="T95" i="4"/>
  <c r="H99" i="15"/>
  <c r="AC98"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E99" i="15"/>
  <c r="Z96" i="4"/>
  <c r="F99" i="15" l="1"/>
  <c r="P99" i="15"/>
  <c r="N99" i="15"/>
  <c r="Y99" i="15"/>
  <c r="W99" i="15"/>
  <c r="P96" i="4"/>
  <c r="AA96" i="4"/>
  <c r="AB96" i="4" s="1"/>
  <c r="G96" i="4"/>
  <c r="Q96" i="4"/>
  <c r="Z99" i="15"/>
  <c r="R99" i="15"/>
  <c r="R96" i="4"/>
  <c r="X99" i="15" l="1"/>
  <c r="AA99" i="15" s="1"/>
  <c r="AB99" i="15" s="1"/>
  <c r="Q99" i="15"/>
  <c r="S99" i="15" s="1"/>
  <c r="G99" i="15"/>
  <c r="S96" i="4"/>
  <c r="H100" i="15"/>
  <c r="AC99" i="15"/>
  <c r="AC96" i="4"/>
  <c r="H97" i="4"/>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E100" i="15"/>
  <c r="Z97" i="4"/>
  <c r="R97" i="4"/>
  <c r="F100" i="15" l="1"/>
  <c r="P100" i="15"/>
  <c r="N100" i="15"/>
  <c r="W100" i="15"/>
  <c r="Y100" i="15"/>
  <c r="N97" i="4"/>
  <c r="Q97" i="4" s="1"/>
  <c r="S97" i="4" s="1"/>
  <c r="X97" i="4"/>
  <c r="AA97" i="4" s="1"/>
  <c r="AB97" i="4" s="1"/>
  <c r="Z100" i="15"/>
  <c r="R100" i="15"/>
  <c r="H98" i="4"/>
  <c r="AC97" i="4"/>
  <c r="X100" i="15" l="1"/>
  <c r="AA100" i="15" s="1"/>
  <c r="AB100" i="15" s="1"/>
  <c r="Q100" i="15"/>
  <c r="S100" i="15" s="1"/>
  <c r="G100" i="15"/>
  <c r="T97" i="4"/>
  <c r="G97" i="4"/>
  <c r="K98" i="4"/>
  <c r="AG97" i="4"/>
  <c r="C98" i="4" s="1"/>
  <c r="AD97" i="4"/>
  <c r="AE97" i="4" s="1"/>
  <c r="AI97" i="4"/>
  <c r="AJ97" i="4" s="1"/>
  <c r="AF97" i="4"/>
  <c r="B98" i="4" s="1"/>
  <c r="AC100" i="15"/>
  <c r="H101" i="15"/>
  <c r="O99" i="4"/>
  <c r="J101" i="15" l="1"/>
  <c r="AI100" i="15"/>
  <c r="AD100" i="15"/>
  <c r="AE100" i="15" s="1"/>
  <c r="AF100" i="15"/>
  <c r="AG100" i="15"/>
  <c r="C101" i="15" s="1"/>
  <c r="T100" i="15"/>
  <c r="K101" i="15"/>
  <c r="AK98" i="4"/>
  <c r="AL98" i="4"/>
  <c r="AH97" i="4"/>
  <c r="D98" i="4" s="1"/>
  <c r="L98" i="4" s="1"/>
  <c r="U98" i="4" s="1"/>
  <c r="V98" i="4" s="1"/>
  <c r="Y98" i="4" s="1"/>
  <c r="I98" i="4"/>
  <c r="E98" i="4"/>
  <c r="Z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E101" i="15"/>
  <c r="R98" i="4"/>
  <c r="F101" i="15" l="1"/>
  <c r="N101" i="15"/>
  <c r="P101" i="15"/>
  <c r="Y101" i="15"/>
  <c r="W101" i="15"/>
  <c r="S98" i="4"/>
  <c r="T98" i="4" s="1"/>
  <c r="Z101" i="15"/>
  <c r="R101" i="15"/>
  <c r="H99" i="4"/>
  <c r="AC98" i="4"/>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Z99" i="4"/>
  <c r="R99" i="4"/>
  <c r="I102" i="15" l="1"/>
  <c r="U102" i="15"/>
  <c r="V102" i="15" s="1"/>
  <c r="L102" i="15"/>
  <c r="M102" i="15" s="1"/>
  <c r="N99" i="4"/>
  <c r="Q99" i="4" s="1"/>
  <c r="S99" i="4" s="1"/>
  <c r="T99" i="4" s="1"/>
  <c r="X99" i="4"/>
  <c r="AA99" i="4" s="1"/>
  <c r="AB99" i="4" s="1"/>
  <c r="E102" i="15"/>
  <c r="AC99" i="4"/>
  <c r="H100"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AC102" i="15"/>
  <c r="O101" i="4"/>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Z100" i="4"/>
  <c r="R100" i="4"/>
  <c r="L103" i="15" l="1"/>
  <c r="M103" i="15" s="1"/>
  <c r="U103" i="15"/>
  <c r="V103" i="15" s="1"/>
  <c r="I103" i="15"/>
  <c r="X100" i="4"/>
  <c r="AA100" i="4" s="1"/>
  <c r="AB100" i="4" s="1"/>
  <c r="N100" i="4"/>
  <c r="Q100" i="4" s="1"/>
  <c r="S100" i="4" s="1"/>
  <c r="E103" i="15"/>
  <c r="H101" i="4"/>
  <c r="AC100"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AC103" i="15"/>
  <c r="O102" i="4"/>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E104" i="15"/>
  <c r="R101" i="4"/>
  <c r="S101" i="4" l="1"/>
  <c r="T101" i="4" s="1"/>
  <c r="F104" i="15"/>
  <c r="N104" i="15"/>
  <c r="P104" i="15"/>
  <c r="Y104" i="15"/>
  <c r="W104" i="15"/>
  <c r="X104" i="15" s="1"/>
  <c r="R104" i="15"/>
  <c r="Z104" i="15"/>
  <c r="AC101" i="4"/>
  <c r="H102" i="4"/>
  <c r="AD101" i="4" l="1"/>
  <c r="AE101" i="4" s="1"/>
  <c r="AI101" i="4"/>
  <c r="AJ101" i="4" s="1"/>
  <c r="AF101" i="4"/>
  <c r="B102" i="4" s="1"/>
  <c r="AG101" i="4"/>
  <c r="C102" i="4" s="1"/>
  <c r="K102" i="4"/>
  <c r="Q104" i="15"/>
  <c r="S104" i="15" s="1"/>
  <c r="AA104" i="15"/>
  <c r="AB104" i="15" s="1"/>
  <c r="G104" i="15"/>
  <c r="AC104" i="15"/>
  <c r="H105"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R105" i="15"/>
  <c r="Z105" i="15"/>
  <c r="H103" i="4"/>
  <c r="AC102" i="4"/>
  <c r="X105" i="15" l="1"/>
  <c r="AA105" i="15" s="1"/>
  <c r="AB105" i="15" s="1"/>
  <c r="Q105" i="15"/>
  <c r="S105" i="15" s="1"/>
  <c r="T105" i="15" s="1"/>
  <c r="G105" i="15"/>
  <c r="K103" i="4"/>
  <c r="AD102" i="4"/>
  <c r="AE102" i="4" s="1"/>
  <c r="AI102" i="4"/>
  <c r="AJ102" i="4" s="1"/>
  <c r="AG102" i="4"/>
  <c r="C103" i="4" s="1"/>
  <c r="AF102" i="4"/>
  <c r="T102" i="4"/>
  <c r="AC105" i="15"/>
  <c r="H106"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O106" i="15"/>
  <c r="E103" i="4"/>
  <c r="I106" i="15" l="1"/>
  <c r="L106" i="15"/>
  <c r="M106" i="15" s="1"/>
  <c r="U106" i="15"/>
  <c r="V106" i="15" s="1"/>
  <c r="M103" i="4"/>
  <c r="N103" i="4" s="1"/>
  <c r="F103" i="4"/>
  <c r="W103" i="4"/>
  <c r="Y103" i="4"/>
  <c r="E106" i="15"/>
  <c r="Z103" i="4"/>
  <c r="F106" i="15" l="1"/>
  <c r="Y106" i="15"/>
  <c r="W106" i="15"/>
  <c r="N106" i="15"/>
  <c r="P106" i="15"/>
  <c r="P103" i="4"/>
  <c r="G103" i="4"/>
  <c r="X103" i="4"/>
  <c r="AA103" i="4" s="1"/>
  <c r="AB103" i="4" s="1"/>
  <c r="Q103" i="4"/>
  <c r="Z106" i="15"/>
  <c r="R106" i="15"/>
  <c r="R103" i="4"/>
  <c r="X106" i="15" l="1"/>
  <c r="AA106" i="15" s="1"/>
  <c r="AB106" i="15" s="1"/>
  <c r="Q106" i="15"/>
  <c r="S106" i="15" s="1"/>
  <c r="G106" i="15"/>
  <c r="S103" i="4"/>
  <c r="H107" i="15"/>
  <c r="AC106" i="15"/>
  <c r="AC103" i="4"/>
  <c r="H104"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E107" i="15"/>
  <c r="Z104" i="4"/>
  <c r="F107" i="15" l="1"/>
  <c r="P107" i="15"/>
  <c r="N107" i="15"/>
  <c r="W107" i="15"/>
  <c r="Y107" i="15"/>
  <c r="X104" i="4"/>
  <c r="AA104" i="4" s="1"/>
  <c r="AB104" i="4" s="1"/>
  <c r="P104" i="4"/>
  <c r="N104" i="4"/>
  <c r="Z107" i="15"/>
  <c r="R107" i="15"/>
  <c r="R104" i="4"/>
  <c r="X107" i="15" l="1"/>
  <c r="AA107" i="15" s="1"/>
  <c r="AB107" i="15" s="1"/>
  <c r="Q107" i="15"/>
  <c r="S107" i="15" s="1"/>
  <c r="G107" i="15"/>
  <c r="G104" i="4"/>
  <c r="Q104" i="4"/>
  <c r="S104" i="4" s="1"/>
  <c r="H108" i="15"/>
  <c r="AC107" i="15"/>
  <c r="AC104" i="4"/>
  <c r="H105"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R108" i="15"/>
  <c r="Z108" i="15"/>
  <c r="Z105" i="4"/>
  <c r="Q108" i="15" l="1"/>
  <c r="S108" i="15" s="1"/>
  <c r="AA108" i="15"/>
  <c r="AB108" i="15" s="1"/>
  <c r="G108" i="15"/>
  <c r="X105" i="4"/>
  <c r="AA105" i="4" s="1"/>
  <c r="AB105" i="4" s="1"/>
  <c r="P105" i="4"/>
  <c r="N105" i="4"/>
  <c r="Q105" i="4" s="1"/>
  <c r="AC108" i="15"/>
  <c r="H109" i="15"/>
  <c r="R105" i="4"/>
  <c r="J109" i="15" l="1"/>
  <c r="AG108" i="15"/>
  <c r="C109" i="15" s="1"/>
  <c r="AF108" i="15"/>
  <c r="AI108" i="15"/>
  <c r="AD108" i="15"/>
  <c r="AE108" i="15" s="1"/>
  <c r="T108" i="15"/>
  <c r="K109" i="15"/>
  <c r="S105" i="4"/>
  <c r="T105" i="4" s="1"/>
  <c r="G105" i="4"/>
  <c r="H106" i="4"/>
  <c r="AC105" i="4"/>
  <c r="AJ108" i="15" l="1"/>
  <c r="AL108" i="15"/>
  <c r="AK108" i="15"/>
  <c r="B109" i="15"/>
  <c r="AH108" i="15"/>
  <c r="D109" i="15" s="1"/>
  <c r="K106" i="4"/>
  <c r="AI105" i="4"/>
  <c r="AJ105" i="4" s="1"/>
  <c r="AD105" i="4"/>
  <c r="AE105" i="4" s="1"/>
  <c r="AG105" i="4"/>
  <c r="C106" i="4" s="1"/>
  <c r="AF105" i="4"/>
  <c r="B106" i="4" s="1"/>
  <c r="O109" i="15"/>
  <c r="O107" i="4"/>
  <c r="I109" i="15" l="1"/>
  <c r="L109" i="15"/>
  <c r="M109" i="15" s="1"/>
  <c r="U109" i="15"/>
  <c r="V109" i="15" s="1"/>
  <c r="I106" i="4"/>
  <c r="AH105" i="4"/>
  <c r="D106" i="4" s="1"/>
  <c r="AL106" i="4"/>
  <c r="AK106" i="4"/>
  <c r="E109" i="15"/>
  <c r="E106" i="4"/>
  <c r="F109" i="15" l="1"/>
  <c r="Y109" i="15"/>
  <c r="W109" i="15"/>
  <c r="N109" i="15"/>
  <c r="P109" i="15"/>
  <c r="F106" i="4"/>
  <c r="L106" i="4"/>
  <c r="U106" i="4" s="1"/>
  <c r="V106" i="4" s="1"/>
  <c r="R109" i="15"/>
  <c r="Z109" i="15"/>
  <c r="X109" i="15" l="1"/>
  <c r="AA109" i="15" s="1"/>
  <c r="AB109" i="15" s="1"/>
  <c r="Q109" i="15"/>
  <c r="S109" i="15" s="1"/>
  <c r="T109" i="15" s="1"/>
  <c r="G109" i="15"/>
  <c r="M106" i="4"/>
  <c r="N106" i="4" s="1"/>
  <c r="G106" i="4" s="1"/>
  <c r="Y106" i="4"/>
  <c r="W106" i="4"/>
  <c r="X106" i="4" s="1"/>
  <c r="H110" i="15"/>
  <c r="AC109" i="15"/>
  <c r="Z106" i="4"/>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O110" i="15"/>
  <c r="H107" i="4"/>
  <c r="AC106"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R110" i="15"/>
  <c r="Z110" i="15"/>
  <c r="E107" i="4"/>
  <c r="X110" i="15" l="1"/>
  <c r="AA110" i="15" s="1"/>
  <c r="AB110" i="15" s="1"/>
  <c r="Q110" i="15"/>
  <c r="S110" i="15" s="1"/>
  <c r="G110" i="15"/>
  <c r="F107" i="4"/>
  <c r="Y107" i="4"/>
  <c r="W107" i="4"/>
  <c r="M107" i="4"/>
  <c r="AC110" i="15"/>
  <c r="H111"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O111" i="15"/>
  <c r="H108" i="4"/>
  <c r="AC107" i="4"/>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AC111" i="15"/>
  <c r="H112"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E112" i="15"/>
  <c r="H109" i="4"/>
  <c r="AC108" i="4"/>
  <c r="F112" i="15" l="1"/>
  <c r="P112" i="15"/>
  <c r="N112" i="15"/>
  <c r="Y112" i="15"/>
  <c r="W112" i="15"/>
  <c r="X112" i="15" s="1"/>
  <c r="K109" i="4"/>
  <c r="AD108" i="4"/>
  <c r="AE108" i="4" s="1"/>
  <c r="AI108" i="4"/>
  <c r="AJ108" i="4" s="1"/>
  <c r="AG108" i="4"/>
  <c r="C109" i="4" s="1"/>
  <c r="AF108" i="4"/>
  <c r="T108" i="4"/>
  <c r="R112" i="15"/>
  <c r="Z112" i="15"/>
  <c r="AA112" i="15" l="1"/>
  <c r="AB112" i="15" s="1"/>
  <c r="Q112" i="15"/>
  <c r="S112" i="15" s="1"/>
  <c r="G112" i="15"/>
  <c r="AH108" i="4"/>
  <c r="D109" i="4" s="1"/>
  <c r="L109" i="4" s="1"/>
  <c r="U109" i="4" s="1"/>
  <c r="V109" i="4" s="1"/>
  <c r="B109" i="4"/>
  <c r="AL109" i="4"/>
  <c r="AK109" i="4"/>
  <c r="H113" i="15"/>
  <c r="AC112" i="15"/>
  <c r="O110" i="4"/>
  <c r="W109" i="4" l="1"/>
  <c r="J113" i="15"/>
  <c r="AF112" i="15"/>
  <c r="AD112" i="15"/>
  <c r="AE112" i="15" s="1"/>
  <c r="AG112" i="15"/>
  <c r="C113" i="15" s="1"/>
  <c r="AI112" i="15"/>
  <c r="T112" i="15"/>
  <c r="K113" i="15"/>
  <c r="M109" i="4"/>
  <c r="P109" i="4" s="1"/>
  <c r="I109" i="4"/>
  <c r="Y109" i="4"/>
  <c r="R109" i="4"/>
  <c r="Z109" i="4"/>
  <c r="E109" i="4"/>
  <c r="AH112" i="15" l="1"/>
  <c r="D113" i="15" s="1"/>
  <c r="B113" i="15"/>
  <c r="AJ112" i="15"/>
  <c r="AL112" i="15"/>
  <c r="AK112" i="15"/>
  <c r="N109" i="4"/>
  <c r="Q109" i="4" s="1"/>
  <c r="S109" i="4" s="1"/>
  <c r="F109" i="4"/>
  <c r="O113" i="15"/>
  <c r="AC109" i="4"/>
  <c r="H110"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R113" i="15"/>
  <c r="Z113" i="15"/>
  <c r="O111" i="4"/>
  <c r="X113" i="15" l="1"/>
  <c r="AA113" i="15" s="1"/>
  <c r="AB113" i="15" s="1"/>
  <c r="Q113" i="15"/>
  <c r="S113" i="15" s="1"/>
  <c r="G113" i="15"/>
  <c r="M110" i="4"/>
  <c r="N110" i="4" s="1"/>
  <c r="I110" i="4"/>
  <c r="W110" i="4"/>
  <c r="Y110" i="4"/>
  <c r="H114" i="15"/>
  <c r="AC113" i="15"/>
  <c r="Z110" i="4"/>
  <c r="E110" i="4"/>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AC110" i="4"/>
  <c r="H111"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R114" i="15"/>
  <c r="Z114" i="15"/>
  <c r="O112" i="4"/>
  <c r="E111"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AC111" i="4"/>
  <c r="H112"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E115" i="15"/>
  <c r="O113" i="4"/>
  <c r="F115" i="15" l="1"/>
  <c r="N115" i="15"/>
  <c r="P115" i="15"/>
  <c r="Y115" i="15"/>
  <c r="W115" i="15"/>
  <c r="X115" i="15" s="1"/>
  <c r="I112" i="4"/>
  <c r="L112" i="4"/>
  <c r="U112" i="4" s="1"/>
  <c r="V112" i="4" s="1"/>
  <c r="R115" i="15"/>
  <c r="Z115" i="15"/>
  <c r="E112" i="4"/>
  <c r="Q115" i="15" l="1"/>
  <c r="S115" i="15" s="1"/>
  <c r="AA115" i="15"/>
  <c r="AB115" i="15" s="1"/>
  <c r="G115" i="15"/>
  <c r="M112" i="4"/>
  <c r="P112" i="4" s="1"/>
  <c r="F112" i="4"/>
  <c r="Y112" i="4"/>
  <c r="W112" i="4"/>
  <c r="AC115" i="15"/>
  <c r="H116" i="15"/>
  <c r="R112" i="4"/>
  <c r="Z112" i="4"/>
  <c r="J116" i="15" l="1"/>
  <c r="AI115" i="15"/>
  <c r="AD115" i="15"/>
  <c r="AE115" i="15" s="1"/>
  <c r="AG115" i="15"/>
  <c r="C116" i="15" s="1"/>
  <c r="AF115" i="15"/>
  <c r="K116" i="15"/>
  <c r="T115" i="15"/>
  <c r="N112" i="4"/>
  <c r="Q112" i="4" s="1"/>
  <c r="S112" i="4" s="1"/>
  <c r="X112" i="4"/>
  <c r="AA112" i="4" s="1"/>
  <c r="AB112" i="4" s="1"/>
  <c r="H113" i="4"/>
  <c r="AC112"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E116" i="15"/>
  <c r="O114" i="4"/>
  <c r="F116" i="15" l="1"/>
  <c r="P116" i="15"/>
  <c r="N116" i="15"/>
  <c r="W116" i="15"/>
  <c r="Y116" i="15"/>
  <c r="I113" i="4"/>
  <c r="L113" i="4"/>
  <c r="U113" i="4" s="1"/>
  <c r="V113" i="4" s="1"/>
  <c r="Z116" i="15"/>
  <c r="R116" i="15"/>
  <c r="E113" i="4"/>
  <c r="X116" i="15" l="1"/>
  <c r="AA116" i="15" s="1"/>
  <c r="AB116" i="15" s="1"/>
  <c r="Q116" i="15"/>
  <c r="S116" i="15" s="1"/>
  <c r="G116" i="15"/>
  <c r="M113" i="4"/>
  <c r="P113" i="4" s="1"/>
  <c r="F113" i="4"/>
  <c r="Y113" i="4"/>
  <c r="W113" i="4"/>
  <c r="H117" i="15"/>
  <c r="AC116" i="15"/>
  <c r="Z113" i="4"/>
  <c r="R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O117" i="15"/>
  <c r="AC113" i="4"/>
  <c r="H114" i="4"/>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Z117" i="15"/>
  <c r="E114" i="4"/>
  <c r="X117" i="15" l="1"/>
  <c r="AA117" i="15" s="1"/>
  <c r="AB117" i="15" s="1"/>
  <c r="Q117" i="15"/>
  <c r="S117" i="15" s="1"/>
  <c r="G117" i="15"/>
  <c r="F114" i="4"/>
  <c r="Y114" i="4"/>
  <c r="W114" i="4"/>
  <c r="M114" i="4"/>
  <c r="H118" i="15"/>
  <c r="AC117" i="15"/>
  <c r="Z114" i="4"/>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O118" i="15"/>
  <c r="H115" i="4"/>
  <c r="AC114" i="4"/>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Z118" i="15"/>
  <c r="R118" i="15"/>
  <c r="O116" i="4"/>
  <c r="X118" i="15" l="1"/>
  <c r="AA118" i="15" s="1"/>
  <c r="AB118" i="15" s="1"/>
  <c r="Q118" i="15"/>
  <c r="S118" i="15" s="1"/>
  <c r="G118" i="15"/>
  <c r="L115" i="4"/>
  <c r="U115" i="4" s="1"/>
  <c r="V115" i="4" s="1"/>
  <c r="I115" i="4"/>
  <c r="AC118" i="15"/>
  <c r="H119" i="15"/>
  <c r="E115" i="4"/>
  <c r="J119" i="15" l="1"/>
  <c r="AG118" i="15"/>
  <c r="C119" i="15" s="1"/>
  <c r="AD118" i="15"/>
  <c r="AE118" i="15" s="1"/>
  <c r="AF118" i="15"/>
  <c r="AI118" i="15"/>
  <c r="T118" i="15"/>
  <c r="K119" i="15"/>
  <c r="M115" i="4"/>
  <c r="P115" i="4" s="1"/>
  <c r="F115" i="4"/>
  <c r="W115" i="4"/>
  <c r="Y115" i="4"/>
  <c r="Z115" i="4"/>
  <c r="R115" i="4"/>
  <c r="B119" i="15" l="1"/>
  <c r="AH118" i="15"/>
  <c r="D119" i="15" s="1"/>
  <c r="AL118" i="15"/>
  <c r="AK118" i="15"/>
  <c r="AJ118" i="15"/>
  <c r="X115" i="4"/>
  <c r="AA115" i="4" s="1"/>
  <c r="AB115" i="4" s="1"/>
  <c r="N115" i="4"/>
  <c r="Q115" i="4" s="1"/>
  <c r="S115" i="4" s="1"/>
  <c r="O119" i="15"/>
  <c r="H116" i="4"/>
  <c r="AC115" i="4"/>
  <c r="U119" i="15" l="1"/>
  <c r="V119" i="15" s="1"/>
  <c r="L119" i="15"/>
  <c r="M119" i="15" s="1"/>
  <c r="I119" i="15"/>
  <c r="G115" i="4"/>
  <c r="K116" i="4"/>
  <c r="AI115" i="4"/>
  <c r="AJ115" i="4" s="1"/>
  <c r="AD115" i="4"/>
  <c r="AE115" i="4" s="1"/>
  <c r="AG115" i="4"/>
  <c r="C116" i="4" s="1"/>
  <c r="AF115" i="4"/>
  <c r="T115" i="4"/>
  <c r="E119" i="15"/>
  <c r="F119" i="15" l="1"/>
  <c r="N119" i="15"/>
  <c r="P119" i="15"/>
  <c r="Y119" i="15"/>
  <c r="W119" i="15"/>
  <c r="X119" i="15" s="1"/>
  <c r="B116" i="4"/>
  <c r="AH115" i="4"/>
  <c r="D116" i="4" s="1"/>
  <c r="AL116" i="4"/>
  <c r="AK116" i="4"/>
  <c r="R119" i="15"/>
  <c r="Z119" i="15"/>
  <c r="O117" i="4"/>
  <c r="Q119" i="15" l="1"/>
  <c r="S119" i="15" s="1"/>
  <c r="AA119" i="15"/>
  <c r="AB119" i="15" s="1"/>
  <c r="G119" i="15"/>
  <c r="I116" i="4"/>
  <c r="L116" i="4"/>
  <c r="U116" i="4" s="1"/>
  <c r="V116" i="4" s="1"/>
  <c r="AC119" i="15"/>
  <c r="H120" i="15"/>
  <c r="E116" i="4"/>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H117" i="4"/>
  <c r="AC116" i="4"/>
  <c r="F120" i="15" l="1"/>
  <c r="Y120" i="15"/>
  <c r="W120" i="15"/>
  <c r="N120" i="15"/>
  <c r="P120" i="15"/>
  <c r="K117" i="4"/>
  <c r="AI116" i="4"/>
  <c r="AJ116" i="4" s="1"/>
  <c r="AD116" i="4"/>
  <c r="AE116" i="4" s="1"/>
  <c r="AG116" i="4"/>
  <c r="C117" i="4" s="1"/>
  <c r="AF116" i="4"/>
  <c r="T116" i="4"/>
  <c r="Z120" i="15"/>
  <c r="R120" i="15"/>
  <c r="X120" i="15" l="1"/>
  <c r="AA120" i="15" s="1"/>
  <c r="AB120" i="15" s="1"/>
  <c r="Q120" i="15"/>
  <c r="S120" i="15" s="1"/>
  <c r="G120" i="15"/>
  <c r="AL117" i="4"/>
  <c r="B117" i="4"/>
  <c r="AH116" i="4"/>
  <c r="D117" i="4" s="1"/>
  <c r="AK117" i="4"/>
  <c r="H121" i="15"/>
  <c r="AC120" i="15"/>
  <c r="O118" i="4"/>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Z121" i="15"/>
  <c r="R121" i="15"/>
  <c r="H118" i="4"/>
  <c r="AC117" i="4"/>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E118" i="4"/>
  <c r="Z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Z122" i="15"/>
  <c r="R122" i="15"/>
  <c r="H119" i="4"/>
  <c r="AC118" i="4"/>
  <c r="Q122" i="15" l="1"/>
  <c r="S122" i="15" s="1"/>
  <c r="AA122" i="15"/>
  <c r="AB122" i="15" s="1"/>
  <c r="G122" i="15"/>
  <c r="K119" i="4"/>
  <c r="AI118" i="4"/>
  <c r="AJ118" i="4" s="1"/>
  <c r="AD118" i="4"/>
  <c r="AE118" i="4" s="1"/>
  <c r="AG118" i="4"/>
  <c r="C119" i="4" s="1"/>
  <c r="AF118" i="4"/>
  <c r="T118" i="4"/>
  <c r="AC122" i="15"/>
  <c r="H123"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O123" i="15"/>
  <c r="E119" i="4"/>
  <c r="I123" i="15" l="1"/>
  <c r="U123" i="15"/>
  <c r="V123" i="15" s="1"/>
  <c r="L123" i="15"/>
  <c r="M123" i="15" s="1"/>
  <c r="F119" i="4"/>
  <c r="W119" i="4"/>
  <c r="Y119" i="4"/>
  <c r="M119" i="4"/>
  <c r="E123" i="15"/>
  <c r="Z119" i="4"/>
  <c r="F123" i="15" l="1"/>
  <c r="P123" i="15"/>
  <c r="N123" i="15"/>
  <c r="Q123" i="15" s="1"/>
  <c r="Y123" i="15"/>
  <c r="W123" i="15"/>
  <c r="X123" i="15" s="1"/>
  <c r="X119" i="4"/>
  <c r="AA119" i="4" s="1"/>
  <c r="AB119" i="4" s="1"/>
  <c r="N119" i="4"/>
  <c r="G119" i="4" s="1"/>
  <c r="P119" i="4"/>
  <c r="Z123" i="15"/>
  <c r="R123" i="15"/>
  <c r="R119" i="4"/>
  <c r="AA123" i="15" l="1"/>
  <c r="AB123" i="15" s="1"/>
  <c r="S123" i="15"/>
  <c r="G123" i="15"/>
  <c r="Q119" i="4"/>
  <c r="S119" i="4" s="1"/>
  <c r="H124" i="15"/>
  <c r="AC123" i="15"/>
  <c r="AC119" i="4"/>
  <c r="H120" i="4"/>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4" i="15"/>
  <c r="O121" i="4"/>
  <c r="I124" i="15" l="1"/>
  <c r="U124" i="15"/>
  <c r="V124" i="15" s="1"/>
  <c r="L124" i="15"/>
  <c r="M124" i="15" s="1"/>
  <c r="Y120" i="4"/>
  <c r="W120" i="4"/>
  <c r="M120" i="4"/>
  <c r="N120" i="4" s="1"/>
  <c r="I120" i="4"/>
  <c r="E124" i="15"/>
  <c r="Z120" i="4"/>
  <c r="E120" i="4"/>
  <c r="F124" i="15" l="1"/>
  <c r="W124" i="15"/>
  <c r="Y124" i="15"/>
  <c r="N124" i="15"/>
  <c r="P124" i="15"/>
  <c r="P120" i="4"/>
  <c r="F120" i="4"/>
  <c r="Q120" i="4"/>
  <c r="Z124" i="15"/>
  <c r="R124" i="15"/>
  <c r="R120" i="4"/>
  <c r="X124" i="15" l="1"/>
  <c r="AA124" i="15" s="1"/>
  <c r="AB124" i="15" s="1"/>
  <c r="Q124" i="15"/>
  <c r="S124" i="15" s="1"/>
  <c r="G124" i="15"/>
  <c r="S120" i="4"/>
  <c r="T120" i="4" s="1"/>
  <c r="G120" i="4"/>
  <c r="X120" i="4"/>
  <c r="AA120" i="4" s="1"/>
  <c r="AB120" i="4" s="1"/>
  <c r="H125" i="15"/>
  <c r="AC124" i="15"/>
  <c r="AC120" i="4"/>
  <c r="H121" i="4"/>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E125" i="15"/>
  <c r="Z121" i="4"/>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6" i="15"/>
  <c r="AC125" i="15"/>
  <c r="H122" i="4"/>
  <c r="AC121"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6" i="15"/>
  <c r="E122" i="4"/>
  <c r="F126" i="15" l="1"/>
  <c r="Y126" i="15"/>
  <c r="W126" i="15"/>
  <c r="P126" i="15"/>
  <c r="N126" i="15"/>
  <c r="M122" i="4"/>
  <c r="P122" i="4" s="1"/>
  <c r="F122" i="4"/>
  <c r="Y122" i="4"/>
  <c r="W122" i="4"/>
  <c r="Z126" i="15"/>
  <c r="R126" i="15"/>
  <c r="Z122" i="4"/>
  <c r="R122" i="4"/>
  <c r="N122" i="4" l="1"/>
  <c r="Q122" i="4" s="1"/>
  <c r="S122" i="4" s="1"/>
  <c r="X126" i="15"/>
  <c r="AA126" i="15" s="1"/>
  <c r="AB126" i="15" s="1"/>
  <c r="Q126" i="15"/>
  <c r="S126" i="15" s="1"/>
  <c r="G126" i="15"/>
  <c r="X122" i="4"/>
  <c r="AA122" i="4" s="1"/>
  <c r="AB122" i="4" s="1"/>
  <c r="H127" i="15"/>
  <c r="AC126" i="15"/>
  <c r="AC122" i="4"/>
  <c r="H123" i="4"/>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7" i="15"/>
  <c r="E123" i="4"/>
  <c r="F127" i="15" l="1"/>
  <c r="N127" i="15"/>
  <c r="P127" i="15"/>
  <c r="Y127" i="15"/>
  <c r="W127" i="15"/>
  <c r="X127" i="15" s="1"/>
  <c r="M123" i="4"/>
  <c r="N123" i="4" s="1"/>
  <c r="Q123" i="4" s="1"/>
  <c r="F123" i="4"/>
  <c r="W123" i="4"/>
  <c r="Y123" i="4"/>
  <c r="Z127" i="15"/>
  <c r="R127" i="15"/>
  <c r="Z123" i="4"/>
  <c r="Q127" i="15" l="1"/>
  <c r="S127" i="15" s="1"/>
  <c r="AA127" i="15"/>
  <c r="AB127" i="15" s="1"/>
  <c r="G127" i="15"/>
  <c r="X123" i="4"/>
  <c r="AA123" i="4" s="1"/>
  <c r="AB123" i="4" s="1"/>
  <c r="P123" i="4"/>
  <c r="G123" i="4"/>
  <c r="AC127" i="15"/>
  <c r="H128" i="15"/>
  <c r="R123" i="4"/>
  <c r="J128" i="15" l="1"/>
  <c r="AG127" i="15"/>
  <c r="C128" i="15" s="1"/>
  <c r="AF127" i="15"/>
  <c r="AD127" i="15"/>
  <c r="AE127" i="15" s="1"/>
  <c r="AI127" i="15"/>
  <c r="T127" i="15"/>
  <c r="K128" i="15"/>
  <c r="S123" i="4"/>
  <c r="AC123" i="4"/>
  <c r="H124"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8" i="15"/>
  <c r="E124" i="4"/>
  <c r="F128" i="15" l="1"/>
  <c r="Y128" i="15"/>
  <c r="W128" i="15"/>
  <c r="N128" i="15"/>
  <c r="Q128" i="15" s="1"/>
  <c r="P128" i="15"/>
  <c r="F124" i="4"/>
  <c r="W124" i="4"/>
  <c r="Y124" i="4"/>
  <c r="M124" i="4"/>
  <c r="R128" i="15"/>
  <c r="Z128" i="15"/>
  <c r="Z124" i="4"/>
  <c r="X128" i="15" l="1"/>
  <c r="AA128" i="15" s="1"/>
  <c r="AB128" i="15" s="1"/>
  <c r="S128" i="15"/>
  <c r="T128" i="15" s="1"/>
  <c r="G128" i="15"/>
  <c r="X124" i="4"/>
  <c r="AA124" i="4" s="1"/>
  <c r="AB124" i="4" s="1"/>
  <c r="N124" i="4"/>
  <c r="P124" i="4"/>
  <c r="AC128" i="15"/>
  <c r="H129" i="15"/>
  <c r="R124" i="4"/>
  <c r="J129" i="15" l="1"/>
  <c r="AD128" i="15"/>
  <c r="AE128" i="15" s="1"/>
  <c r="AG128" i="15"/>
  <c r="C129" i="15" s="1"/>
  <c r="AF128" i="15"/>
  <c r="AI128" i="15"/>
  <c r="K129" i="15"/>
  <c r="Q124" i="4"/>
  <c r="S124" i="4" s="1"/>
  <c r="G124" i="4"/>
  <c r="H125" i="4"/>
  <c r="AC124"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Z129" i="15"/>
  <c r="E125" i="4"/>
  <c r="X129" i="15" l="1"/>
  <c r="AA129" i="15" s="1"/>
  <c r="AB129" i="15" s="1"/>
  <c r="Q129" i="15"/>
  <c r="S129" i="15" s="1"/>
  <c r="G129" i="15"/>
  <c r="M125" i="4"/>
  <c r="N125" i="4" s="1"/>
  <c r="F125" i="4"/>
  <c r="W125" i="4"/>
  <c r="Y125" i="4"/>
  <c r="AC129" i="15"/>
  <c r="H130" i="15"/>
  <c r="Z125" i="4"/>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O130" i="15"/>
  <c r="AC125" i="4"/>
  <c r="H126"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R130" i="15"/>
  <c r="Z130" i="15"/>
  <c r="O127" i="4"/>
  <c r="E126" i="4"/>
  <c r="X130" i="15" l="1"/>
  <c r="AA130" i="15" s="1"/>
  <c r="AB130" i="15" s="1"/>
  <c r="Q130" i="15"/>
  <c r="S130" i="15" s="1"/>
  <c r="G130" i="15"/>
  <c r="U126" i="4"/>
  <c r="V126" i="4" s="1"/>
  <c r="M126" i="4"/>
  <c r="F126" i="4"/>
  <c r="H131" i="15"/>
  <c r="AC130" i="15"/>
  <c r="J131" i="15" l="1"/>
  <c r="AG130" i="15"/>
  <c r="C131" i="15" s="1"/>
  <c r="AI130" i="15"/>
  <c r="AF130" i="15"/>
  <c r="AD130" i="15"/>
  <c r="AE130" i="15" s="1"/>
  <c r="T130" i="15"/>
  <c r="K131" i="15"/>
  <c r="Y126" i="4"/>
  <c r="W126" i="4"/>
  <c r="X126" i="4" s="1"/>
  <c r="P126" i="4"/>
  <c r="N126" i="4"/>
  <c r="G126" i="4" s="1"/>
  <c r="Z126" i="4"/>
  <c r="R126" i="4"/>
  <c r="AH130" i="15" l="1"/>
  <c r="D131" i="15" s="1"/>
  <c r="B131" i="15"/>
  <c r="AJ130" i="15"/>
  <c r="AK130" i="15"/>
  <c r="AL130" i="15"/>
  <c r="Q126" i="4"/>
  <c r="S126" i="4" s="1"/>
  <c r="AA126" i="4"/>
  <c r="AB126" i="4" s="1"/>
  <c r="O131" i="15"/>
  <c r="AC126" i="4"/>
  <c r="H127" i="4"/>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R131" i="15"/>
  <c r="Z131" i="15"/>
  <c r="O128" i="4"/>
  <c r="X131" i="15" l="1"/>
  <c r="AA131" i="15" s="1"/>
  <c r="AB131" i="15" s="1"/>
  <c r="Q131" i="15"/>
  <c r="S131" i="15" s="1"/>
  <c r="G131" i="15"/>
  <c r="L127" i="4"/>
  <c r="U127" i="4" s="1"/>
  <c r="V127" i="4" s="1"/>
  <c r="I127" i="4"/>
  <c r="H132" i="15"/>
  <c r="AC131" i="15"/>
  <c r="E127" i="4"/>
  <c r="J132" i="15" l="1"/>
  <c r="AD131" i="15"/>
  <c r="AE131" i="15" s="1"/>
  <c r="AG131" i="15"/>
  <c r="C132" i="15" s="1"/>
  <c r="AF131" i="15"/>
  <c r="AI131" i="15"/>
  <c r="T131" i="15"/>
  <c r="K132" i="15"/>
  <c r="M127" i="4"/>
  <c r="P127" i="4" s="1"/>
  <c r="F127" i="4"/>
  <c r="W127" i="4"/>
  <c r="Y127" i="4"/>
  <c r="R127" i="4"/>
  <c r="Z127" i="4"/>
  <c r="B132" i="15" l="1"/>
  <c r="AH131" i="15"/>
  <c r="D132" i="15" s="1"/>
  <c r="AK131" i="15"/>
  <c r="AL131" i="15"/>
  <c r="AJ131" i="15"/>
  <c r="N127" i="4"/>
  <c r="Q127" i="4" s="1"/>
  <c r="S127" i="4" s="1"/>
  <c r="X127" i="4"/>
  <c r="AA127" i="4" s="1"/>
  <c r="AB127" i="4" s="1"/>
  <c r="O132" i="15"/>
  <c r="AC127" i="4"/>
  <c r="H128" i="4"/>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R132" i="15"/>
  <c r="O129" i="4"/>
  <c r="X132" i="15" l="1"/>
  <c r="AA132" i="15" s="1"/>
  <c r="AB132" i="15" s="1"/>
  <c r="Q132" i="15"/>
  <c r="S132" i="15" s="1"/>
  <c r="G132" i="15"/>
  <c r="M128" i="4"/>
  <c r="N128" i="4" s="1"/>
  <c r="I128" i="4"/>
  <c r="Y128" i="4"/>
  <c r="W128" i="4"/>
  <c r="AC132" i="15"/>
  <c r="H133" i="15"/>
  <c r="Z128" i="4"/>
  <c r="E128" i="4"/>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O133" i="15"/>
  <c r="H129" i="4"/>
  <c r="AC128"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R133" i="15"/>
  <c r="Z133" i="15"/>
  <c r="E129" i="4"/>
  <c r="Z129" i="4"/>
  <c r="X133" i="15" l="1"/>
  <c r="AA133" i="15" s="1"/>
  <c r="AB133" i="15" s="1"/>
  <c r="Q133" i="15"/>
  <c r="S133" i="15" s="1"/>
  <c r="G133" i="15"/>
  <c r="F129" i="4"/>
  <c r="M129" i="4"/>
  <c r="P129" i="4" s="1"/>
  <c r="W129" i="4"/>
  <c r="H134" i="15"/>
  <c r="AC133" i="15"/>
  <c r="R129" i="4"/>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O134" i="15"/>
  <c r="H130" i="4"/>
  <c r="AC129"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R134" i="15"/>
  <c r="Z134" i="15"/>
  <c r="E130" i="4"/>
  <c r="X134" i="15" l="1"/>
  <c r="AA134" i="15" s="1"/>
  <c r="AB134" i="15" s="1"/>
  <c r="Q134" i="15"/>
  <c r="S134" i="15" s="1"/>
  <c r="G134" i="15"/>
  <c r="F130" i="4"/>
  <c r="Y130" i="4"/>
  <c r="W130" i="4"/>
  <c r="M130" i="4"/>
  <c r="H135" i="15"/>
  <c r="AC134" i="15"/>
  <c r="Z130" i="4"/>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O135" i="15"/>
  <c r="H131" i="4"/>
  <c r="AC130"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Z135" i="15"/>
  <c r="R135" i="15"/>
  <c r="O132" i="4"/>
  <c r="X135" i="15" l="1"/>
  <c r="AA135" i="15" s="1"/>
  <c r="AB135" i="15" s="1"/>
  <c r="Q135" i="15"/>
  <c r="S135" i="15" s="1"/>
  <c r="G135" i="15"/>
  <c r="I131" i="4"/>
  <c r="L131" i="4"/>
  <c r="U131" i="4" s="1"/>
  <c r="V131" i="4" s="1"/>
  <c r="AC135" i="15"/>
  <c r="H136" i="15"/>
  <c r="E131" i="4"/>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E136" i="15"/>
  <c r="H132" i="4"/>
  <c r="AC131" i="4"/>
  <c r="F136" i="15" l="1"/>
  <c r="P136" i="15"/>
  <c r="N136" i="15"/>
  <c r="Y136" i="15"/>
  <c r="W136" i="15"/>
  <c r="X136" i="15" s="1"/>
  <c r="K132" i="4"/>
  <c r="AD131" i="4"/>
  <c r="AE131" i="4" s="1"/>
  <c r="AI131" i="4"/>
  <c r="AJ131" i="4" s="1"/>
  <c r="AG131" i="4"/>
  <c r="C132" i="4" s="1"/>
  <c r="AF131" i="4"/>
  <c r="Z136" i="15"/>
  <c r="R136" i="15"/>
  <c r="G136" i="15" l="1"/>
  <c r="Q136" i="15"/>
  <c r="S136" i="15" s="1"/>
  <c r="AA136" i="15"/>
  <c r="AB136" i="15" s="1"/>
  <c r="AL132" i="4"/>
  <c r="AK132" i="4"/>
  <c r="B132" i="4"/>
  <c r="AH131" i="4"/>
  <c r="D132" i="4" s="1"/>
  <c r="H137" i="15"/>
  <c r="AC136" i="15"/>
  <c r="O133" i="4"/>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Z137" i="15"/>
  <c r="H133" i="4"/>
  <c r="AC132" i="4"/>
  <c r="X137" i="15" l="1"/>
  <c r="AA137" i="15" s="1"/>
  <c r="AB137" i="15" s="1"/>
  <c r="Q137" i="15"/>
  <c r="S137" i="15" s="1"/>
  <c r="G137" i="15"/>
  <c r="K133" i="4"/>
  <c r="AD132" i="4"/>
  <c r="AE132" i="4" s="1"/>
  <c r="AI132" i="4"/>
  <c r="AJ132" i="4" s="1"/>
  <c r="AG132" i="4"/>
  <c r="C133" i="4" s="1"/>
  <c r="AF132" i="4"/>
  <c r="AC137" i="15"/>
  <c r="H138"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O138" i="15"/>
  <c r="E133" i="4"/>
  <c r="I138" i="15" l="1"/>
  <c r="L138" i="15"/>
  <c r="M138" i="15" s="1"/>
  <c r="U138" i="15"/>
  <c r="V138" i="15" s="1"/>
  <c r="M133" i="4"/>
  <c r="P133" i="4" s="1"/>
  <c r="F133" i="4"/>
  <c r="Y133" i="4"/>
  <c r="W133" i="4"/>
  <c r="E138" i="15"/>
  <c r="Z133" i="4"/>
  <c r="R133" i="4"/>
  <c r="N133" i="4" l="1"/>
  <c r="Q133" i="4" s="1"/>
  <c r="S133" i="4" s="1"/>
  <c r="F138" i="15"/>
  <c r="N138" i="15"/>
  <c r="P138" i="15"/>
  <c r="W138" i="15"/>
  <c r="Y138" i="15"/>
  <c r="X133" i="4"/>
  <c r="AA133" i="4" s="1"/>
  <c r="AB133" i="4" s="1"/>
  <c r="R138" i="15"/>
  <c r="Z138" i="15"/>
  <c r="AC133" i="4"/>
  <c r="H134" i="4"/>
  <c r="G133" i="4" l="1"/>
  <c r="X138" i="15"/>
  <c r="AA138" i="15" s="1"/>
  <c r="AB138" i="15" s="1"/>
  <c r="Q138" i="15"/>
  <c r="S138" i="15" s="1"/>
  <c r="G138" i="15"/>
  <c r="K134" i="4"/>
  <c r="AI133" i="4"/>
  <c r="AJ133" i="4" s="1"/>
  <c r="AD133" i="4"/>
  <c r="AE133" i="4" s="1"/>
  <c r="AG133" i="4"/>
  <c r="C134" i="4" s="1"/>
  <c r="AF133" i="4"/>
  <c r="T133" i="4"/>
  <c r="AC138" i="15"/>
  <c r="H139"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Z134" i="4"/>
  <c r="E134" i="4"/>
  <c r="I139" i="15" l="1"/>
  <c r="L139" i="15"/>
  <c r="M139" i="15" s="1"/>
  <c r="U139" i="15"/>
  <c r="V139" i="15" s="1"/>
  <c r="P134" i="4"/>
  <c r="F134" i="4"/>
  <c r="Q134" i="4"/>
  <c r="E139" i="15"/>
  <c r="R134" i="4"/>
  <c r="F139" i="15" l="1"/>
  <c r="W139" i="15"/>
  <c r="Y139" i="15"/>
  <c r="P139" i="15"/>
  <c r="N139" i="15"/>
  <c r="S134" i="4"/>
  <c r="T134" i="4" s="1"/>
  <c r="G134" i="4"/>
  <c r="X134" i="4"/>
  <c r="AA134" i="4" s="1"/>
  <c r="AB134" i="4" s="1"/>
  <c r="Z139" i="15"/>
  <c r="R139" i="15"/>
  <c r="AC134" i="4"/>
  <c r="H135"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O140" i="15"/>
  <c r="Z135" i="4"/>
  <c r="I140" i="15" l="1"/>
  <c r="U140" i="15"/>
  <c r="V140" i="15" s="1"/>
  <c r="L140" i="15"/>
  <c r="M140" i="15" s="1"/>
  <c r="N135" i="4"/>
  <c r="G135" i="4" s="1"/>
  <c r="P135" i="4"/>
  <c r="X135" i="4"/>
  <c r="AA135" i="4" s="1"/>
  <c r="AB135" i="4" s="1"/>
  <c r="E140" i="15"/>
  <c r="R135" i="4"/>
  <c r="F140" i="15" l="1"/>
  <c r="N140" i="15"/>
  <c r="P140" i="15"/>
  <c r="W140" i="15"/>
  <c r="Y140" i="15"/>
  <c r="Q135" i="4"/>
  <c r="S135" i="4" s="1"/>
  <c r="Z140" i="15"/>
  <c r="R140" i="15"/>
  <c r="H136" i="4"/>
  <c r="AC135" i="4"/>
  <c r="X140" i="15" l="1"/>
  <c r="AA140" i="15" s="1"/>
  <c r="AB140" i="15" s="1"/>
  <c r="Q140" i="15"/>
  <c r="S140" i="15" s="1"/>
  <c r="G140" i="15"/>
  <c r="K136" i="4"/>
  <c r="AI135" i="4"/>
  <c r="AJ135" i="4" s="1"/>
  <c r="AD135" i="4"/>
  <c r="AE135" i="4" s="1"/>
  <c r="AG135" i="4"/>
  <c r="C136" i="4" s="1"/>
  <c r="AF135" i="4"/>
  <c r="T135" i="4"/>
  <c r="AC140" i="15"/>
  <c r="H141"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O141" i="15"/>
  <c r="E136" i="4"/>
  <c r="L141" i="15" l="1"/>
  <c r="M141" i="15" s="1"/>
  <c r="U141" i="15"/>
  <c r="V141" i="15" s="1"/>
  <c r="I141" i="15"/>
  <c r="F136" i="4"/>
  <c r="Y136" i="4"/>
  <c r="W136" i="4"/>
  <c r="M136" i="4"/>
  <c r="E141" i="15"/>
  <c r="Z136" i="4"/>
  <c r="F141" i="15" l="1"/>
  <c r="W141" i="15"/>
  <c r="Y141" i="15"/>
  <c r="P141" i="15"/>
  <c r="N141" i="15"/>
  <c r="X136" i="4"/>
  <c r="AA136" i="4" s="1"/>
  <c r="AB136" i="4" s="1"/>
  <c r="N136" i="4"/>
  <c r="G136" i="4" s="1"/>
  <c r="P136" i="4"/>
  <c r="R141" i="15"/>
  <c r="Z141" i="15"/>
  <c r="R136" i="4"/>
  <c r="X141" i="15" l="1"/>
  <c r="AA141" i="15" s="1"/>
  <c r="AB141" i="15" s="1"/>
  <c r="Q141" i="15"/>
  <c r="S141" i="15" s="1"/>
  <c r="G141" i="15"/>
  <c r="Q136" i="4"/>
  <c r="S136" i="4" s="1"/>
  <c r="T136" i="4" s="1"/>
  <c r="H142" i="15"/>
  <c r="AC141" i="15"/>
  <c r="AC136" i="4"/>
  <c r="H137"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Z142" i="15"/>
  <c r="R142" i="15"/>
  <c r="Z137" i="4"/>
  <c r="X142" i="15" l="1"/>
  <c r="AA142" i="15" s="1"/>
  <c r="AB142" i="15" s="1"/>
  <c r="Q142" i="15"/>
  <c r="S142" i="15" s="1"/>
  <c r="G142" i="15"/>
  <c r="P137" i="4"/>
  <c r="N137" i="4"/>
  <c r="X137" i="4"/>
  <c r="AA137" i="4" s="1"/>
  <c r="AB137" i="4" s="1"/>
  <c r="H143" i="15"/>
  <c r="AC142" i="15"/>
  <c r="R137" i="4"/>
  <c r="J143" i="15" l="1"/>
  <c r="AG142" i="15"/>
  <c r="C143" i="15" s="1"/>
  <c r="AF142" i="15"/>
  <c r="AI142" i="15"/>
  <c r="AD142" i="15"/>
  <c r="AE142" i="15" s="1"/>
  <c r="T142" i="15"/>
  <c r="K143" i="15"/>
  <c r="Q137" i="4"/>
  <c r="S137" i="4" s="1"/>
  <c r="G137" i="4"/>
  <c r="AC137" i="4"/>
  <c r="H138"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43" i="15"/>
  <c r="Z138" i="4"/>
  <c r="E138" i="4"/>
  <c r="S143" i="15" l="1"/>
  <c r="AA143" i="15"/>
  <c r="AB143" i="15" s="1"/>
  <c r="G143" i="15"/>
  <c r="P138" i="4"/>
  <c r="F138" i="4"/>
  <c r="Q138" i="4"/>
  <c r="H144" i="15"/>
  <c r="AC143" i="15"/>
  <c r="R138" i="4"/>
  <c r="J144" i="15" l="1"/>
  <c r="AD143" i="15"/>
  <c r="AE143" i="15" s="1"/>
  <c r="AG143" i="15"/>
  <c r="C144" i="15" s="1"/>
  <c r="AF143" i="15"/>
  <c r="AI143" i="15"/>
  <c r="T143" i="15"/>
  <c r="K144" i="15"/>
  <c r="S138" i="4"/>
  <c r="T138" i="4" s="1"/>
  <c r="G138" i="4"/>
  <c r="X138" i="4"/>
  <c r="AA138" i="4" s="1"/>
  <c r="AB138" i="4" s="1"/>
  <c r="AC138" i="4"/>
  <c r="H139" i="4"/>
  <c r="B144" i="15" l="1"/>
  <c r="AH143" i="15"/>
  <c r="D144" i="15" s="1"/>
  <c r="AK143" i="15"/>
  <c r="AJ143" i="15"/>
  <c r="AL143" i="15"/>
  <c r="AD138" i="4"/>
  <c r="AE138" i="4" s="1"/>
  <c r="AI138" i="4"/>
  <c r="AJ138" i="4" s="1"/>
  <c r="AF138" i="4"/>
  <c r="B139" i="4" s="1"/>
  <c r="AG138" i="4"/>
  <c r="C139" i="4" s="1"/>
  <c r="K139" i="4"/>
  <c r="O144" i="15"/>
  <c r="O140" i="4"/>
  <c r="L144" i="15" l="1"/>
  <c r="M144" i="15" s="1"/>
  <c r="U144" i="15"/>
  <c r="V144" i="15" s="1"/>
  <c r="I144" i="15"/>
  <c r="AK139" i="4"/>
  <c r="AL139" i="4"/>
  <c r="AH138" i="4"/>
  <c r="D139" i="4" s="1"/>
  <c r="L139" i="4" s="1"/>
  <c r="U139" i="4" s="1"/>
  <c r="V139" i="4" s="1"/>
  <c r="W139" i="4" s="1"/>
  <c r="I139" i="4"/>
  <c r="E144" i="15"/>
  <c r="E139" i="4"/>
  <c r="F144" i="15" l="1"/>
  <c r="Y144" i="15"/>
  <c r="W144" i="15"/>
  <c r="N144" i="15"/>
  <c r="P144" i="15"/>
  <c r="Y139" i="4"/>
  <c r="M139" i="4"/>
  <c r="F139" i="4"/>
  <c r="R144" i="15"/>
  <c r="Z144" i="15"/>
  <c r="Z139" i="4"/>
  <c r="X144" i="15" l="1"/>
  <c r="AA144" i="15" s="1"/>
  <c r="AB144" i="15" s="1"/>
  <c r="Q144" i="15"/>
  <c r="S144" i="15" s="1"/>
  <c r="G144" i="15"/>
  <c r="N139" i="4"/>
  <c r="G139" i="4" s="1"/>
  <c r="P139" i="4"/>
  <c r="X139" i="4"/>
  <c r="AA139" i="4" s="1"/>
  <c r="AB139" i="4" s="1"/>
  <c r="AC144" i="15"/>
  <c r="H145" i="15"/>
  <c r="R139" i="4"/>
  <c r="J145" i="15" l="1"/>
  <c r="AF144" i="15"/>
  <c r="AI144" i="15"/>
  <c r="AD144" i="15"/>
  <c r="AE144" i="15" s="1"/>
  <c r="AG144" i="15"/>
  <c r="C145" i="15" s="1"/>
  <c r="T144" i="15"/>
  <c r="K145" i="15"/>
  <c r="Q139" i="4"/>
  <c r="S139" i="4" s="1"/>
  <c r="H140" i="4"/>
  <c r="AC139"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E145" i="15"/>
  <c r="O141" i="4"/>
  <c r="F145" i="15" l="1"/>
  <c r="Y145" i="15"/>
  <c r="W145" i="15"/>
  <c r="P145" i="15"/>
  <c r="N145" i="15"/>
  <c r="Y140" i="4"/>
  <c r="M140" i="4"/>
  <c r="P140" i="4" s="1"/>
  <c r="W140" i="4"/>
  <c r="I140" i="4"/>
  <c r="R145" i="15"/>
  <c r="Z145" i="15"/>
  <c r="E140" i="4"/>
  <c r="Z140" i="4"/>
  <c r="R140" i="4"/>
  <c r="X145" i="15" l="1"/>
  <c r="AA145" i="15" s="1"/>
  <c r="AB145" i="15" s="1"/>
  <c r="N140" i="4"/>
  <c r="Q140" i="4" s="1"/>
  <c r="S140" i="4" s="1"/>
  <c r="T140" i="4" s="1"/>
  <c r="Q145" i="15"/>
  <c r="S145" i="15" s="1"/>
  <c r="G145" i="15"/>
  <c r="F140" i="4"/>
  <c r="X140" i="4" s="1"/>
  <c r="AA140" i="4" s="1"/>
  <c r="AB140" i="4" s="1"/>
  <c r="AC145" i="15"/>
  <c r="H146" i="15"/>
  <c r="AC140" i="4"/>
  <c r="H141" i="4"/>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O146" i="15"/>
  <c r="E141" i="4"/>
  <c r="L146" i="15" l="1"/>
  <c r="M146" i="15" s="1"/>
  <c r="U146" i="15"/>
  <c r="V146" i="15" s="1"/>
  <c r="I146" i="15"/>
  <c r="F141" i="4"/>
  <c r="L141" i="4"/>
  <c r="U141" i="4" s="1"/>
  <c r="V141" i="4" s="1"/>
  <c r="E146" i="15"/>
  <c r="F146" i="15" l="1"/>
  <c r="W146" i="15"/>
  <c r="Y146" i="15"/>
  <c r="N146" i="15"/>
  <c r="P146" i="15"/>
  <c r="M141" i="4"/>
  <c r="N141" i="4" s="1"/>
  <c r="G141" i="4" s="1"/>
  <c r="Y141" i="4"/>
  <c r="W141" i="4"/>
  <c r="X141" i="4" s="1"/>
  <c r="R146" i="15"/>
  <c r="Z146" i="15"/>
  <c r="Z141" i="4"/>
  <c r="X146" i="15" l="1"/>
  <c r="AA146" i="15" s="1"/>
  <c r="AB146" i="15" s="1"/>
  <c r="Q146" i="15"/>
  <c r="S146" i="15" s="1"/>
  <c r="G146" i="15"/>
  <c r="P141" i="4"/>
  <c r="AA141" i="4"/>
  <c r="AB141" i="4" s="1"/>
  <c r="Q141" i="4"/>
  <c r="AC146" i="15"/>
  <c r="H147" i="15"/>
  <c r="R141" i="4"/>
  <c r="J147" i="15" l="1"/>
  <c r="AF146" i="15"/>
  <c r="AI146" i="15"/>
  <c r="AG146" i="15"/>
  <c r="C147" i="15" s="1"/>
  <c r="AD146" i="15"/>
  <c r="AE146" i="15" s="1"/>
  <c r="T146" i="15"/>
  <c r="K147" i="15"/>
  <c r="S141" i="4"/>
  <c r="AC141" i="4"/>
  <c r="H142"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7" i="15"/>
  <c r="E142" i="4"/>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H148" i="15"/>
  <c r="AC147" i="15"/>
  <c r="R142" i="4"/>
  <c r="J148" i="15" l="1"/>
  <c r="AG147" i="15"/>
  <c r="C148" i="15" s="1"/>
  <c r="AF147" i="15"/>
  <c r="AI147" i="15"/>
  <c r="AD147" i="15"/>
  <c r="AE147" i="15" s="1"/>
  <c r="T147" i="15"/>
  <c r="K148" i="15"/>
  <c r="G142" i="4"/>
  <c r="S142" i="4"/>
  <c r="T142" i="4" s="1"/>
  <c r="AC142" i="4"/>
  <c r="H143"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E148" i="15"/>
  <c r="O144" i="4"/>
  <c r="F148" i="15" l="1"/>
  <c r="P148" i="15"/>
  <c r="N148" i="15"/>
  <c r="Y148" i="15"/>
  <c r="W148" i="15"/>
  <c r="X148" i="15" s="1"/>
  <c r="I143" i="4"/>
  <c r="L143" i="4"/>
  <c r="U143" i="4" s="1"/>
  <c r="V143" i="4" s="1"/>
  <c r="Z148" i="15"/>
  <c r="R148" i="15"/>
  <c r="E143" i="4"/>
  <c r="Q148" i="15" l="1"/>
  <c r="S148" i="15" s="1"/>
  <c r="T148" i="15" s="1"/>
  <c r="AA148" i="15"/>
  <c r="AB148" i="15" s="1"/>
  <c r="G148" i="15"/>
  <c r="M143" i="4"/>
  <c r="N143" i="4" s="1"/>
  <c r="F143" i="4"/>
  <c r="W143" i="4"/>
  <c r="Y143" i="4"/>
  <c r="H149" i="15"/>
  <c r="AC148" i="15"/>
  <c r="Z143" i="4"/>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O149" i="15"/>
  <c r="H144" i="4"/>
  <c r="AC143"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AC149" i="15"/>
  <c r="H150" i="15"/>
  <c r="Z144" i="4"/>
  <c r="R144" i="4"/>
  <c r="N144" i="4" l="1"/>
  <c r="Q144" i="4" s="1"/>
  <c r="S144" i="4" s="1"/>
  <c r="J150" i="15"/>
  <c r="AI149" i="15"/>
  <c r="AG149" i="15"/>
  <c r="C150" i="15" s="1"/>
  <c r="AD149" i="15"/>
  <c r="AE149" i="15" s="1"/>
  <c r="AF149" i="15"/>
  <c r="T149" i="15"/>
  <c r="K150" i="15"/>
  <c r="X144" i="4"/>
  <c r="AA144" i="4" s="1"/>
  <c r="AB144" i="4" s="1"/>
  <c r="AC144" i="4"/>
  <c r="H145"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E150" i="15"/>
  <c r="O146" i="4"/>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AC150" i="15"/>
  <c r="H151" i="15"/>
  <c r="Z145" i="4"/>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O151" i="15"/>
  <c r="AC145" i="4"/>
  <c r="H146" i="4"/>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R151" i="15"/>
  <c r="Z151" i="15"/>
  <c r="O147" i="4"/>
  <c r="X151" i="15" l="1"/>
  <c r="AA151" i="15" s="1"/>
  <c r="AB151" i="15" s="1"/>
  <c r="Q151" i="15"/>
  <c r="S151" i="15" s="1"/>
  <c r="G151" i="15"/>
  <c r="Y146" i="4"/>
  <c r="M146" i="4"/>
  <c r="N146" i="4" s="1"/>
  <c r="W146" i="4"/>
  <c r="I146" i="4"/>
  <c r="H152" i="15"/>
  <c r="AC151" i="15"/>
  <c r="E146" i="4"/>
  <c r="Z146" i="4"/>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O152" i="15"/>
  <c r="AC146" i="4"/>
  <c r="H147" i="4"/>
  <c r="AF146" i="4" l="1"/>
  <c r="B147" i="4" s="1"/>
  <c r="AI146" i="4"/>
  <c r="AJ146" i="4" s="1"/>
  <c r="AD146" i="4"/>
  <c r="AE146" i="4" s="1"/>
  <c r="AG146" i="4"/>
  <c r="C147" i="4" s="1"/>
  <c r="K147" i="4"/>
  <c r="T146" i="4"/>
  <c r="I152" i="15"/>
  <c r="U152" i="15"/>
  <c r="V152" i="15" s="1"/>
  <c r="L152" i="15"/>
  <c r="M152" i="15" s="1"/>
  <c r="E152" i="15"/>
  <c r="O148" i="4"/>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H153" i="15"/>
  <c r="Z147" i="4"/>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O153" i="15"/>
  <c r="H148" i="4"/>
  <c r="AC147" i="4"/>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Z153" i="15"/>
  <c r="R153" i="15"/>
  <c r="E148" i="4"/>
  <c r="F148" i="4" l="1"/>
  <c r="X153" i="15"/>
  <c r="AA153" i="15" s="1"/>
  <c r="AB153" i="15" s="1"/>
  <c r="Q153" i="15"/>
  <c r="S153" i="15" s="1"/>
  <c r="G153" i="15"/>
  <c r="L148" i="4"/>
  <c r="U148" i="4" s="1"/>
  <c r="V148" i="4" s="1"/>
  <c r="H154" i="15"/>
  <c r="AC153"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E154" i="15"/>
  <c r="AC148" i="4"/>
  <c r="H149" i="4"/>
  <c r="F154" i="15" l="1"/>
  <c r="P154" i="15"/>
  <c r="N154" i="15"/>
  <c r="W154" i="15"/>
  <c r="Y154" i="15"/>
  <c r="K149" i="4"/>
  <c r="AD148" i="4"/>
  <c r="AE148" i="4" s="1"/>
  <c r="AI148" i="4"/>
  <c r="AJ148" i="4" s="1"/>
  <c r="AG148" i="4"/>
  <c r="C149" i="4" s="1"/>
  <c r="AF148" i="4"/>
  <c r="T148" i="4"/>
  <c r="R154" i="15"/>
  <c r="Z154" i="15"/>
  <c r="X154" i="15" l="1"/>
  <c r="AA154" i="15" s="1"/>
  <c r="AB154" i="15" s="1"/>
  <c r="Q154" i="15"/>
  <c r="S154" i="15" s="1"/>
  <c r="G154" i="15"/>
  <c r="AK149" i="4"/>
  <c r="B149" i="4"/>
  <c r="AH148" i="4"/>
  <c r="D149" i="4" s="1"/>
  <c r="AL149" i="4"/>
  <c r="H155" i="15"/>
  <c r="AC154" i="15"/>
  <c r="O150" i="4"/>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O155" i="15"/>
  <c r="Z149" i="4"/>
  <c r="X149" i="4" l="1"/>
  <c r="AA149" i="4" s="1"/>
  <c r="AB149" i="4" s="1"/>
  <c r="U155" i="15"/>
  <c r="V155" i="15" s="1"/>
  <c r="L155" i="15"/>
  <c r="M155" i="15" s="1"/>
  <c r="I155" i="15"/>
  <c r="N149" i="4"/>
  <c r="P149" i="4"/>
  <c r="E155" i="15"/>
  <c r="R149" i="4"/>
  <c r="F155" i="15" l="1"/>
  <c r="N155" i="15"/>
  <c r="P155" i="15"/>
  <c r="Y155" i="15"/>
  <c r="W155" i="15"/>
  <c r="Q149" i="4"/>
  <c r="S149" i="4" s="1"/>
  <c r="G149" i="4"/>
  <c r="Z155" i="15"/>
  <c r="R155" i="15"/>
  <c r="AC149" i="4"/>
  <c r="H150" i="4"/>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O156" i="15"/>
  <c r="Z150" i="4"/>
  <c r="E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Z156" i="15"/>
  <c r="H151" i="4"/>
  <c r="AC150" i="4"/>
  <c r="X156" i="15" l="1"/>
  <c r="AA156" i="15" s="1"/>
  <c r="AB156" i="15" s="1"/>
  <c r="Q156" i="15"/>
  <c r="S156" i="15" s="1"/>
  <c r="G156" i="15"/>
  <c r="AI150" i="4"/>
  <c r="AJ150" i="4" s="1"/>
  <c r="AF150" i="4"/>
  <c r="B151" i="4" s="1"/>
  <c r="AG150" i="4"/>
  <c r="C151" i="4" s="1"/>
  <c r="AD150" i="4"/>
  <c r="AE150" i="4" s="1"/>
  <c r="K151" i="4"/>
  <c r="AC156" i="15"/>
  <c r="H157"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Z157" i="15"/>
  <c r="R157" i="15"/>
  <c r="H152" i="4"/>
  <c r="AC151" i="4"/>
  <c r="X157" i="15" l="1"/>
  <c r="AA157" i="15" s="1"/>
  <c r="AB157" i="15" s="1"/>
  <c r="Q157" i="15"/>
  <c r="S157" i="15" s="1"/>
  <c r="T157" i="15" s="1"/>
  <c r="G157" i="15"/>
  <c r="K152" i="4"/>
  <c r="AD151" i="4"/>
  <c r="AE151" i="4" s="1"/>
  <c r="AI151" i="4"/>
  <c r="AJ151" i="4" s="1"/>
  <c r="AG151" i="4"/>
  <c r="C152" i="4" s="1"/>
  <c r="AF151" i="4"/>
  <c r="T151" i="4"/>
  <c r="AC157" i="15"/>
  <c r="H158"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O158" i="15"/>
  <c r="E152" i="4"/>
  <c r="F152" i="4" l="1"/>
  <c r="I158" i="15"/>
  <c r="U158" i="15"/>
  <c r="V158" i="15" s="1"/>
  <c r="L158" i="15"/>
  <c r="M158" i="15" s="1"/>
  <c r="Y152" i="4"/>
  <c r="W152" i="4"/>
  <c r="M152" i="4"/>
  <c r="E158" i="15"/>
  <c r="Z152" i="4"/>
  <c r="X152" i="4" l="1"/>
  <c r="AA152" i="4" s="1"/>
  <c r="AB152" i="4" s="1"/>
  <c r="F158" i="15"/>
  <c r="N158" i="15"/>
  <c r="P158" i="15"/>
  <c r="W158" i="15"/>
  <c r="Y158" i="15"/>
  <c r="P152" i="4"/>
  <c r="N152" i="4"/>
  <c r="R158" i="15"/>
  <c r="Z158" i="15"/>
  <c r="R152" i="4"/>
  <c r="X158" i="15" l="1"/>
  <c r="AA158" i="15" s="1"/>
  <c r="AB158" i="15" s="1"/>
  <c r="Q158" i="15"/>
  <c r="S158" i="15" s="1"/>
  <c r="G158" i="15"/>
  <c r="Q152" i="4"/>
  <c r="S152" i="4" s="1"/>
  <c r="G152" i="4"/>
  <c r="AC158" i="15"/>
  <c r="H159" i="15"/>
  <c r="AC152" i="4"/>
  <c r="H153" i="4"/>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9" i="15"/>
  <c r="Z153" i="4"/>
  <c r="X153" i="4" l="1"/>
  <c r="AA153" i="4" s="1"/>
  <c r="AB153" i="4" s="1"/>
  <c r="P153" i="4"/>
  <c r="X159" i="15"/>
  <c r="AA159" i="15" s="1"/>
  <c r="AB159" i="15" s="1"/>
  <c r="Q159" i="15"/>
  <c r="S159" i="15" s="1"/>
  <c r="G159" i="15"/>
  <c r="Q153" i="4"/>
  <c r="G153" i="4"/>
  <c r="H160" i="15"/>
  <c r="AC159" i="15"/>
  <c r="R153" i="4"/>
  <c r="S153" i="4" l="1"/>
  <c r="J160" i="15"/>
  <c r="AG159" i="15"/>
  <c r="C160" i="15" s="1"/>
  <c r="AI159" i="15"/>
  <c r="AD159" i="15"/>
  <c r="AE159" i="15" s="1"/>
  <c r="AF159" i="15"/>
  <c r="T159" i="15"/>
  <c r="K160" i="15"/>
  <c r="H154" i="4"/>
  <c r="AC153"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60" i="15"/>
  <c r="E154" i="4"/>
  <c r="F154" i="4" l="1"/>
  <c r="F160" i="15"/>
  <c r="P160" i="15"/>
  <c r="N160" i="15"/>
  <c r="Y160" i="15"/>
  <c r="W160" i="15"/>
  <c r="Y154" i="4"/>
  <c r="W154" i="4"/>
  <c r="M154" i="4"/>
  <c r="R160" i="15"/>
  <c r="Z160" i="15"/>
  <c r="Z154" i="4"/>
  <c r="X154" i="4" l="1"/>
  <c r="AA154" i="4" s="1"/>
  <c r="AB154" i="4" s="1"/>
  <c r="X160" i="15"/>
  <c r="AA160" i="15" s="1"/>
  <c r="AB160" i="15" s="1"/>
  <c r="Q160" i="15"/>
  <c r="S160" i="15" s="1"/>
  <c r="G160" i="15"/>
  <c r="P154" i="4"/>
  <c r="N154" i="4"/>
  <c r="H161" i="15"/>
  <c r="AC160" i="15"/>
  <c r="R154" i="4"/>
  <c r="J161" i="15" l="1"/>
  <c r="AD160" i="15"/>
  <c r="AE160" i="15" s="1"/>
  <c r="AG160" i="15"/>
  <c r="C161" i="15" s="1"/>
  <c r="AF160" i="15"/>
  <c r="AI160" i="15"/>
  <c r="T160" i="15"/>
  <c r="K161" i="15"/>
  <c r="Q154" i="4"/>
  <c r="S154" i="4" s="1"/>
  <c r="G154" i="4"/>
  <c r="H155" i="4"/>
  <c r="AC154"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E161" i="15"/>
  <c r="O156" i="4"/>
  <c r="F161" i="15" l="1"/>
  <c r="Y161" i="15"/>
  <c r="W161" i="15"/>
  <c r="N161" i="15"/>
  <c r="Q161" i="15" s="1"/>
  <c r="P161" i="15"/>
  <c r="I155" i="4"/>
  <c r="L155" i="4"/>
  <c r="U155" i="4" s="1"/>
  <c r="V155" i="4" s="1"/>
  <c r="R161" i="15"/>
  <c r="Z161" i="15"/>
  <c r="E155" i="4"/>
  <c r="F155" i="4" l="1"/>
  <c r="X161" i="15"/>
  <c r="AA161" i="15" s="1"/>
  <c r="AB161" i="15" s="1"/>
  <c r="S161" i="15"/>
  <c r="G161" i="15"/>
  <c r="M155" i="4"/>
  <c r="W155" i="4"/>
  <c r="Y155" i="4"/>
  <c r="AC161" i="15"/>
  <c r="H162"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O162" i="15"/>
  <c r="H156" i="4"/>
  <c r="AC155" i="4"/>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R162" i="15"/>
  <c r="Z162" i="15"/>
  <c r="O157" i="4"/>
  <c r="X162" i="15" l="1"/>
  <c r="AA162" i="15" s="1"/>
  <c r="AB162" i="15" s="1"/>
  <c r="Q162" i="15"/>
  <c r="S162" i="15" s="1"/>
  <c r="G162" i="15"/>
  <c r="I156" i="4"/>
  <c r="L156" i="4"/>
  <c r="U156" i="4" s="1"/>
  <c r="V156" i="4" s="1"/>
  <c r="H163" i="15"/>
  <c r="AC162" i="15"/>
  <c r="E156" i="4"/>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AC156" i="4"/>
  <c r="H157" i="4"/>
  <c r="F163" i="15" l="1"/>
  <c r="N163" i="15"/>
  <c r="P163" i="15"/>
  <c r="Y163" i="15"/>
  <c r="W163" i="15"/>
  <c r="X163" i="15" s="1"/>
  <c r="K157" i="4"/>
  <c r="AI156" i="4"/>
  <c r="AJ156" i="4" s="1"/>
  <c r="AF156" i="4"/>
  <c r="B157" i="4" s="1"/>
  <c r="AG156" i="4"/>
  <c r="C157" i="4" s="1"/>
  <c r="AD156" i="4"/>
  <c r="AE156" i="4" s="1"/>
  <c r="T156" i="4"/>
  <c r="Z163" i="15"/>
  <c r="R163" i="15"/>
  <c r="O158" i="4"/>
  <c r="Q163" i="15" l="1"/>
  <c r="S163" i="15" s="1"/>
  <c r="AA163" i="15"/>
  <c r="AB163" i="15" s="1"/>
  <c r="G163" i="15"/>
  <c r="AK157" i="4"/>
  <c r="AL157" i="4"/>
  <c r="AH156" i="4"/>
  <c r="D157" i="4" s="1"/>
  <c r="L157" i="4" s="1"/>
  <c r="U157" i="4" s="1"/>
  <c r="V157" i="4" s="1"/>
  <c r="I157" i="4"/>
  <c r="H164" i="15"/>
  <c r="AC163" i="15"/>
  <c r="E157" i="4"/>
  <c r="F157" i="4" l="1"/>
  <c r="J164" i="15"/>
  <c r="AI163" i="15"/>
  <c r="AG163" i="15"/>
  <c r="C164" i="15" s="1"/>
  <c r="AD163" i="15"/>
  <c r="AE163" i="15" s="1"/>
  <c r="AF163" i="15"/>
  <c r="T163" i="15"/>
  <c r="K164" i="15"/>
  <c r="W157" i="4"/>
  <c r="X157" i="4" s="1"/>
  <c r="Y157" i="4"/>
  <c r="M157" i="4"/>
  <c r="Z157" i="4"/>
  <c r="AL163" i="15" l="1"/>
  <c r="AJ163" i="15"/>
  <c r="AK163" i="15"/>
  <c r="AH163" i="15"/>
  <c r="D164" i="15" s="1"/>
  <c r="B164" i="15"/>
  <c r="N157" i="4"/>
  <c r="P157" i="4"/>
  <c r="AA157" i="4"/>
  <c r="AB157" i="4" s="1"/>
  <c r="O164" i="15"/>
  <c r="R157" i="4"/>
  <c r="L164" i="15" l="1"/>
  <c r="M164" i="15" s="1"/>
  <c r="U164" i="15"/>
  <c r="V164" i="15" s="1"/>
  <c r="I164" i="15"/>
  <c r="Q157" i="4"/>
  <c r="S157" i="4" s="1"/>
  <c r="G157" i="4"/>
  <c r="E164" i="15"/>
  <c r="AC157" i="4"/>
  <c r="H158" i="4"/>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E165" i="15"/>
  <c r="R158" i="4"/>
  <c r="F165" i="15" l="1"/>
  <c r="Y165" i="15"/>
  <c r="W165" i="15"/>
  <c r="N165" i="15"/>
  <c r="P165" i="15"/>
  <c r="S158" i="4"/>
  <c r="G158" i="4"/>
  <c r="Z165" i="15"/>
  <c r="R165" i="15"/>
  <c r="AC158" i="4"/>
  <c r="H159" i="4"/>
  <c r="X165" i="15" l="1"/>
  <c r="AA165" i="15" s="1"/>
  <c r="AB165" i="15" s="1"/>
  <c r="Q165" i="15"/>
  <c r="S165" i="15" s="1"/>
  <c r="G165" i="15"/>
  <c r="K159" i="4"/>
  <c r="AI158" i="4"/>
  <c r="AJ158" i="4" s="1"/>
  <c r="AD158" i="4"/>
  <c r="AE158" i="4" s="1"/>
  <c r="AG158" i="4"/>
  <c r="C159" i="4" s="1"/>
  <c r="AF158" i="4"/>
  <c r="T158" i="4"/>
  <c r="AC165" i="15"/>
  <c r="H166"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O166" i="15"/>
  <c r="E159" i="4"/>
  <c r="F159" i="4" l="1"/>
  <c r="I166" i="15"/>
  <c r="U166" i="15"/>
  <c r="V166" i="15" s="1"/>
  <c r="L166" i="15"/>
  <c r="M166" i="15" s="1"/>
  <c r="W159" i="4"/>
  <c r="Y159" i="4"/>
  <c r="M159" i="4"/>
  <c r="E166" i="15"/>
  <c r="Z159" i="4"/>
  <c r="X159" i="4" l="1"/>
  <c r="AA159" i="4" s="1"/>
  <c r="AB159" i="4" s="1"/>
  <c r="F166" i="15"/>
  <c r="N166" i="15"/>
  <c r="P166" i="15"/>
  <c r="Y166" i="15"/>
  <c r="W166" i="15"/>
  <c r="X166" i="15" s="1"/>
  <c r="P159" i="4"/>
  <c r="N159" i="4"/>
  <c r="Z166" i="15"/>
  <c r="R166" i="15"/>
  <c r="R159" i="4"/>
  <c r="G166" i="15" l="1"/>
  <c r="Q166" i="15"/>
  <c r="S166" i="15" s="1"/>
  <c r="AA166" i="15"/>
  <c r="AB166" i="15" s="1"/>
  <c r="G159" i="4"/>
  <c r="Q159" i="4"/>
  <c r="S159" i="4" s="1"/>
  <c r="H167" i="15"/>
  <c r="AC166" i="15"/>
  <c r="H160" i="4"/>
  <c r="AC159" i="4"/>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7" i="15"/>
  <c r="E160" i="4"/>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H168" i="15"/>
  <c r="AC167" i="15"/>
  <c r="R160" i="4"/>
  <c r="J168" i="15" l="1"/>
  <c r="AF167" i="15"/>
  <c r="AI167" i="15"/>
  <c r="AG167" i="15"/>
  <c r="C168" i="15" s="1"/>
  <c r="AD167" i="15"/>
  <c r="AE167" i="15" s="1"/>
  <c r="T167" i="15"/>
  <c r="K168" i="15"/>
  <c r="S160" i="4"/>
  <c r="G160" i="4"/>
  <c r="H161" i="4"/>
  <c r="AC160"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E168" i="15"/>
  <c r="O162" i="4"/>
  <c r="F168" i="15" l="1"/>
  <c r="N168" i="15"/>
  <c r="P168" i="15"/>
  <c r="Y168" i="15"/>
  <c r="W168" i="15"/>
  <c r="X168" i="15" s="1"/>
  <c r="L161" i="4"/>
  <c r="U161" i="4" s="1"/>
  <c r="V161" i="4" s="1"/>
  <c r="I161" i="4"/>
  <c r="R168" i="15"/>
  <c r="Z168" i="15"/>
  <c r="E161" i="4"/>
  <c r="F161" i="4" l="1"/>
  <c r="Q168" i="15"/>
  <c r="S168" i="15" s="1"/>
  <c r="AA168" i="15"/>
  <c r="AB168" i="15" s="1"/>
  <c r="G168" i="15"/>
  <c r="Y161" i="4"/>
  <c r="W161" i="4"/>
  <c r="M161" i="4"/>
  <c r="AC168" i="15"/>
  <c r="H169" i="15"/>
  <c r="Z161" i="4"/>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O169" i="15"/>
  <c r="AC161" i="4"/>
  <c r="H162" i="4"/>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R169" i="15"/>
  <c r="Z169" i="15"/>
  <c r="O163" i="4"/>
  <c r="X169" i="15" l="1"/>
  <c r="AA169" i="15" s="1"/>
  <c r="AB169" i="15" s="1"/>
  <c r="Q169" i="15"/>
  <c r="S169" i="15" s="1"/>
  <c r="G169" i="15"/>
  <c r="L162" i="4"/>
  <c r="U162" i="4" s="1"/>
  <c r="V162" i="4" s="1"/>
  <c r="Y162" i="4" s="1"/>
  <c r="I162" i="4"/>
  <c r="H170" i="15"/>
  <c r="AC169" i="15"/>
  <c r="E162" i="4"/>
  <c r="Z162" i="4"/>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E170" i="15"/>
  <c r="H163" i="4"/>
  <c r="AC162" i="4"/>
  <c r="AG162" i="4" l="1"/>
  <c r="C163" i="4" s="1"/>
  <c r="AD162" i="4"/>
  <c r="AE162" i="4" s="1"/>
  <c r="AF162" i="4"/>
  <c r="B163" i="4" s="1"/>
  <c r="AI162" i="4"/>
  <c r="AJ162" i="4" s="1"/>
  <c r="K163" i="4"/>
  <c r="T162" i="4"/>
  <c r="F170" i="15"/>
  <c r="W170" i="15"/>
  <c r="Y170" i="15"/>
  <c r="N170" i="15"/>
  <c r="P170" i="15"/>
  <c r="Z170" i="15"/>
  <c r="R170" i="15"/>
  <c r="O164" i="4"/>
  <c r="AK163" i="4" l="1"/>
  <c r="I163" i="4"/>
  <c r="X170" i="15"/>
  <c r="AA170" i="15" s="1"/>
  <c r="AB170" i="15" s="1"/>
  <c r="AH162" i="4"/>
  <c r="D163" i="4" s="1"/>
  <c r="L163" i="4" s="1"/>
  <c r="U163" i="4" s="1"/>
  <c r="V163" i="4" s="1"/>
  <c r="AL163" i="4"/>
  <c r="Q170" i="15"/>
  <c r="S170" i="15" s="1"/>
  <c r="G170" i="15"/>
  <c r="H171" i="15"/>
  <c r="AC170" i="15"/>
  <c r="E163" i="4"/>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Z171" i="15"/>
  <c r="R171" i="15"/>
  <c r="O165" i="4"/>
  <c r="X171" i="15" l="1"/>
  <c r="AA171" i="15" s="1"/>
  <c r="AB171" i="15" s="1"/>
  <c r="Q171" i="15"/>
  <c r="S171" i="15" s="1"/>
  <c r="T171" i="15" s="1"/>
  <c r="G171" i="15"/>
  <c r="AL164" i="4"/>
  <c r="AK164" i="4"/>
  <c r="I164" i="4"/>
  <c r="AH163" i="4"/>
  <c r="D164" i="4" s="1"/>
  <c r="H172" i="15"/>
  <c r="AC171" i="15"/>
  <c r="E164" i="4"/>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R164" i="4"/>
  <c r="Z164" i="4"/>
  <c r="U172" i="15" l="1"/>
  <c r="V172" i="15" s="1"/>
  <c r="L172" i="15"/>
  <c r="M172" i="15" s="1"/>
  <c r="I172" i="15"/>
  <c r="N164" i="4"/>
  <c r="G164" i="4" s="1"/>
  <c r="AA164" i="4"/>
  <c r="AB164" i="4" s="1"/>
  <c r="E172" i="15"/>
  <c r="Q164" i="4" l="1"/>
  <c r="S164" i="4" s="1"/>
  <c r="T164" i="4" s="1"/>
  <c r="F172" i="15"/>
  <c r="P172" i="15"/>
  <c r="N172" i="15"/>
  <c r="Y172" i="15"/>
  <c r="W172" i="15"/>
  <c r="Z172" i="15"/>
  <c r="R172" i="15"/>
  <c r="AC164" i="4"/>
  <c r="H165" i="4"/>
  <c r="X172" i="15" l="1"/>
  <c r="AA172" i="15" s="1"/>
  <c r="AB172" i="15" s="1"/>
  <c r="AD164" i="4"/>
  <c r="AE164" i="4" s="1"/>
  <c r="AF164" i="4"/>
  <c r="B165" i="4" s="1"/>
  <c r="AG164" i="4"/>
  <c r="C165" i="4" s="1"/>
  <c r="AI164" i="4"/>
  <c r="AJ164" i="4" s="1"/>
  <c r="K165" i="4"/>
  <c r="Q172" i="15"/>
  <c r="S172" i="15" s="1"/>
  <c r="G172" i="15"/>
  <c r="H173" i="15"/>
  <c r="AC172" i="15"/>
  <c r="O166" i="4"/>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Z165" i="4"/>
  <c r="R165" i="4"/>
  <c r="N165" i="4" l="1"/>
  <c r="Q165" i="4" s="1"/>
  <c r="S165" i="4" s="1"/>
  <c r="T165" i="4" s="1"/>
  <c r="AA165" i="4"/>
  <c r="AB165" i="4" s="1"/>
  <c r="U173" i="15"/>
  <c r="V173" i="15" s="1"/>
  <c r="L173" i="15"/>
  <c r="M173" i="15" s="1"/>
  <c r="I173" i="15"/>
  <c r="E173" i="15"/>
  <c r="AC165" i="4"/>
  <c r="H166" i="4"/>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H174" i="15"/>
  <c r="AC173" i="15"/>
  <c r="E166" i="4"/>
  <c r="F166" i="4" l="1"/>
  <c r="M166" i="4"/>
  <c r="P166" i="4" s="1"/>
  <c r="J174" i="15"/>
  <c r="AG173" i="15"/>
  <c r="C174" i="15" s="1"/>
  <c r="AF173" i="15"/>
  <c r="AI173" i="15"/>
  <c r="AD173" i="15"/>
  <c r="AE173" i="15" s="1"/>
  <c r="T173" i="15"/>
  <c r="K174" i="15"/>
  <c r="W166" i="4"/>
  <c r="Y166" i="4"/>
  <c r="Z166" i="4"/>
  <c r="R166" i="4"/>
  <c r="X166" i="4" l="1"/>
  <c r="AA166" i="4" s="1"/>
  <c r="AB166" i="4" s="1"/>
  <c r="N166" i="4"/>
  <c r="Q166" i="4" s="1"/>
  <c r="S166" i="4" s="1"/>
  <c r="AH173" i="15"/>
  <c r="D174" i="15" s="1"/>
  <c r="B174" i="15"/>
  <c r="AK173" i="15"/>
  <c r="AL173" i="15"/>
  <c r="AJ173" i="15"/>
  <c r="O174" i="15"/>
  <c r="AC166" i="4"/>
  <c r="H167" i="4"/>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R174" i="15"/>
  <c r="Z174" i="15"/>
  <c r="E167" i="4"/>
  <c r="F167" i="4" l="1"/>
  <c r="X174" i="15"/>
  <c r="AA174" i="15" s="1"/>
  <c r="AB174" i="15" s="1"/>
  <c r="Q174" i="15"/>
  <c r="S174" i="15" s="1"/>
  <c r="G174" i="15"/>
  <c r="L167" i="4"/>
  <c r="U167" i="4" s="1"/>
  <c r="V167" i="4" s="1"/>
  <c r="AC174" i="15"/>
  <c r="H175"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E175" i="15"/>
  <c r="AC167" i="4"/>
  <c r="H168" i="4"/>
  <c r="F175" i="15" l="1"/>
  <c r="W175" i="15"/>
  <c r="Y175" i="15"/>
  <c r="P175" i="15"/>
  <c r="N175" i="15"/>
  <c r="K168" i="4"/>
  <c r="AD167" i="4"/>
  <c r="AE167" i="4" s="1"/>
  <c r="AI167" i="4"/>
  <c r="AJ167" i="4" s="1"/>
  <c r="AF167" i="4"/>
  <c r="AG167" i="4"/>
  <c r="C168" i="4" s="1"/>
  <c r="T167" i="4"/>
  <c r="Z175" i="15"/>
  <c r="R175" i="15"/>
  <c r="X175" i="15" l="1"/>
  <c r="AA175" i="15" s="1"/>
  <c r="AB175" i="15" s="1"/>
  <c r="Q175" i="15"/>
  <c r="S175" i="15" s="1"/>
  <c r="G175" i="15"/>
  <c r="B168" i="4"/>
  <c r="AH167" i="4"/>
  <c r="D168" i="4" s="1"/>
  <c r="AL168" i="4"/>
  <c r="AK168" i="4"/>
  <c r="AC175" i="15"/>
  <c r="H176" i="15"/>
  <c r="O169" i="4"/>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R176" i="15"/>
  <c r="AC168" i="4"/>
  <c r="H169" i="4"/>
  <c r="X176" i="15" l="1"/>
  <c r="AA176" i="15" s="1"/>
  <c r="AB176" i="15" s="1"/>
  <c r="Q176" i="15"/>
  <c r="S176" i="15" s="1"/>
  <c r="G176" i="15"/>
  <c r="K169" i="4"/>
  <c r="AI168" i="4"/>
  <c r="AJ168" i="4" s="1"/>
  <c r="AD168" i="4"/>
  <c r="AE168" i="4" s="1"/>
  <c r="AG168" i="4"/>
  <c r="C169" i="4" s="1"/>
  <c r="AF168" i="4"/>
  <c r="T168" i="4"/>
  <c r="AC176" i="15"/>
  <c r="H177"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O177" i="15"/>
  <c r="E169" i="4"/>
  <c r="F169" i="4" l="1"/>
  <c r="U177" i="15"/>
  <c r="V177" i="15" s="1"/>
  <c r="L177" i="15"/>
  <c r="M177" i="15" s="1"/>
  <c r="I177" i="15"/>
  <c r="W169" i="4"/>
  <c r="Y169" i="4"/>
  <c r="M169" i="4"/>
  <c r="E177" i="15"/>
  <c r="Z169" i="4"/>
  <c r="X169" i="4" l="1"/>
  <c r="F177" i="15"/>
  <c r="N177" i="15"/>
  <c r="Q177" i="15" s="1"/>
  <c r="P177" i="15"/>
  <c r="Y177" i="15"/>
  <c r="W177" i="15"/>
  <c r="X177" i="15" s="1"/>
  <c r="AA169" i="4"/>
  <c r="AB169" i="4" s="1"/>
  <c r="P169" i="4"/>
  <c r="N169" i="4"/>
  <c r="Z177" i="15"/>
  <c r="R177" i="15"/>
  <c r="R169" i="4"/>
  <c r="S177" i="15" l="1"/>
  <c r="AA177" i="15"/>
  <c r="AB177" i="15" s="1"/>
  <c r="G177" i="15"/>
  <c r="Q169" i="4"/>
  <c r="S169" i="4" s="1"/>
  <c r="T169" i="4" s="1"/>
  <c r="G169" i="4"/>
  <c r="H178" i="15"/>
  <c r="AC177" i="15"/>
  <c r="H170" i="4"/>
  <c r="AC169" i="4"/>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8" i="15"/>
  <c r="E170" i="4"/>
  <c r="F170" i="4" l="1"/>
  <c r="F178" i="15"/>
  <c r="Y178" i="15"/>
  <c r="W178" i="15"/>
  <c r="N178" i="15"/>
  <c r="P178" i="15"/>
  <c r="M170" i="4"/>
  <c r="P170" i="4" s="1"/>
  <c r="Y170" i="4"/>
  <c r="W170" i="4"/>
  <c r="Z178" i="15"/>
  <c r="R178" i="15"/>
  <c r="R170" i="4"/>
  <c r="Z170" i="4"/>
  <c r="X170" i="4" l="1"/>
  <c r="AA170" i="4" s="1"/>
  <c r="AB170" i="4" s="1"/>
  <c r="X178" i="15"/>
  <c r="AA178" i="15" s="1"/>
  <c r="AB178" i="15" s="1"/>
  <c r="Q178" i="15"/>
  <c r="S178" i="15" s="1"/>
  <c r="G178" i="15"/>
  <c r="N170" i="4"/>
  <c r="G170" i="4" s="1"/>
  <c r="AC178" i="15"/>
  <c r="H179"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9" i="15"/>
  <c r="E171" i="4"/>
  <c r="O172" i="4"/>
  <c r="F171" i="4" l="1"/>
  <c r="W171" i="4"/>
  <c r="M171" i="4"/>
  <c r="P171" i="4" s="1"/>
  <c r="F179" i="15"/>
  <c r="W179" i="15"/>
  <c r="Y179" i="15"/>
  <c r="N179" i="15"/>
  <c r="P179" i="15"/>
  <c r="Y171" i="4"/>
  <c r="R179" i="15"/>
  <c r="Z179" i="15"/>
  <c r="Z171" i="4"/>
  <c r="R171" i="4"/>
  <c r="X171" i="4" l="1"/>
  <c r="AA171" i="4" s="1"/>
  <c r="AB171" i="4" s="1"/>
  <c r="N171" i="4"/>
  <c r="Q171" i="4" s="1"/>
  <c r="S171" i="4" s="1"/>
  <c r="X179" i="15"/>
  <c r="AA179" i="15" s="1"/>
  <c r="AB179" i="15" s="1"/>
  <c r="Q179" i="15"/>
  <c r="S179" i="15" s="1"/>
  <c r="T179" i="15" s="1"/>
  <c r="G179" i="15"/>
  <c r="H180" i="15"/>
  <c r="AC179" i="15"/>
  <c r="AC171" i="4"/>
  <c r="H172" i="4"/>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X172" i="4" s="1"/>
  <c r="Z180" i="15"/>
  <c r="R180" i="15"/>
  <c r="Z172" i="4"/>
  <c r="X180" i="15" l="1"/>
  <c r="AA180" i="15" s="1"/>
  <c r="AB180" i="15" s="1"/>
  <c r="Q180" i="15"/>
  <c r="S180" i="15" s="1"/>
  <c r="G180" i="15"/>
  <c r="AA172" i="4"/>
  <c r="AB172" i="4" s="1"/>
  <c r="N172" i="4"/>
  <c r="P172" i="4"/>
  <c r="AC180" i="15"/>
  <c r="H181" i="15"/>
  <c r="R172" i="4"/>
  <c r="J181" i="15" l="1"/>
  <c r="AF180" i="15"/>
  <c r="AI180" i="15"/>
  <c r="AD180" i="15"/>
  <c r="AE180" i="15" s="1"/>
  <c r="AG180" i="15"/>
  <c r="C181" i="15" s="1"/>
  <c r="T180" i="15"/>
  <c r="K181" i="15"/>
  <c r="G172" i="4"/>
  <c r="Q172" i="4"/>
  <c r="S172" i="4" s="1"/>
  <c r="T172" i="4" s="1"/>
  <c r="H173" i="4"/>
  <c r="AC172"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E181" i="15"/>
  <c r="O174" i="4"/>
  <c r="E173" i="4"/>
  <c r="F173" i="4" l="1"/>
  <c r="F181" i="15"/>
  <c r="Y181" i="15"/>
  <c r="W181" i="15"/>
  <c r="N181" i="15"/>
  <c r="P181" i="15"/>
  <c r="U173" i="4"/>
  <c r="V173" i="4" s="1"/>
  <c r="M173" i="4"/>
  <c r="Z181" i="15"/>
  <c r="R181" i="15"/>
  <c r="X181" i="15" l="1"/>
  <c r="AA181" i="15" s="1"/>
  <c r="AB181" i="15" s="1"/>
  <c r="Q181" i="15"/>
  <c r="S181" i="15" s="1"/>
  <c r="T181" i="15" s="1"/>
  <c r="G181" i="15"/>
  <c r="Y173" i="4"/>
  <c r="W173" i="4"/>
  <c r="X173" i="4" s="1"/>
  <c r="N173" i="4"/>
  <c r="Q173" i="4" s="1"/>
  <c r="P173" i="4"/>
  <c r="H182" i="15"/>
  <c r="AC181" i="15"/>
  <c r="R173" i="4"/>
  <c r="Z173" i="4"/>
  <c r="J182" i="15" l="1"/>
  <c r="AI181" i="15"/>
  <c r="AD181" i="15"/>
  <c r="AE181" i="15" s="1"/>
  <c r="AG181" i="15"/>
  <c r="C182" i="15" s="1"/>
  <c r="AF181" i="15"/>
  <c r="K182" i="15"/>
  <c r="AA173" i="4"/>
  <c r="AB173" i="4" s="1"/>
  <c r="G173" i="4"/>
  <c r="S173" i="4"/>
  <c r="T173" i="4" s="1"/>
  <c r="AC173" i="4"/>
  <c r="H174"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E182" i="15"/>
  <c r="O175" i="4"/>
  <c r="F182" i="15" l="1"/>
  <c r="W182" i="15"/>
  <c r="Y182" i="15"/>
  <c r="P182" i="15"/>
  <c r="N182" i="15"/>
  <c r="M174" i="4"/>
  <c r="N174" i="4" s="1"/>
  <c r="W174" i="4"/>
  <c r="I174" i="4"/>
  <c r="Y174" i="4"/>
  <c r="Z182" i="15"/>
  <c r="R182" i="15"/>
  <c r="E174" i="4"/>
  <c r="Z174" i="4"/>
  <c r="F174" i="4" l="1"/>
  <c r="G174" i="4" s="1"/>
  <c r="Q174" i="4"/>
  <c r="X182" i="15"/>
  <c r="AA182" i="15" s="1"/>
  <c r="AB182" i="15" s="1"/>
  <c r="P174" i="4"/>
  <c r="Q182" i="15"/>
  <c r="S182" i="15" s="1"/>
  <c r="G182" i="15"/>
  <c r="H183" i="15"/>
  <c r="AC182" i="15"/>
  <c r="R174" i="4"/>
  <c r="X174" i="4" l="1"/>
  <c r="AA174" i="4" s="1"/>
  <c r="AB174" i="4" s="1"/>
  <c r="S174" i="4"/>
  <c r="T174" i="4" s="1"/>
  <c r="J183" i="15"/>
  <c r="AD182" i="15"/>
  <c r="AE182" i="15" s="1"/>
  <c r="AG182" i="15"/>
  <c r="C183" i="15" s="1"/>
  <c r="AF182" i="15"/>
  <c r="AI182" i="15"/>
  <c r="T182" i="15"/>
  <c r="K183" i="15"/>
  <c r="H175" i="4"/>
  <c r="AC174"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83" i="15"/>
  <c r="E175" i="4"/>
  <c r="F175" i="4" l="1"/>
  <c r="F183" i="15"/>
  <c r="Y183" i="15"/>
  <c r="W183" i="15"/>
  <c r="P183" i="15"/>
  <c r="N183" i="15"/>
  <c r="Y175" i="4"/>
  <c r="W175" i="4"/>
  <c r="M175" i="4"/>
  <c r="Z183" i="15"/>
  <c r="R183" i="15"/>
  <c r="Z175" i="4"/>
  <c r="X175" i="4" l="1"/>
  <c r="AA175" i="4" s="1"/>
  <c r="AB175" i="4" s="1"/>
  <c r="X183" i="15"/>
  <c r="AA183" i="15" s="1"/>
  <c r="AB183" i="15" s="1"/>
  <c r="Q183" i="15"/>
  <c r="S183" i="15" s="1"/>
  <c r="G183" i="15"/>
  <c r="P175" i="4"/>
  <c r="N175" i="4"/>
  <c r="Q175" i="4" s="1"/>
  <c r="AC183" i="15"/>
  <c r="H184" i="15"/>
  <c r="R175" i="4"/>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E184" i="15"/>
  <c r="O177" i="4"/>
  <c r="F184" i="15" l="1"/>
  <c r="Y184" i="15"/>
  <c r="W184" i="15"/>
  <c r="P184" i="15"/>
  <c r="N184" i="15"/>
  <c r="L176" i="4"/>
  <c r="U176" i="4" s="1"/>
  <c r="V176" i="4" s="1"/>
  <c r="I176" i="4"/>
  <c r="Z184" i="15"/>
  <c r="R184" i="15"/>
  <c r="E176" i="4"/>
  <c r="F176" i="4" l="1"/>
  <c r="X184" i="15"/>
  <c r="AA184" i="15" s="1"/>
  <c r="AB184" i="15" s="1"/>
  <c r="Q184" i="15"/>
  <c r="S184" i="15" s="1"/>
  <c r="G184" i="15"/>
  <c r="W176" i="4"/>
  <c r="Y176" i="4"/>
  <c r="M176" i="4"/>
  <c r="H185" i="15"/>
  <c r="AC184" i="15"/>
  <c r="Z176" i="4"/>
  <c r="X176" i="4" l="1"/>
  <c r="J185" i="15"/>
  <c r="AI184" i="15"/>
  <c r="AG184" i="15"/>
  <c r="C185" i="15" s="1"/>
  <c r="AD184" i="15"/>
  <c r="AE184" i="15" s="1"/>
  <c r="AF184" i="15"/>
  <c r="T184" i="15"/>
  <c r="K185" i="15"/>
  <c r="AA176" i="4"/>
  <c r="AB176" i="4" s="1"/>
  <c r="P176" i="4"/>
  <c r="N176" i="4"/>
  <c r="R176" i="4"/>
  <c r="AJ184" i="15" l="1"/>
  <c r="AK184" i="15"/>
  <c r="AL184" i="15"/>
  <c r="AH184" i="15"/>
  <c r="D185" i="15" s="1"/>
  <c r="B185" i="15"/>
  <c r="Q176" i="4"/>
  <c r="S176" i="4" s="1"/>
  <c r="G176" i="4"/>
  <c r="O185" i="15"/>
  <c r="AC176" i="4"/>
  <c r="H177" i="4"/>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Z185" i="15"/>
  <c r="R185" i="15"/>
  <c r="O178" i="4"/>
  <c r="X185" i="15" l="1"/>
  <c r="AA185" i="15" s="1"/>
  <c r="AB185" i="15" s="1"/>
  <c r="Q185" i="15"/>
  <c r="S185" i="15" s="1"/>
  <c r="G185" i="15"/>
  <c r="L177" i="4"/>
  <c r="U177" i="4" s="1"/>
  <c r="V177" i="4" s="1"/>
  <c r="I177" i="4"/>
  <c r="H186" i="15"/>
  <c r="AC185" i="15"/>
  <c r="E177" i="4"/>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H178" i="4"/>
  <c r="AC177" i="4"/>
  <c r="F186" i="15" l="1"/>
  <c r="N186" i="15"/>
  <c r="P186" i="15"/>
  <c r="Y186" i="15"/>
  <c r="W186" i="15"/>
  <c r="X186" i="15" s="1"/>
  <c r="K178" i="4"/>
  <c r="AI177" i="4"/>
  <c r="AJ177" i="4" s="1"/>
  <c r="AD177" i="4"/>
  <c r="AE177" i="4" s="1"/>
  <c r="AG177" i="4"/>
  <c r="C178" i="4" s="1"/>
  <c r="AF177" i="4"/>
  <c r="T177" i="4"/>
  <c r="R186" i="15"/>
  <c r="Z186" i="15"/>
  <c r="Q186" i="15" l="1"/>
  <c r="S186" i="15" s="1"/>
  <c r="AA186" i="15"/>
  <c r="AB186" i="15" s="1"/>
  <c r="G186" i="15"/>
  <c r="B178" i="4"/>
  <c r="AH177" i="4"/>
  <c r="D178" i="4" s="1"/>
  <c r="AK178" i="4"/>
  <c r="AL178" i="4"/>
  <c r="AC186" i="15"/>
  <c r="H187" i="15"/>
  <c r="O179" i="4"/>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Z187" i="15"/>
  <c r="H179" i="4"/>
  <c r="AC178" i="4"/>
  <c r="X187" i="15" l="1"/>
  <c r="AA187" i="15" s="1"/>
  <c r="AB187" i="15" s="1"/>
  <c r="Q187" i="15"/>
  <c r="S187" i="15" s="1"/>
  <c r="G187" i="15"/>
  <c r="K179" i="4"/>
  <c r="AD178" i="4"/>
  <c r="AE178" i="4" s="1"/>
  <c r="AI178" i="4"/>
  <c r="AJ178" i="4" s="1"/>
  <c r="AG178" i="4"/>
  <c r="C179" i="4" s="1"/>
  <c r="AF178" i="4"/>
  <c r="T178" i="4"/>
  <c r="AC187" i="15"/>
  <c r="H188"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O188" i="15"/>
  <c r="E179" i="4"/>
  <c r="F179" i="4" l="1"/>
  <c r="I188" i="15"/>
  <c r="L188" i="15"/>
  <c r="M188" i="15" s="1"/>
  <c r="U188" i="15"/>
  <c r="V188" i="15" s="1"/>
  <c r="W179" i="4"/>
  <c r="X179" i="4" s="1"/>
  <c r="Y179" i="4"/>
  <c r="M179" i="4"/>
  <c r="E188" i="15"/>
  <c r="Z179" i="4"/>
  <c r="F188" i="15" l="1"/>
  <c r="N188" i="15"/>
  <c r="P188" i="15"/>
  <c r="W188" i="15"/>
  <c r="Y188" i="15"/>
  <c r="P179" i="4"/>
  <c r="N179" i="4"/>
  <c r="AA179" i="4"/>
  <c r="AB179" i="4" s="1"/>
  <c r="Z188" i="15"/>
  <c r="R188" i="15"/>
  <c r="R179" i="4"/>
  <c r="X188" i="15" l="1"/>
  <c r="AA188" i="15" s="1"/>
  <c r="AB188" i="15" s="1"/>
  <c r="Q188" i="15"/>
  <c r="S188" i="15" s="1"/>
  <c r="G188" i="15"/>
  <c r="Q179" i="4"/>
  <c r="S179" i="4" s="1"/>
  <c r="G179" i="4"/>
  <c r="H189" i="15"/>
  <c r="AC188" i="15"/>
  <c r="H180" i="4"/>
  <c r="AC179"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9" i="15"/>
  <c r="E180" i="4"/>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H190" i="15"/>
  <c r="AC189" i="15"/>
  <c r="R180" i="4"/>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E190" i="15"/>
  <c r="O182" i="4"/>
  <c r="F190" i="15" l="1"/>
  <c r="W190" i="15"/>
  <c r="Y190" i="15"/>
  <c r="P190" i="15"/>
  <c r="N190" i="15"/>
  <c r="I181" i="4"/>
  <c r="L181" i="4"/>
  <c r="U181" i="4" s="1"/>
  <c r="V181" i="4" s="1"/>
  <c r="Z190" i="15"/>
  <c r="R190" i="15"/>
  <c r="E181" i="4"/>
  <c r="F181" i="4" l="1"/>
  <c r="X190" i="15"/>
  <c r="AA190" i="15" s="1"/>
  <c r="AB190" i="15" s="1"/>
  <c r="Q190" i="15"/>
  <c r="S190" i="15" s="1"/>
  <c r="G190" i="15"/>
  <c r="M181" i="4"/>
  <c r="P181" i="4" s="1"/>
  <c r="W181" i="4"/>
  <c r="Y181" i="4"/>
  <c r="AC190" i="15"/>
  <c r="H191" i="15"/>
  <c r="R181" i="4"/>
  <c r="Z181" i="4"/>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O191" i="15"/>
  <c r="H182" i="4"/>
  <c r="AC181"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Z191" i="15"/>
  <c r="R191" i="15"/>
  <c r="E182" i="4"/>
  <c r="F182" i="4" l="1"/>
  <c r="X191" i="15"/>
  <c r="AA191" i="15" s="1"/>
  <c r="AB191" i="15" s="1"/>
  <c r="Q191" i="15"/>
  <c r="S191" i="15" s="1"/>
  <c r="G191" i="15"/>
  <c r="Y182" i="4"/>
  <c r="W182" i="4"/>
  <c r="M182" i="4"/>
  <c r="H192" i="15"/>
  <c r="AC191" i="15"/>
  <c r="Z182" i="4"/>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O192" i="15"/>
  <c r="H183" i="4"/>
  <c r="AC182" i="4"/>
  <c r="L192" i="15" l="1"/>
  <c r="M192" i="15" s="1"/>
  <c r="U192" i="15"/>
  <c r="V192" i="15" s="1"/>
  <c r="I192" i="15"/>
  <c r="K183" i="4"/>
  <c r="AD182" i="4"/>
  <c r="AE182" i="4" s="1"/>
  <c r="AI182" i="4"/>
  <c r="AJ182" i="4" s="1"/>
  <c r="AG182" i="4"/>
  <c r="C183" i="4" s="1"/>
  <c r="AF182" i="4"/>
  <c r="B183" i="4" s="1"/>
  <c r="T182" i="4"/>
  <c r="E192" i="15"/>
  <c r="O184" i="4"/>
  <c r="F192" i="15" l="1"/>
  <c r="Y192" i="15"/>
  <c r="W192" i="15"/>
  <c r="N192" i="15"/>
  <c r="P192" i="15"/>
  <c r="AH182" i="4"/>
  <c r="D183" i="4" s="1"/>
  <c r="I183" i="4"/>
  <c r="AK183" i="4"/>
  <c r="AL183" i="4"/>
  <c r="Z192" i="15"/>
  <c r="R192" i="15"/>
  <c r="E183" i="4"/>
  <c r="F183" i="4" l="1"/>
  <c r="X192" i="15"/>
  <c r="AA192" i="15" s="1"/>
  <c r="AB192" i="15" s="1"/>
  <c r="Q192" i="15"/>
  <c r="S192" i="15" s="1"/>
  <c r="G192" i="15"/>
  <c r="L183" i="4"/>
  <c r="U183" i="4" s="1"/>
  <c r="V183" i="4" s="1"/>
  <c r="AC192" i="15"/>
  <c r="H193"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E193" i="15"/>
  <c r="H184" i="4"/>
  <c r="AC183" i="4"/>
  <c r="F193" i="15" l="1"/>
  <c r="N193" i="15"/>
  <c r="P193" i="15"/>
  <c r="Y193" i="15"/>
  <c r="W193" i="15"/>
  <c r="K184" i="4"/>
  <c r="AI183" i="4"/>
  <c r="AJ183" i="4" s="1"/>
  <c r="AG183" i="4"/>
  <c r="C184" i="4" s="1"/>
  <c r="AD183" i="4"/>
  <c r="AE183" i="4" s="1"/>
  <c r="AF183" i="4"/>
  <c r="T183" i="4"/>
  <c r="R193" i="15"/>
  <c r="Z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E194" i="15"/>
  <c r="R184" i="4"/>
  <c r="F194" i="15" l="1"/>
  <c r="N194" i="15"/>
  <c r="P194" i="15"/>
  <c r="Y194" i="15"/>
  <c r="W194" i="15"/>
  <c r="X194" i="15" s="1"/>
  <c r="G184" i="4"/>
  <c r="Q184" i="4"/>
  <c r="S184" i="4" s="1"/>
  <c r="R194" i="15"/>
  <c r="Z194" i="15"/>
  <c r="AC184" i="4"/>
  <c r="H185" i="4"/>
  <c r="Q194" i="15" l="1"/>
  <c r="S194" i="15" s="1"/>
  <c r="AA194" i="15"/>
  <c r="AB194" i="15" s="1"/>
  <c r="G194" i="15"/>
  <c r="K185" i="4"/>
  <c r="AD184" i="4"/>
  <c r="AE184" i="4" s="1"/>
  <c r="AG184" i="4"/>
  <c r="C185" i="4" s="1"/>
  <c r="AI184" i="4"/>
  <c r="AJ184" i="4" s="1"/>
  <c r="AF184" i="4"/>
  <c r="T184" i="4"/>
  <c r="H195" i="15"/>
  <c r="AC194"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O195" i="15"/>
  <c r="E185" i="4"/>
  <c r="F185" i="4" l="1"/>
  <c r="U195" i="15"/>
  <c r="V195" i="15" s="1"/>
  <c r="L195" i="15"/>
  <c r="M195" i="15" s="1"/>
  <c r="I195" i="15"/>
  <c r="Y185" i="4"/>
  <c r="W185" i="4"/>
  <c r="M185" i="4"/>
  <c r="E195" i="15"/>
  <c r="Z185" i="4"/>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H196" i="15"/>
  <c r="AC195" i="15"/>
  <c r="AC185" i="4"/>
  <c r="H186" i="4"/>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96" i="15"/>
  <c r="Z186" i="4"/>
  <c r="E186" i="4"/>
  <c r="F186" i="4" l="1"/>
  <c r="G186" i="4" s="1"/>
  <c r="P186" i="4"/>
  <c r="F196" i="15"/>
  <c r="W196" i="15"/>
  <c r="Y196" i="15"/>
  <c r="P196" i="15"/>
  <c r="N196" i="15"/>
  <c r="Q186" i="4"/>
  <c r="Z196" i="15"/>
  <c r="R196" i="15"/>
  <c r="R186" i="4"/>
  <c r="X186" i="4" l="1"/>
  <c r="AA186" i="4" s="1"/>
  <c r="AB186" i="4" s="1"/>
  <c r="X196" i="15"/>
  <c r="AA196" i="15" s="1"/>
  <c r="AB196" i="15" s="1"/>
  <c r="S186" i="4"/>
  <c r="T186" i="4" s="1"/>
  <c r="Q196" i="15"/>
  <c r="S196" i="15" s="1"/>
  <c r="G196" i="15"/>
  <c r="H197" i="15"/>
  <c r="AC196" i="15"/>
  <c r="AC186" i="4"/>
  <c r="H187" i="4"/>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O197" i="15"/>
  <c r="E187" i="4"/>
  <c r="F187" i="4" l="1"/>
  <c r="I197" i="15"/>
  <c r="U197" i="15"/>
  <c r="V197" i="15" s="1"/>
  <c r="L197" i="15"/>
  <c r="M197" i="15" s="1"/>
  <c r="M187" i="4"/>
  <c r="Y187" i="4"/>
  <c r="W187" i="4"/>
  <c r="E197" i="15"/>
  <c r="Z187" i="4"/>
  <c r="X187" i="4" l="1"/>
  <c r="AA187" i="4" s="1"/>
  <c r="AB187" i="4" s="1"/>
  <c r="F197" i="15"/>
  <c r="Y197" i="15"/>
  <c r="W197" i="15"/>
  <c r="P197" i="15"/>
  <c r="N197" i="15"/>
  <c r="N187" i="4"/>
  <c r="Q187" i="4" s="1"/>
  <c r="P187" i="4"/>
  <c r="Z197" i="15"/>
  <c r="R197" i="15"/>
  <c r="R187" i="4"/>
  <c r="X197" i="15" l="1"/>
  <c r="AA197" i="15" s="1"/>
  <c r="AB197" i="15" s="1"/>
  <c r="Q197" i="15"/>
  <c r="S197" i="15" s="1"/>
  <c r="G197" i="15"/>
  <c r="G187" i="4"/>
  <c r="S187" i="4"/>
  <c r="AC197" i="15"/>
  <c r="H198" i="15"/>
  <c r="H188" i="4"/>
  <c r="AC187" i="4"/>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Z198" i="15"/>
  <c r="R198" i="15"/>
  <c r="Z188" i="4"/>
  <c r="X188" i="4" l="1"/>
  <c r="AA188" i="4" s="1"/>
  <c r="AB188" i="4" s="1"/>
  <c r="X198" i="15"/>
  <c r="AA198" i="15" s="1"/>
  <c r="AB198" i="15" s="1"/>
  <c r="Q198" i="15"/>
  <c r="S198" i="15" s="1"/>
  <c r="G198" i="15"/>
  <c r="P188" i="4"/>
  <c r="N188" i="4"/>
  <c r="H199" i="15"/>
  <c r="AC198" i="15"/>
  <c r="R188" i="4"/>
  <c r="J199" i="15" l="1"/>
  <c r="AF198" i="15"/>
  <c r="AI198" i="15"/>
  <c r="AD198" i="15"/>
  <c r="AE198" i="15" s="1"/>
  <c r="AG198" i="15"/>
  <c r="C199" i="15" s="1"/>
  <c r="T198" i="15"/>
  <c r="K199" i="15"/>
  <c r="Q188" i="4"/>
  <c r="S188" i="4" s="1"/>
  <c r="G188" i="4"/>
  <c r="AC188" i="4"/>
  <c r="H189"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E199" i="15"/>
  <c r="O190" i="4"/>
  <c r="W189" i="4" l="1"/>
  <c r="F199" i="15"/>
  <c r="N199" i="15"/>
  <c r="P199" i="15"/>
  <c r="Y199" i="15"/>
  <c r="W199" i="15"/>
  <c r="M189" i="4"/>
  <c r="N189" i="4" s="1"/>
  <c r="Y189" i="4"/>
  <c r="I189" i="4"/>
  <c r="R199" i="15"/>
  <c r="Z199" i="15"/>
  <c r="E189" i="4"/>
  <c r="Z189" i="4"/>
  <c r="F189" i="4" l="1"/>
  <c r="X189" i="4" s="1"/>
  <c r="AA189" i="4" s="1"/>
  <c r="AB189" i="4" s="1"/>
  <c r="X199" i="15"/>
  <c r="AA199" i="15" s="1"/>
  <c r="AB199" i="15" s="1"/>
  <c r="G199" i="15"/>
  <c r="Q199" i="15"/>
  <c r="S199" i="15" s="1"/>
  <c r="P189" i="4"/>
  <c r="Q189" i="4"/>
  <c r="H200" i="15"/>
  <c r="AC199" i="15"/>
  <c r="R189" i="4"/>
  <c r="G189" i="4" l="1"/>
  <c r="J200" i="15"/>
  <c r="AF199" i="15"/>
  <c r="AG199" i="15"/>
  <c r="C200" i="15" s="1"/>
  <c r="AI199" i="15"/>
  <c r="AD199" i="15"/>
  <c r="AE199" i="15" s="1"/>
  <c r="T199" i="15"/>
  <c r="K200" i="15"/>
  <c r="S189" i="4"/>
  <c r="T189" i="4" s="1"/>
  <c r="H190" i="4"/>
  <c r="AC189"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200" i="15"/>
  <c r="E190" i="4"/>
  <c r="F190" i="4" l="1"/>
  <c r="F200" i="15"/>
  <c r="N200" i="15"/>
  <c r="P200" i="15"/>
  <c r="W200" i="15"/>
  <c r="Y200" i="15"/>
  <c r="M190" i="4"/>
  <c r="P190" i="4" s="1"/>
  <c r="Y190" i="4"/>
  <c r="W190" i="4"/>
  <c r="R200" i="15"/>
  <c r="Z200" i="15"/>
  <c r="Z190" i="4"/>
  <c r="R190" i="4"/>
  <c r="X190" i="4" l="1"/>
  <c r="AA190" i="4" s="1"/>
  <c r="AB190" i="4" s="1"/>
  <c r="X200" i="15"/>
  <c r="AA200" i="15" s="1"/>
  <c r="AB200" i="15" s="1"/>
  <c r="Q200" i="15"/>
  <c r="S200" i="15" s="1"/>
  <c r="G200" i="15"/>
  <c r="N190" i="4"/>
  <c r="Q190" i="4" s="1"/>
  <c r="S190" i="4" s="1"/>
  <c r="AC200" i="15"/>
  <c r="H201" i="15"/>
  <c r="H191" i="4"/>
  <c r="AC190" i="4"/>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Z201" i="15"/>
  <c r="R201" i="15"/>
  <c r="Z191" i="4"/>
  <c r="X191" i="4" l="1"/>
  <c r="AA191" i="4" s="1"/>
  <c r="AB191" i="4" s="1"/>
  <c r="X201" i="15"/>
  <c r="AA201" i="15" s="1"/>
  <c r="AB201" i="15" s="1"/>
  <c r="Q201" i="15"/>
  <c r="S201" i="15" s="1"/>
  <c r="T201" i="15" s="1"/>
  <c r="G201" i="15"/>
  <c r="N191" i="4"/>
  <c r="P191" i="4"/>
  <c r="AC201" i="15"/>
  <c r="H202" i="15"/>
  <c r="R191" i="4"/>
  <c r="J202" i="15" l="1"/>
  <c r="AF201" i="15"/>
  <c r="AI201" i="15"/>
  <c r="AG201" i="15"/>
  <c r="C202" i="15" s="1"/>
  <c r="AD201" i="15"/>
  <c r="AE201" i="15" s="1"/>
  <c r="K202" i="15"/>
  <c r="Q191" i="4"/>
  <c r="S191" i="4" s="1"/>
  <c r="G191" i="4"/>
  <c r="AC191" i="4"/>
  <c r="H192"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E202" i="15"/>
  <c r="O193" i="4"/>
  <c r="F202" i="15" l="1"/>
  <c r="N202" i="15"/>
  <c r="Q202" i="15" s="1"/>
  <c r="P202" i="15"/>
  <c r="Y202" i="15"/>
  <c r="W202" i="15"/>
  <c r="M192" i="4"/>
  <c r="P192" i="4" s="1"/>
  <c r="I192" i="4"/>
  <c r="Y192" i="4"/>
  <c r="W192" i="4"/>
  <c r="Z202" i="15"/>
  <c r="R202" i="15"/>
  <c r="R192" i="4"/>
  <c r="E192" i="4"/>
  <c r="Z192" i="4"/>
  <c r="X202" i="15" l="1"/>
  <c r="AA202" i="15" s="1"/>
  <c r="AB202" i="15" s="1"/>
  <c r="F192" i="4"/>
  <c r="X192" i="4" s="1"/>
  <c r="AA192" i="4" s="1"/>
  <c r="AB192" i="4" s="1"/>
  <c r="S202" i="15"/>
  <c r="G202" i="15"/>
  <c r="N192" i="4"/>
  <c r="AC202" i="15"/>
  <c r="H203" i="15"/>
  <c r="J203" i="15" l="1"/>
  <c r="AD202" i="15"/>
  <c r="AE202" i="15" s="1"/>
  <c r="AI202" i="15"/>
  <c r="AG202" i="15"/>
  <c r="C203" i="15" s="1"/>
  <c r="AF202" i="15"/>
  <c r="T202" i="15"/>
  <c r="K203" i="15"/>
  <c r="Q192" i="4"/>
  <c r="S192" i="4" s="1"/>
  <c r="G192" i="4"/>
  <c r="H193" i="4"/>
  <c r="AC192"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O194" i="4"/>
  <c r="E193" i="4"/>
  <c r="F193" i="4" l="1"/>
  <c r="M193" i="4"/>
  <c r="N193" i="4" s="1"/>
  <c r="Q193" i="4" s="1"/>
  <c r="F203" i="15"/>
  <c r="P203" i="15"/>
  <c r="N203" i="15"/>
  <c r="Y203" i="15"/>
  <c r="W203" i="15"/>
  <c r="X203" i="15" s="1"/>
  <c r="Y193" i="4"/>
  <c r="W193" i="4"/>
  <c r="R203" i="15"/>
  <c r="Z203" i="15"/>
  <c r="Z193" i="4"/>
  <c r="X193" i="4" l="1"/>
  <c r="AA193" i="4" s="1"/>
  <c r="AB193" i="4" s="1"/>
  <c r="P193" i="4"/>
  <c r="Q203" i="15"/>
  <c r="S203" i="15" s="1"/>
  <c r="AA203" i="15"/>
  <c r="AB203" i="15" s="1"/>
  <c r="G203" i="15"/>
  <c r="G193" i="4"/>
  <c r="AC203" i="15"/>
  <c r="H204" i="15"/>
  <c r="R193" i="4"/>
  <c r="S193" i="4" l="1"/>
  <c r="T193" i="4" s="1"/>
  <c r="J204" i="15"/>
  <c r="AG203" i="15"/>
  <c r="C204" i="15" s="1"/>
  <c r="AF203" i="15"/>
  <c r="AD203" i="15"/>
  <c r="AE203" i="15" s="1"/>
  <c r="AI203" i="15"/>
  <c r="T203" i="15"/>
  <c r="K204" i="15"/>
  <c r="AC193" i="4"/>
  <c r="H194"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E204" i="15"/>
  <c r="E194" i="4"/>
  <c r="O195" i="4"/>
  <c r="F194" i="4" l="1"/>
  <c r="F204" i="15"/>
  <c r="N204" i="15"/>
  <c r="P204" i="15"/>
  <c r="W204" i="15"/>
  <c r="Y204" i="15"/>
  <c r="M194" i="4"/>
  <c r="W194" i="4"/>
  <c r="Y194" i="4"/>
  <c r="R204" i="15"/>
  <c r="Z204" i="15"/>
  <c r="Z194" i="4"/>
  <c r="X194" i="4" l="1"/>
  <c r="AA194" i="4" s="1"/>
  <c r="AB194" i="4" s="1"/>
  <c r="X204" i="15"/>
  <c r="AA204" i="15" s="1"/>
  <c r="AB204" i="15" s="1"/>
  <c r="Q204" i="15"/>
  <c r="S204" i="15" s="1"/>
  <c r="G204" i="15"/>
  <c r="N194" i="4"/>
  <c r="P194" i="4"/>
  <c r="AC204" i="15"/>
  <c r="H205" i="15"/>
  <c r="R194" i="4"/>
  <c r="J205" i="15" l="1"/>
  <c r="AG204" i="15"/>
  <c r="C205" i="15" s="1"/>
  <c r="AF204" i="15"/>
  <c r="AI204" i="15"/>
  <c r="AD204" i="15"/>
  <c r="AE204" i="15" s="1"/>
  <c r="T204" i="15"/>
  <c r="K205" i="15"/>
  <c r="G194" i="4"/>
  <c r="Q194" i="4"/>
  <c r="S194" i="4" s="1"/>
  <c r="T194" i="4" s="1"/>
  <c r="H195" i="4"/>
  <c r="AC194"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E205" i="15"/>
  <c r="O196" i="4"/>
  <c r="F205" i="15" l="1"/>
  <c r="W205" i="15"/>
  <c r="Y205" i="15"/>
  <c r="P205" i="15"/>
  <c r="N205" i="15"/>
  <c r="L195" i="4"/>
  <c r="U195" i="4" s="1"/>
  <c r="V195" i="4" s="1"/>
  <c r="I195" i="4"/>
  <c r="R205" i="15"/>
  <c r="Z205" i="15"/>
  <c r="E195" i="4"/>
  <c r="F195" i="4" l="1"/>
  <c r="X205" i="15"/>
  <c r="AA205" i="15" s="1"/>
  <c r="AB205" i="15" s="1"/>
  <c r="Q205" i="15"/>
  <c r="S205" i="15" s="1"/>
  <c r="G205" i="15"/>
  <c r="W195" i="4"/>
  <c r="X195" i="4" s="1"/>
  <c r="Y195" i="4"/>
  <c r="M195" i="4"/>
  <c r="AC205" i="15"/>
  <c r="H206" i="15"/>
  <c r="Z195" i="4"/>
  <c r="J206" i="15" l="1"/>
  <c r="AI205" i="15"/>
  <c r="AD205" i="15"/>
  <c r="AE205" i="15" s="1"/>
  <c r="AG205" i="15"/>
  <c r="C206" i="15" s="1"/>
  <c r="AF205" i="15"/>
  <c r="T205" i="15"/>
  <c r="K206" i="15"/>
  <c r="AA195" i="4"/>
  <c r="AB195" i="4" s="1"/>
  <c r="N195" i="4"/>
  <c r="Q195" i="4" s="1"/>
  <c r="P195" i="4"/>
  <c r="R195" i="4"/>
  <c r="AK205" i="15" l="1"/>
  <c r="AJ205" i="15"/>
  <c r="AL205" i="15"/>
  <c r="AH205" i="15"/>
  <c r="D206" i="15" s="1"/>
  <c r="B206" i="15"/>
  <c r="G195" i="4"/>
  <c r="S195" i="4"/>
  <c r="T195" i="4" s="1"/>
  <c r="O206" i="15"/>
  <c r="H196" i="4"/>
  <c r="AC195" i="4"/>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Z206" i="15"/>
  <c r="R206" i="15"/>
  <c r="O197" i="4"/>
  <c r="X206" i="15" l="1"/>
  <c r="AA206" i="15" s="1"/>
  <c r="AB206" i="15" s="1"/>
  <c r="Q206" i="15"/>
  <c r="S206" i="15" s="1"/>
  <c r="G206" i="15"/>
  <c r="W196" i="4"/>
  <c r="Y196" i="4"/>
  <c r="I196" i="4"/>
  <c r="M196" i="4"/>
  <c r="H207" i="15"/>
  <c r="AC206" i="15"/>
  <c r="Z196" i="4"/>
  <c r="E196" i="4"/>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O207" i="15"/>
  <c r="H197" i="4"/>
  <c r="AC196" i="4"/>
  <c r="U207" i="15" l="1"/>
  <c r="V207" i="15" s="1"/>
  <c r="L207" i="15"/>
  <c r="M207" i="15" s="1"/>
  <c r="I207" i="15"/>
  <c r="K197" i="4"/>
  <c r="AI196" i="4"/>
  <c r="AJ196" i="4" s="1"/>
  <c r="AD196" i="4"/>
  <c r="AE196" i="4" s="1"/>
  <c r="AG196" i="4"/>
  <c r="C197" i="4" s="1"/>
  <c r="AF196" i="4"/>
  <c r="T196" i="4"/>
  <c r="E207" i="15"/>
  <c r="F207" i="15" l="1"/>
  <c r="N207" i="15"/>
  <c r="P207" i="15"/>
  <c r="Y207" i="15"/>
  <c r="W207" i="15"/>
  <c r="X207" i="15" s="1"/>
  <c r="AH196" i="4"/>
  <c r="D197" i="4" s="1"/>
  <c r="L197" i="4" s="1"/>
  <c r="U197" i="4" s="1"/>
  <c r="B197" i="4"/>
  <c r="AL197" i="4"/>
  <c r="AK197" i="4"/>
  <c r="Z207" i="15"/>
  <c r="R207" i="15"/>
  <c r="O198" i="4"/>
  <c r="Q207" i="15" l="1"/>
  <c r="S207" i="15" s="1"/>
  <c r="AA207" i="15"/>
  <c r="AB207" i="15" s="1"/>
  <c r="G207" i="15"/>
  <c r="V197" i="4"/>
  <c r="W197" i="4" s="1"/>
  <c r="M197" i="4"/>
  <c r="P197" i="4" s="1"/>
  <c r="I197" i="4"/>
  <c r="H208" i="15"/>
  <c r="AC207" i="15"/>
  <c r="E197" i="4"/>
  <c r="R197" i="4"/>
  <c r="F197" i="4" l="1"/>
  <c r="X197" i="4" s="1"/>
  <c r="J208" i="15"/>
  <c r="AG207" i="15"/>
  <c r="C208" i="15" s="1"/>
  <c r="AF207" i="15"/>
  <c r="AD207" i="15"/>
  <c r="AE207" i="15" s="1"/>
  <c r="AI207" i="15"/>
  <c r="T207" i="15"/>
  <c r="K208" i="15"/>
  <c r="N197" i="4"/>
  <c r="Q197" i="4" s="1"/>
  <c r="S197" i="4" s="1"/>
  <c r="Y197" i="4"/>
  <c r="Z197" i="4"/>
  <c r="AC197" i="4"/>
  <c r="H198"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E208" i="15"/>
  <c r="O199" i="4"/>
  <c r="F208" i="15" l="1"/>
  <c r="Y208" i="15"/>
  <c r="W208" i="15"/>
  <c r="P208" i="15"/>
  <c r="N208" i="15"/>
  <c r="U198" i="4"/>
  <c r="V198" i="4" s="1"/>
  <c r="Y198" i="4" s="1"/>
  <c r="M198" i="4"/>
  <c r="N198" i="4" s="1"/>
  <c r="I198" i="4"/>
  <c r="Z208" i="15"/>
  <c r="R208" i="15"/>
  <c r="Z198" i="4"/>
  <c r="E198" i="4"/>
  <c r="F198" i="4" l="1"/>
  <c r="G198" i="4" s="1"/>
  <c r="X208" i="15"/>
  <c r="AA208" i="15" s="1"/>
  <c r="AB208" i="15" s="1"/>
  <c r="P198" i="4"/>
  <c r="Q208" i="15"/>
  <c r="S208" i="15" s="1"/>
  <c r="G208" i="15"/>
  <c r="C30" i="15" s="1"/>
  <c r="W198" i="4"/>
  <c r="Q198" i="4"/>
  <c r="AC208" i="15"/>
  <c r="R198" i="4"/>
  <c r="X198" i="4" l="1"/>
  <c r="AA198" i="4" s="1"/>
  <c r="AB198" i="4" s="1"/>
  <c r="S198" i="4"/>
  <c r="T198" i="4" s="1"/>
  <c r="AF208" i="15"/>
  <c r="AG208" i="15"/>
  <c r="AI208" i="15"/>
  <c r="AD208" i="15"/>
  <c r="AE208" i="15" s="1"/>
  <c r="T208" i="15"/>
  <c r="H199" i="4"/>
  <c r="AC198"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E199" i="4"/>
  <c r="O200" i="4"/>
  <c r="F199" i="4" l="1"/>
  <c r="Y199" i="4"/>
  <c r="W199" i="4"/>
  <c r="M199" i="4"/>
  <c r="P199" i="4" s="1"/>
  <c r="Z199" i="4"/>
  <c r="R199" i="4"/>
  <c r="X199" i="4" l="1"/>
  <c r="AA199" i="4" s="1"/>
  <c r="AB199" i="4" s="1"/>
  <c r="N199" i="4"/>
  <c r="G199" i="4" s="1"/>
  <c r="Q199" i="4" l="1"/>
  <c r="S199" i="4" s="1"/>
  <c r="H200" i="4"/>
  <c r="AC199"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E200" i="4"/>
  <c r="Z200" i="4"/>
  <c r="F200" i="4" l="1"/>
  <c r="G200" i="4" s="1"/>
  <c r="Q200" i="4"/>
  <c r="P200" i="4"/>
  <c r="R200" i="4"/>
  <c r="X200" i="4" l="1"/>
  <c r="AA200" i="4" s="1"/>
  <c r="AB200" i="4" s="1"/>
  <c r="S200" i="4"/>
  <c r="T200" i="4" s="1"/>
  <c r="AC200" i="4"/>
  <c r="H201" i="4"/>
  <c r="AD200" i="4" l="1"/>
  <c r="AE200" i="4" s="1"/>
  <c r="AI200" i="4"/>
  <c r="AJ200" i="4" s="1"/>
  <c r="AG200" i="4"/>
  <c r="C201" i="4" s="1"/>
  <c r="AF200" i="4"/>
  <c r="B201" i="4" s="1"/>
  <c r="K201" i="4"/>
  <c r="O202" i="4"/>
  <c r="AL201" i="4" l="1"/>
  <c r="I201" i="4"/>
  <c r="AK201" i="4"/>
  <c r="AH200" i="4"/>
  <c r="D201" i="4" s="1"/>
  <c r="L201" i="4" s="1"/>
  <c r="U201" i="4" s="1"/>
  <c r="V201" i="4" s="1"/>
  <c r="Y201" i="4" s="1"/>
  <c r="E201" i="4"/>
  <c r="Z201" i="4"/>
  <c r="F201" i="4" l="1"/>
  <c r="M201" i="4"/>
  <c r="P201" i="4" s="1"/>
  <c r="W201" i="4"/>
  <c r="R201" i="4"/>
  <c r="X201" i="4" l="1"/>
  <c r="AA201" i="4" s="1"/>
  <c r="AB201" i="4" s="1"/>
  <c r="N201" i="4"/>
  <c r="G201" i="4" s="1"/>
  <c r="Q201" i="4" l="1"/>
  <c r="S201" i="4" s="1"/>
  <c r="T201" i="4" s="1"/>
  <c r="AC201" i="4"/>
  <c r="H202"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Z202" i="4"/>
  <c r="R202" i="4"/>
  <c r="N202" i="4" l="1"/>
  <c r="Q202" i="4" s="1"/>
  <c r="S202" i="4" s="1"/>
  <c r="T202" i="4" s="1"/>
  <c r="AA202" i="4"/>
  <c r="AB202" i="4" s="1"/>
  <c r="H203" i="4"/>
  <c r="AC202"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H204" i="4"/>
  <c r="AC203"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AC204" i="4"/>
  <c r="H205"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E205" i="4"/>
  <c r="Z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AC206" i="4"/>
  <c r="H207" i="4"/>
  <c r="K207" i="4" l="1"/>
  <c r="AI206" i="4"/>
  <c r="AJ206" i="4" s="1"/>
  <c r="AF206" i="4"/>
  <c r="B207" i="4" s="1"/>
  <c r="AD206" i="4"/>
  <c r="AE206" i="4" s="1"/>
  <c r="AG206" i="4"/>
  <c r="C207" i="4" s="1"/>
  <c r="T206" i="4"/>
  <c r="O208" i="4"/>
  <c r="AL207" i="4" l="1"/>
  <c r="AK207" i="4"/>
  <c r="I207" i="4"/>
  <c r="AH206" i="4"/>
  <c r="D207" i="4" s="1"/>
  <c r="C32" i="4"/>
  <c r="E207" i="4"/>
  <c r="F207" i="4" l="1"/>
  <c r="L207" i="4"/>
  <c r="U207" i="4" s="1"/>
  <c r="V207" i="4" s="1"/>
  <c r="W207" i="4" l="1"/>
  <c r="X207" i="4" s="1"/>
  <c r="Y207" i="4"/>
  <c r="M207" i="4"/>
  <c r="Z207" i="4"/>
  <c r="N207" i="4" l="1"/>
  <c r="Q207" i="4" s="1"/>
  <c r="P207" i="4"/>
  <c r="AA207" i="4"/>
  <c r="AB207" i="4" s="1"/>
  <c r="R207" i="4"/>
  <c r="S207" i="4" l="1"/>
  <c r="T207" i="4" s="1"/>
  <c r="G207" i="4"/>
  <c r="H208" i="4"/>
  <c r="AC207"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Z208" i="4"/>
  <c r="R208" i="4"/>
  <c r="N208" i="4" l="1"/>
  <c r="G208" i="4" s="1"/>
  <c r="AA208" i="4"/>
  <c r="AB208" i="4" s="1"/>
  <c r="Q208" i="4" l="1"/>
  <c r="S208" i="4" s="1"/>
  <c r="T208" i="4" s="1"/>
  <c r="H209" i="4"/>
  <c r="AC208" i="4"/>
  <c r="AG208" i="4" l="1"/>
  <c r="C209" i="4" s="1"/>
  <c r="AD208" i="4"/>
  <c r="AE208" i="4" s="1"/>
  <c r="AF208" i="4"/>
  <c r="B209" i="4" s="1"/>
  <c r="AI208" i="4"/>
  <c r="AJ208" i="4" s="1"/>
  <c r="K209" i="4"/>
  <c r="O210" i="4"/>
  <c r="I209" i="4" l="1"/>
  <c r="AH208" i="4"/>
  <c r="D209" i="4" s="1"/>
  <c r="L209" i="4" s="1"/>
  <c r="U209" i="4" s="1"/>
  <c r="V209" i="4" s="1"/>
  <c r="Y209" i="4" s="1"/>
  <c r="AK209" i="4"/>
  <c r="AL209" i="4"/>
  <c r="E209" i="4"/>
  <c r="Z209" i="4"/>
  <c r="F209" i="4" l="1"/>
  <c r="M209" i="4"/>
  <c r="P209" i="4" s="1"/>
  <c r="W209" i="4"/>
  <c r="R209" i="4"/>
  <c r="X209" i="4" l="1"/>
  <c r="AA209" i="4" s="1"/>
  <c r="AB209" i="4" s="1"/>
  <c r="N209" i="4"/>
  <c r="Q209" i="4" s="1"/>
  <c r="S209" i="4" s="1"/>
  <c r="H210" i="4"/>
  <c r="AC209"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H211" i="4"/>
  <c r="AC210"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R211" i="4"/>
  <c r="Z211" i="4"/>
  <c r="X211" i="4" l="1"/>
  <c r="AA211" i="4" s="1"/>
  <c r="AB211" i="4" s="1"/>
  <c r="N211" i="4"/>
  <c r="G211" i="4" s="1"/>
  <c r="Q211" i="4" l="1"/>
  <c r="S211" i="4" s="1"/>
  <c r="H212" i="4"/>
  <c r="AC211" i="4"/>
  <c r="K212" i="4" l="1"/>
  <c r="AD211" i="4"/>
  <c r="AE211" i="4" s="1"/>
  <c r="AI211" i="4"/>
  <c r="AJ211" i="4" s="1"/>
  <c r="AG211" i="4"/>
  <c r="C212" i="4" s="1"/>
  <c r="AF211" i="4"/>
  <c r="B212" i="4" s="1"/>
  <c r="T211" i="4"/>
  <c r="O213" i="4"/>
  <c r="AK212" i="4" l="1"/>
  <c r="AL212" i="4"/>
  <c r="I212" i="4"/>
  <c r="AH211" i="4"/>
  <c r="D212" i="4" s="1"/>
  <c r="L212" i="4" s="1"/>
  <c r="U212" i="4" s="1"/>
  <c r="V212" i="4" s="1"/>
  <c r="Y212" i="4" s="1"/>
  <c r="E212" i="4"/>
  <c r="Z212" i="4"/>
  <c r="F212" i="4" l="1"/>
  <c r="M212" i="4"/>
  <c r="P212" i="4" s="1"/>
  <c r="W212" i="4"/>
  <c r="R212" i="4"/>
  <c r="X212" i="4" l="1"/>
  <c r="AA212" i="4" s="1"/>
  <c r="AB212" i="4" s="1"/>
  <c r="N212" i="4"/>
  <c r="Q212" i="4" l="1"/>
  <c r="S212" i="4" s="1"/>
  <c r="G212" i="4"/>
  <c r="H213" i="4"/>
  <c r="AC212"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E213" i="4"/>
  <c r="Z213" i="4"/>
  <c r="F213" i="4" l="1"/>
  <c r="X213" i="4" s="1"/>
  <c r="AA213" i="4" s="1"/>
  <c r="AB213" i="4" s="1"/>
  <c r="P213" i="4"/>
  <c r="Q213" i="4"/>
  <c r="R213" i="4"/>
  <c r="G213" i="4" l="1"/>
  <c r="S213" i="4"/>
  <c r="T213" i="4" s="1"/>
  <c r="AC213" i="4"/>
  <c r="H214"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AC214" i="4"/>
  <c r="H215"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Z215" i="4"/>
  <c r="R215" i="4"/>
  <c r="X215" i="4" l="1"/>
  <c r="AA215" i="4" s="1"/>
  <c r="AB215" i="4" s="1"/>
  <c r="N215" i="4"/>
  <c r="Q215" i="4" s="1"/>
  <c r="S215" i="4" s="1"/>
  <c r="AC215" i="4"/>
  <c r="H216"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H218" i="4"/>
  <c r="AC217"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AC218" i="4"/>
  <c r="H219"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H220" i="4"/>
  <c r="AC219"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AC220" i="4"/>
  <c r="H221" i="4"/>
  <c r="K221" i="4" l="1"/>
  <c r="AG220" i="4"/>
  <c r="C221" i="4" s="1"/>
  <c r="AD220" i="4"/>
  <c r="AE220" i="4" s="1"/>
  <c r="AI220" i="4"/>
  <c r="AJ220" i="4" s="1"/>
  <c r="AF220" i="4"/>
  <c r="T220" i="4"/>
  <c r="AH220" i="4" l="1"/>
  <c r="D221" i="4" s="1"/>
  <c r="L221" i="4" s="1"/>
  <c r="M221" i="4" s="1"/>
  <c r="AK221" i="4"/>
  <c r="AL221" i="4"/>
  <c r="B221" i="4"/>
  <c r="I221" i="4" s="1"/>
  <c r="O222" i="4"/>
  <c r="E221" i="4"/>
  <c r="F221" i="4" l="1"/>
  <c r="U221" i="4"/>
  <c r="V221" i="4" s="1"/>
  <c r="Y221" i="4" s="1"/>
  <c r="P221" i="4"/>
  <c r="N221" i="4"/>
  <c r="Z221" i="4"/>
  <c r="R221" i="4"/>
  <c r="W221" i="4" l="1"/>
  <c r="X221" i="4" s="1"/>
  <c r="AA221" i="4" s="1"/>
  <c r="AB221" i="4" s="1"/>
  <c r="G221" i="4"/>
  <c r="Q221" i="4"/>
  <c r="S221" i="4" s="1"/>
  <c r="H222" i="4"/>
  <c r="AC221"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AC222" i="4"/>
  <c r="H223"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AC223" i="4"/>
  <c r="H224"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R224" i="4"/>
  <c r="Z224" i="4"/>
  <c r="X224" i="4" l="1"/>
  <c r="AA224" i="4" s="1"/>
  <c r="AB224" i="4" s="1"/>
  <c r="N224" i="4"/>
  <c r="Q224" i="4" s="1"/>
  <c r="S224" i="4" s="1"/>
  <c r="H225" i="4"/>
  <c r="AC224"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AC225" i="4"/>
  <c r="H226" i="4"/>
  <c r="K226" i="4" l="1"/>
  <c r="AG225" i="4"/>
  <c r="C226" i="4" s="1"/>
  <c r="AF225" i="4"/>
  <c r="AD225" i="4"/>
  <c r="AE225" i="4" s="1"/>
  <c r="AI225" i="4"/>
  <c r="AJ225" i="4" s="1"/>
  <c r="T225" i="4"/>
  <c r="AK226" i="4" l="1"/>
  <c r="AL226" i="4"/>
  <c r="AH225" i="4"/>
  <c r="D226" i="4" s="1"/>
  <c r="L226" i="4" s="1"/>
  <c r="U226" i="4" s="1"/>
  <c r="V226" i="4" s="1"/>
  <c r="B226" i="4"/>
  <c r="I226" i="4" s="1"/>
  <c r="O227" i="4"/>
  <c r="E226" i="4"/>
  <c r="F226" i="4" l="1"/>
  <c r="W226" i="4"/>
  <c r="Y226" i="4"/>
  <c r="M226" i="4"/>
  <c r="Z226" i="4"/>
  <c r="X226" i="4" l="1"/>
  <c r="AA226" i="4" s="1"/>
  <c r="AB226" i="4" s="1"/>
  <c r="P226" i="4"/>
  <c r="N226" i="4"/>
  <c r="R226" i="4"/>
  <c r="Q226" i="4" l="1"/>
  <c r="S226" i="4" s="1"/>
  <c r="G226" i="4"/>
  <c r="AC226" i="4"/>
  <c r="H227"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R227" i="4"/>
  <c r="Z227" i="4"/>
  <c r="X227" i="4" l="1"/>
  <c r="AA227" i="4" s="1"/>
  <c r="AB227" i="4" s="1"/>
  <c r="N227" i="4"/>
  <c r="Q227" i="4" s="1"/>
  <c r="S227" i="4" s="1"/>
  <c r="H228" i="4"/>
  <c r="AC227"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R228" i="4"/>
  <c r="Z228" i="4"/>
  <c r="X228" i="4" l="1"/>
  <c r="AA228" i="4" s="1"/>
  <c r="AB228" i="4" s="1"/>
  <c r="N228" i="4"/>
  <c r="Q228" i="4" s="1"/>
  <c r="S228" i="4" s="1"/>
  <c r="AC228" i="4"/>
  <c r="H229"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Z229" i="4"/>
  <c r="E229" i="4"/>
  <c r="F229" i="4" l="1"/>
  <c r="X229" i="4" s="1"/>
  <c r="AA229" i="4" s="1"/>
  <c r="AB229" i="4" s="1"/>
  <c r="P229" i="4"/>
  <c r="Q229" i="4"/>
  <c r="R229" i="4"/>
  <c r="G229" i="4" l="1"/>
  <c r="S229" i="4"/>
  <c r="AC229" i="4"/>
  <c r="H230"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E230" i="4"/>
  <c r="Z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E231" i="4"/>
  <c r="R231" i="4"/>
  <c r="Z231" i="4"/>
  <c r="F231" i="4" l="1"/>
  <c r="X231" i="4" s="1"/>
  <c r="AA231" i="4" s="1"/>
  <c r="AB231" i="4" s="1"/>
  <c r="N231" i="4"/>
  <c r="G231" i="4" l="1"/>
  <c r="Q231" i="4"/>
  <c r="S231" i="4" s="1"/>
  <c r="T231" i="4" s="1"/>
  <c r="AC231" i="4"/>
  <c r="H232"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R232" i="4"/>
  <c r="Z232" i="4"/>
  <c r="X232" i="4" l="1"/>
  <c r="AA232" i="4" s="1"/>
  <c r="AB232" i="4" s="1"/>
  <c r="N232" i="4"/>
  <c r="Q232" i="4" s="1"/>
  <c r="S232" i="4" s="1"/>
  <c r="AC232" i="4"/>
  <c r="H233"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AC234" i="4"/>
  <c r="H235"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AC235" i="4"/>
  <c r="H236" i="4"/>
  <c r="K236" i="4" l="1"/>
  <c r="AG235" i="4"/>
  <c r="C236" i="4" s="1"/>
  <c r="AI235" i="4"/>
  <c r="AJ235" i="4" s="1"/>
  <c r="AD235" i="4"/>
  <c r="AE235" i="4" s="1"/>
  <c r="AF235" i="4"/>
  <c r="AH235" i="4" l="1"/>
  <c r="D236" i="4" s="1"/>
  <c r="L236" i="4" s="1"/>
  <c r="U236" i="4" s="1"/>
  <c r="V236" i="4" s="1"/>
  <c r="AK236" i="4"/>
  <c r="B236" i="4"/>
  <c r="I236" i="4" s="1"/>
  <c r="AL236" i="4"/>
  <c r="E236" i="4"/>
  <c r="O237" i="4"/>
  <c r="F236" i="4" l="1"/>
  <c r="W236" i="4"/>
  <c r="Y236" i="4"/>
  <c r="M236" i="4"/>
  <c r="Z236" i="4"/>
  <c r="X236" i="4" l="1"/>
  <c r="AA236" i="4" s="1"/>
  <c r="AB236" i="4" s="1"/>
  <c r="N236" i="4"/>
  <c r="P236" i="4"/>
  <c r="R236" i="4"/>
  <c r="G236" i="4" l="1"/>
  <c r="Q236" i="4"/>
  <c r="S236" i="4" s="1"/>
  <c r="H237" i="4"/>
  <c r="AC236"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H239" i="4"/>
  <c r="AC238"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AC240" i="4"/>
  <c r="H241"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AC242" i="4"/>
  <c r="H243"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R243" i="4"/>
  <c r="E243" i="4"/>
  <c r="Z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H245" i="4"/>
  <c r="AC244"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H246" i="4"/>
  <c r="AC245"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AC246" i="4"/>
  <c r="H247"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H248" i="4"/>
  <c r="AC247"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AC248" i="4"/>
  <c r="H249"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H250" i="4"/>
  <c r="AC249"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H251" i="4"/>
  <c r="AC250"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H252" i="4"/>
  <c r="AC251"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Z252" i="4"/>
  <c r="R252" i="4"/>
  <c r="E252" i="4"/>
  <c r="F252" i="4" l="1"/>
  <c r="X252" i="4" s="1"/>
  <c r="AA252" i="4" s="1"/>
  <c r="AB252" i="4" s="1"/>
  <c r="N252" i="4"/>
  <c r="Q252" i="4" s="1"/>
  <c r="S252" i="4" s="1"/>
  <c r="H253" i="4"/>
  <c r="AC252"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E253" i="4"/>
  <c r="Z253" i="4"/>
  <c r="F253" i="4" l="1"/>
  <c r="X253" i="4" s="1"/>
  <c r="AA253" i="4" s="1"/>
  <c r="AB253" i="4" s="1"/>
  <c r="P253" i="4"/>
  <c r="Q253" i="4"/>
  <c r="R253" i="4"/>
  <c r="G253" i="4" l="1"/>
  <c r="S253" i="4"/>
  <c r="AC253" i="4"/>
  <c r="H254"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H255" i="4"/>
  <c r="AC254"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AC255" i="4"/>
  <c r="H256"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AC256" i="4"/>
  <c r="H257"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Z257" i="4"/>
  <c r="E257" i="4"/>
  <c r="F257" i="4" l="1"/>
  <c r="G257" i="4" s="1"/>
  <c r="P257" i="4"/>
  <c r="Q257" i="4"/>
  <c r="R257" i="4"/>
  <c r="X257" i="4" l="1"/>
  <c r="AA257" i="4" s="1"/>
  <c r="AB257" i="4" s="1"/>
  <c r="S257" i="4"/>
  <c r="H258" i="4"/>
  <c r="AC257"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H259" i="4"/>
  <c r="AC258"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AC259" i="4"/>
  <c r="H260"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H261" i="4"/>
  <c r="AC260"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AC261" i="4"/>
  <c r="H262"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Z262" i="4"/>
  <c r="R262" i="4"/>
  <c r="N262" i="4" l="1"/>
  <c r="G262" i="4" s="1"/>
  <c r="AA262" i="4"/>
  <c r="AB262" i="4" s="1"/>
  <c r="Q262" i="4" l="1"/>
  <c r="S262" i="4" s="1"/>
  <c r="H263" i="4"/>
  <c r="AC262"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E263" i="4"/>
  <c r="R263" i="4"/>
  <c r="Z263" i="4"/>
  <c r="F263" i="4" l="1"/>
  <c r="X263" i="4" s="1"/>
  <c r="AA263" i="4" s="1"/>
  <c r="AB263" i="4" s="1"/>
  <c r="N263" i="4"/>
  <c r="Q263" i="4" s="1"/>
  <c r="S263" i="4" s="1"/>
  <c r="AC263" i="4"/>
  <c r="H264"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AC264" i="4"/>
  <c r="H265"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H266" i="4"/>
  <c r="AC265"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Z266" i="4"/>
  <c r="R266" i="4"/>
  <c r="E266" i="4"/>
  <c r="F266" i="4" l="1"/>
  <c r="X266" i="4" s="1"/>
  <c r="AA266" i="4" s="1"/>
  <c r="AB266" i="4" s="1"/>
  <c r="N266" i="4"/>
  <c r="G266" i="4" l="1"/>
  <c r="Q266" i="4"/>
  <c r="S266" i="4" s="1"/>
  <c r="T266" i="4" s="1"/>
  <c r="AC266" i="4"/>
  <c r="H267"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H268" i="4"/>
  <c r="AC267"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AC268" i="4"/>
  <c r="H269"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H270" i="4"/>
  <c r="AC269"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Z270" i="4"/>
  <c r="E270" i="4"/>
  <c r="F270" i="4" l="1"/>
  <c r="X270" i="4" s="1"/>
  <c r="AA270" i="4" s="1"/>
  <c r="AB270" i="4" s="1"/>
  <c r="P270" i="4"/>
  <c r="Q270" i="4"/>
  <c r="R270" i="4"/>
  <c r="G270" i="4" l="1"/>
  <c r="S270" i="4"/>
  <c r="T270" i="4" s="1"/>
  <c r="H271" i="4"/>
  <c r="AC270"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Z271" i="4"/>
  <c r="E271" i="4"/>
  <c r="F271" i="4" l="1"/>
  <c r="X271" i="4" s="1"/>
  <c r="AA271" i="4" s="1"/>
  <c r="AB271" i="4" s="1"/>
  <c r="Q271" i="4"/>
  <c r="P271" i="4"/>
  <c r="R271" i="4"/>
  <c r="G271" i="4" l="1"/>
  <c r="S271" i="4"/>
  <c r="AC271" i="4"/>
  <c r="H272"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R272" i="4"/>
  <c r="Z272" i="4"/>
  <c r="N272" i="4" l="1"/>
  <c r="Q272" i="4" s="1"/>
  <c r="S272" i="4" s="1"/>
  <c r="AA272" i="4"/>
  <c r="AB272" i="4" s="1"/>
  <c r="AC272" i="4"/>
  <c r="H273"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AC273" i="4"/>
  <c r="H274"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R274" i="4"/>
  <c r="Z274" i="4"/>
  <c r="X274" i="4" l="1"/>
  <c r="AA274" i="4" s="1"/>
  <c r="AB274" i="4" s="1"/>
  <c r="N274" i="4"/>
  <c r="Q274" i="4" s="1"/>
  <c r="S274" i="4" s="1"/>
  <c r="T274" i="4" s="1"/>
  <c r="AC274" i="4"/>
  <c r="H275"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AC275" i="4"/>
  <c r="H276"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R276" i="4"/>
  <c r="Z276" i="4"/>
  <c r="X276" i="4" l="1"/>
  <c r="AA276" i="4" s="1"/>
  <c r="AB276" i="4" s="1"/>
  <c r="N276" i="4"/>
  <c r="Q276" i="4" s="1"/>
  <c r="S276" i="4" s="1"/>
  <c r="H277" i="4"/>
  <c r="AC276"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H278" i="4"/>
  <c r="AC277"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AC278" i="4"/>
  <c r="H279" i="4"/>
  <c r="K279" i="4" l="1"/>
  <c r="AG278" i="4"/>
  <c r="C279" i="4" s="1"/>
  <c r="AI278" i="4"/>
  <c r="AJ278" i="4" s="1"/>
  <c r="AD278" i="4"/>
  <c r="AE278" i="4" s="1"/>
  <c r="AF278" i="4"/>
  <c r="B279" i="4" s="1"/>
  <c r="T278" i="4"/>
  <c r="O280" i="4"/>
  <c r="AL279" i="4" l="1"/>
  <c r="AK279" i="4"/>
  <c r="AH278" i="4"/>
  <c r="D279" i="4" s="1"/>
  <c r="L279" i="4" s="1"/>
  <c r="U279" i="4" s="1"/>
  <c r="V279" i="4" s="1"/>
  <c r="I279" i="4"/>
  <c r="E279" i="4"/>
  <c r="F279" i="4" l="1"/>
  <c r="W279" i="4"/>
  <c r="Y279" i="4"/>
  <c r="M279" i="4"/>
  <c r="Z279" i="4"/>
  <c r="X279" i="4" l="1"/>
  <c r="AA279" i="4" s="1"/>
  <c r="AB279" i="4" s="1"/>
  <c r="P279" i="4"/>
  <c r="N279" i="4"/>
  <c r="R279" i="4"/>
  <c r="Q279" i="4" l="1"/>
  <c r="S279" i="4" s="1"/>
  <c r="G279" i="4"/>
  <c r="AC279" i="4"/>
  <c r="H280" i="4"/>
  <c r="K280" i="4" l="1"/>
  <c r="AI279" i="4"/>
  <c r="AJ279" i="4" s="1"/>
  <c r="AD279" i="4"/>
  <c r="AE279" i="4" s="1"/>
  <c r="AG279" i="4"/>
  <c r="C280" i="4" s="1"/>
  <c r="AF279" i="4"/>
  <c r="T279" i="4"/>
  <c r="AL280" i="4" l="1"/>
  <c r="B280" i="4"/>
  <c r="AH279" i="4"/>
  <c r="D280" i="4" s="1"/>
  <c r="AK280" i="4"/>
  <c r="O281" i="4"/>
  <c r="I280" i="4" l="1"/>
  <c r="L280" i="4"/>
  <c r="U280" i="4" s="1"/>
  <c r="V280" i="4" s="1"/>
  <c r="E280" i="4"/>
  <c r="F280" i="4" l="1"/>
  <c r="Y280" i="4"/>
  <c r="W280" i="4"/>
  <c r="M280" i="4"/>
  <c r="Z280" i="4"/>
  <c r="X280" i="4" l="1"/>
  <c r="AA280" i="4" s="1"/>
  <c r="AB280" i="4" s="1"/>
  <c r="N280" i="4"/>
  <c r="P280" i="4"/>
  <c r="R280" i="4"/>
  <c r="G280" i="4" l="1"/>
  <c r="Q280" i="4"/>
  <c r="S280" i="4" s="1"/>
  <c r="AC280" i="4"/>
  <c r="H281" i="4"/>
  <c r="K281" i="4" l="1"/>
  <c r="AD280" i="4"/>
  <c r="AE280" i="4" s="1"/>
  <c r="AI280" i="4"/>
  <c r="AJ280" i="4" s="1"/>
  <c r="AG280" i="4"/>
  <c r="C281" i="4" s="1"/>
  <c r="AF280" i="4"/>
  <c r="T280" i="4"/>
  <c r="B281" i="4" l="1"/>
  <c r="AH280" i="4"/>
  <c r="D281" i="4" s="1"/>
  <c r="AK281" i="4"/>
  <c r="AL281" i="4"/>
  <c r="O282" i="4"/>
  <c r="I281" i="4" l="1"/>
  <c r="L281" i="4"/>
  <c r="U281" i="4" s="1"/>
  <c r="V281" i="4" s="1"/>
  <c r="E281" i="4"/>
  <c r="F281" i="4" l="1"/>
  <c r="M281" i="4"/>
  <c r="P281" i="4" s="1"/>
  <c r="W281" i="4"/>
  <c r="Y281" i="4"/>
  <c r="Z281" i="4"/>
  <c r="R281" i="4"/>
  <c r="X281" i="4" l="1"/>
  <c r="AA281" i="4" s="1"/>
  <c r="AB281" i="4" s="1"/>
  <c r="N281" i="4"/>
  <c r="Q281" i="4" s="1"/>
  <c r="S281" i="4" s="1"/>
  <c r="AC281" i="4"/>
  <c r="H282" i="4"/>
  <c r="G281" i="4" l="1"/>
  <c r="AD281" i="4"/>
  <c r="AE281" i="4" s="1"/>
  <c r="AI281" i="4"/>
  <c r="AJ281" i="4" s="1"/>
  <c r="AG281" i="4"/>
  <c r="C282" i="4" s="1"/>
  <c r="AF281" i="4"/>
  <c r="K282" i="4"/>
  <c r="T281" i="4"/>
  <c r="AL282" i="4" l="1"/>
  <c r="AK282" i="4"/>
  <c r="B282" i="4"/>
  <c r="AH281" i="4"/>
  <c r="D282" i="4" s="1"/>
  <c r="O283" i="4"/>
  <c r="I282" i="4" l="1"/>
  <c r="L282" i="4"/>
  <c r="U282" i="4" s="1"/>
  <c r="V282" i="4" s="1"/>
  <c r="E282" i="4"/>
  <c r="F282" i="4" l="1"/>
  <c r="M282" i="4"/>
  <c r="N282" i="4" s="1"/>
  <c r="Y282" i="4"/>
  <c r="W282" i="4"/>
  <c r="Z282" i="4"/>
  <c r="X282" i="4" l="1"/>
  <c r="AA282" i="4" s="1"/>
  <c r="AB282" i="4" s="1"/>
  <c r="P282" i="4"/>
  <c r="G282" i="4"/>
  <c r="Q282" i="4"/>
  <c r="R282" i="4"/>
  <c r="S282" i="4" l="1"/>
  <c r="H283" i="4"/>
  <c r="AC282" i="4"/>
  <c r="K283" i="4" l="1"/>
  <c r="AG282" i="4"/>
  <c r="C283" i="4" s="1"/>
  <c r="AD282" i="4"/>
  <c r="AE282" i="4" s="1"/>
  <c r="AI282" i="4"/>
  <c r="AJ282" i="4" s="1"/>
  <c r="AF282" i="4"/>
  <c r="B283" i="4" s="1"/>
  <c r="T282" i="4"/>
  <c r="O284" i="4"/>
  <c r="I283" i="4" l="1"/>
  <c r="AH282" i="4"/>
  <c r="D283" i="4" s="1"/>
  <c r="L283" i="4" s="1"/>
  <c r="U283" i="4" s="1"/>
  <c r="V283" i="4" s="1"/>
  <c r="AL283" i="4"/>
  <c r="AK283" i="4"/>
  <c r="E283" i="4"/>
  <c r="F283" i="4" l="1"/>
  <c r="M283" i="4"/>
  <c r="N283" i="4" s="1"/>
  <c r="W283" i="4"/>
  <c r="Y283" i="4"/>
  <c r="Z283" i="4"/>
  <c r="X283" i="4" l="1"/>
  <c r="AA283" i="4" s="1"/>
  <c r="AB283" i="4" s="1"/>
  <c r="P283" i="4"/>
  <c r="Q283" i="4"/>
  <c r="G283" i="4"/>
  <c r="R283" i="4"/>
  <c r="S283" i="4" l="1"/>
  <c r="AC283" i="4"/>
  <c r="H284" i="4"/>
  <c r="K284" i="4" l="1"/>
  <c r="AG283" i="4"/>
  <c r="C284" i="4" s="1"/>
  <c r="AI283" i="4"/>
  <c r="AJ283" i="4" s="1"/>
  <c r="AD283" i="4"/>
  <c r="AE283" i="4" s="1"/>
  <c r="AF283" i="4"/>
  <c r="B284" i="4" s="1"/>
  <c r="T283" i="4"/>
  <c r="O285" i="4"/>
  <c r="AL284" i="4" l="1"/>
  <c r="AK284" i="4"/>
  <c r="AH283" i="4"/>
  <c r="D284" i="4" s="1"/>
  <c r="L284" i="4" s="1"/>
  <c r="U284" i="4" s="1"/>
  <c r="V284" i="4" s="1"/>
  <c r="I284" i="4"/>
  <c r="E284" i="4"/>
  <c r="F284" i="4" l="1"/>
  <c r="M284" i="4"/>
  <c r="N284" i="4" s="1"/>
  <c r="Y284" i="4"/>
  <c r="W284" i="4"/>
  <c r="Z284" i="4"/>
  <c r="X284" i="4" l="1"/>
  <c r="AA284" i="4" s="1"/>
  <c r="AB284" i="4" s="1"/>
  <c r="P284" i="4"/>
  <c r="Q284" i="4"/>
  <c r="G284" i="4"/>
  <c r="R284" i="4"/>
  <c r="S284" i="4" l="1"/>
  <c r="T284" i="4" s="1"/>
  <c r="AC284" i="4"/>
  <c r="H285" i="4"/>
  <c r="K285" i="4" l="1"/>
  <c r="AI284" i="4"/>
  <c r="AJ284" i="4" s="1"/>
  <c r="AF284" i="4"/>
  <c r="B285" i="4" s="1"/>
  <c r="AG284" i="4"/>
  <c r="C285" i="4" s="1"/>
  <c r="AD284" i="4"/>
  <c r="AE284" i="4" s="1"/>
  <c r="O286" i="4"/>
  <c r="AK285" i="4" l="1"/>
  <c r="AL285" i="4"/>
  <c r="AH284" i="4"/>
  <c r="D285" i="4" s="1"/>
  <c r="L285" i="4" s="1"/>
  <c r="U285" i="4" s="1"/>
  <c r="V285" i="4" s="1"/>
  <c r="I285" i="4"/>
  <c r="E285" i="4"/>
  <c r="F285" i="4" l="1"/>
  <c r="W285" i="4"/>
  <c r="Y285" i="4"/>
  <c r="M285" i="4"/>
  <c r="Z285" i="4"/>
  <c r="X285" i="4" l="1"/>
  <c r="AA285" i="4" s="1"/>
  <c r="AB285" i="4" s="1"/>
  <c r="N285" i="4"/>
  <c r="P285" i="4"/>
  <c r="R285" i="4"/>
  <c r="Q285" i="4" l="1"/>
  <c r="S285" i="4" s="1"/>
  <c r="G285" i="4"/>
  <c r="H286" i="4"/>
  <c r="AC285" i="4"/>
  <c r="K286" i="4" l="1"/>
  <c r="AI285" i="4"/>
  <c r="AJ285" i="4" s="1"/>
  <c r="AD285" i="4"/>
  <c r="AE285" i="4" s="1"/>
  <c r="AG285" i="4"/>
  <c r="C286" i="4" s="1"/>
  <c r="AF285" i="4"/>
  <c r="T285" i="4"/>
  <c r="AL286" i="4" l="1"/>
  <c r="B286" i="4"/>
  <c r="AH285" i="4"/>
  <c r="D286" i="4" s="1"/>
  <c r="AK286" i="4"/>
  <c r="O287" i="4"/>
  <c r="I286" i="4" l="1"/>
  <c r="L286" i="4"/>
  <c r="U286" i="4" s="1"/>
  <c r="V286" i="4" s="1"/>
  <c r="E286" i="4"/>
  <c r="F286" i="4" l="1"/>
  <c r="M286" i="4"/>
  <c r="N286" i="4" s="1"/>
  <c r="Q286" i="4" s="1"/>
  <c r="Y286" i="4"/>
  <c r="W286" i="4"/>
  <c r="Z286" i="4"/>
  <c r="X286" i="4" l="1"/>
  <c r="AA286" i="4" s="1"/>
  <c r="AB286" i="4" s="1"/>
  <c r="P286" i="4"/>
  <c r="G286" i="4"/>
  <c r="R286" i="4"/>
  <c r="S286" i="4" l="1"/>
  <c r="H287" i="4"/>
  <c r="AC286" i="4"/>
  <c r="K287" i="4" l="1"/>
  <c r="AD286" i="4"/>
  <c r="AE286" i="4" s="1"/>
  <c r="AI286" i="4"/>
  <c r="AJ286" i="4" s="1"/>
  <c r="AF286" i="4"/>
  <c r="B287" i="4" s="1"/>
  <c r="AG286" i="4"/>
  <c r="C287" i="4" s="1"/>
  <c r="T286" i="4"/>
  <c r="O288" i="4"/>
  <c r="AL287" i="4" l="1"/>
  <c r="AH286" i="4"/>
  <c r="D287" i="4" s="1"/>
  <c r="L287" i="4" s="1"/>
  <c r="U287" i="4" s="1"/>
  <c r="V287" i="4" s="1"/>
  <c r="AK287" i="4"/>
  <c r="I287" i="4"/>
  <c r="E287" i="4"/>
  <c r="F287" i="4" l="1"/>
  <c r="Y287" i="4"/>
  <c r="W287" i="4"/>
  <c r="M287" i="4"/>
  <c r="Z287" i="4"/>
  <c r="X287" i="4" l="1"/>
  <c r="AA287" i="4" s="1"/>
  <c r="AB287" i="4" s="1"/>
  <c r="N287" i="4"/>
  <c r="P287" i="4"/>
  <c r="R287" i="4"/>
  <c r="G287" i="4" l="1"/>
  <c r="Q287" i="4"/>
  <c r="S287" i="4" s="1"/>
  <c r="AC287" i="4"/>
  <c r="H288" i="4"/>
  <c r="K288" i="4" l="1"/>
  <c r="AG287" i="4"/>
  <c r="C288" i="4" s="1"/>
  <c r="AD287" i="4"/>
  <c r="AE287" i="4" s="1"/>
  <c r="AI287" i="4"/>
  <c r="AJ287" i="4" s="1"/>
  <c r="AF287" i="4"/>
  <c r="T287" i="4"/>
  <c r="AL288" i="4" l="1"/>
  <c r="B288" i="4"/>
  <c r="AH287" i="4"/>
  <c r="D288" i="4" s="1"/>
  <c r="AK288" i="4"/>
  <c r="O289" i="4"/>
  <c r="L288" i="4" l="1"/>
  <c r="U288" i="4" s="1"/>
  <c r="V288" i="4" s="1"/>
  <c r="I288" i="4"/>
  <c r="E288" i="4"/>
  <c r="F288" i="4" l="1"/>
  <c r="W288" i="4"/>
  <c r="Y288" i="4"/>
  <c r="M288" i="4"/>
  <c r="Z288" i="4"/>
  <c r="X288" i="4" l="1"/>
  <c r="AA288" i="4" s="1"/>
  <c r="AB288" i="4" s="1"/>
  <c r="P288" i="4"/>
  <c r="N288" i="4"/>
  <c r="Q288" i="4" s="1"/>
  <c r="R288" i="4"/>
  <c r="S288" i="4" l="1"/>
  <c r="G288" i="4"/>
  <c r="H289" i="4"/>
  <c r="AC288" i="4"/>
  <c r="K289" i="4" l="1"/>
  <c r="AI288" i="4"/>
  <c r="AJ288" i="4" s="1"/>
  <c r="AD288" i="4"/>
  <c r="AE288" i="4" s="1"/>
  <c r="AG288" i="4"/>
  <c r="C289" i="4" s="1"/>
  <c r="AF288" i="4"/>
  <c r="B289" i="4" s="1"/>
  <c r="T288" i="4"/>
  <c r="O290" i="4"/>
  <c r="I289" i="4" l="1"/>
  <c r="AK289" i="4"/>
  <c r="AH288" i="4"/>
  <c r="D289" i="4" s="1"/>
  <c r="AL289" i="4"/>
  <c r="E289" i="4"/>
  <c r="F289" i="4" l="1"/>
  <c r="L289" i="4"/>
  <c r="U289" i="4" s="1"/>
  <c r="V289" i="4" s="1"/>
  <c r="M289" i="4" l="1"/>
  <c r="P289" i="4" s="1"/>
  <c r="W289" i="4"/>
  <c r="X289" i="4" s="1"/>
  <c r="Y289" i="4"/>
  <c r="Z289" i="4"/>
  <c r="R289" i="4"/>
  <c r="N289" i="4" l="1"/>
  <c r="G289" i="4" s="1"/>
  <c r="AA289" i="4"/>
  <c r="AB289" i="4" s="1"/>
  <c r="Q289" i="4" l="1"/>
  <c r="S289" i="4" s="1"/>
  <c r="H290" i="4"/>
  <c r="AC289" i="4"/>
  <c r="K290" i="4" l="1"/>
  <c r="AD289" i="4"/>
  <c r="AE289" i="4" s="1"/>
  <c r="AI289" i="4"/>
  <c r="AJ289" i="4" s="1"/>
  <c r="AG289" i="4"/>
  <c r="C290" i="4" s="1"/>
  <c r="AF289" i="4"/>
  <c r="B290" i="4" s="1"/>
  <c r="T289" i="4"/>
  <c r="O291" i="4"/>
  <c r="AK290" i="4" l="1"/>
  <c r="AH289" i="4"/>
  <c r="D290" i="4" s="1"/>
  <c r="L290" i="4" s="1"/>
  <c r="U290" i="4" s="1"/>
  <c r="V290" i="4" s="1"/>
  <c r="AL290" i="4"/>
  <c r="I290" i="4"/>
  <c r="E290" i="4"/>
  <c r="F290" i="4" l="1"/>
  <c r="W290" i="4"/>
  <c r="Y290" i="4"/>
  <c r="M290" i="4"/>
  <c r="Z290" i="4"/>
  <c r="X290" i="4" l="1"/>
  <c r="AA290" i="4" s="1"/>
  <c r="AB290" i="4" s="1"/>
  <c r="N290" i="4"/>
  <c r="P290" i="4"/>
  <c r="R290" i="4"/>
  <c r="G290" i="4" l="1"/>
  <c r="Q290" i="4"/>
  <c r="S290" i="4" s="1"/>
  <c r="H291" i="4"/>
  <c r="AC290" i="4"/>
  <c r="K291" i="4" l="1"/>
  <c r="AI290" i="4"/>
  <c r="AJ290" i="4" s="1"/>
  <c r="AG290" i="4"/>
  <c r="C291" i="4" s="1"/>
  <c r="AD290" i="4"/>
  <c r="AE290" i="4" s="1"/>
  <c r="AF290" i="4"/>
  <c r="T290" i="4"/>
  <c r="AK291" i="4" l="1"/>
  <c r="AH290" i="4"/>
  <c r="D291" i="4" s="1"/>
  <c r="B291" i="4"/>
  <c r="AL291" i="4"/>
  <c r="O292" i="4"/>
  <c r="I291" i="4" l="1"/>
  <c r="L291" i="4"/>
  <c r="U291" i="4" s="1"/>
  <c r="V291" i="4" s="1"/>
  <c r="E291" i="4"/>
  <c r="F291" i="4" l="1"/>
  <c r="M291" i="4"/>
  <c r="N291" i="4" s="1"/>
  <c r="Y291" i="4"/>
  <c r="W291" i="4"/>
  <c r="Z291" i="4"/>
  <c r="X291" i="4" l="1"/>
  <c r="AA291" i="4" s="1"/>
  <c r="AB291" i="4" s="1"/>
  <c r="P291" i="4"/>
  <c r="Q291" i="4"/>
  <c r="G291" i="4"/>
  <c r="R291" i="4"/>
  <c r="S291" i="4" l="1"/>
  <c r="T291" i="4" s="1"/>
  <c r="H292" i="4"/>
  <c r="AC291" i="4"/>
  <c r="K292" i="4" l="1"/>
  <c r="AD291" i="4"/>
  <c r="AE291" i="4" s="1"/>
  <c r="AF291" i="4"/>
  <c r="B292" i="4" s="1"/>
  <c r="AG291" i="4"/>
  <c r="C292" i="4" s="1"/>
  <c r="AI291" i="4"/>
  <c r="AJ291" i="4" s="1"/>
  <c r="O293" i="4"/>
  <c r="AH291" i="4" l="1"/>
  <c r="D292" i="4" s="1"/>
  <c r="L292" i="4" s="1"/>
  <c r="U292" i="4" s="1"/>
  <c r="V292" i="4" s="1"/>
  <c r="AK292" i="4"/>
  <c r="AL292" i="4"/>
  <c r="I292" i="4"/>
  <c r="E292" i="4"/>
  <c r="F292" i="4" l="1"/>
  <c r="W292" i="4"/>
  <c r="Y292" i="4"/>
  <c r="M292" i="4"/>
  <c r="Z292" i="4"/>
  <c r="X292" i="4" l="1"/>
  <c r="AA292" i="4" s="1"/>
  <c r="AB292" i="4" s="1"/>
  <c r="N292" i="4"/>
  <c r="Q292" i="4" s="1"/>
  <c r="P292" i="4"/>
  <c r="R292" i="4"/>
  <c r="G292" i="4" l="1"/>
  <c r="S292" i="4"/>
  <c r="H293" i="4"/>
  <c r="AC292" i="4"/>
  <c r="K293" i="4" l="1"/>
  <c r="AG292" i="4"/>
  <c r="C293" i="4" s="1"/>
  <c r="AD292" i="4"/>
  <c r="AE292" i="4" s="1"/>
  <c r="AI292" i="4"/>
  <c r="AJ292" i="4" s="1"/>
  <c r="AF292" i="4"/>
  <c r="T292" i="4"/>
  <c r="B293" i="4" l="1"/>
  <c r="AH292" i="4"/>
  <c r="D293" i="4" s="1"/>
  <c r="AL293" i="4"/>
  <c r="AK293" i="4"/>
  <c r="O294" i="4"/>
  <c r="I293" i="4" l="1"/>
  <c r="L293" i="4"/>
  <c r="U293" i="4" s="1"/>
  <c r="V293" i="4" s="1"/>
  <c r="E293" i="4"/>
  <c r="F293" i="4" l="1"/>
  <c r="M293" i="4"/>
  <c r="N293" i="4" s="1"/>
  <c r="W293" i="4"/>
  <c r="Y293" i="4"/>
  <c r="Z293" i="4"/>
  <c r="X293" i="4" l="1"/>
  <c r="AA293" i="4" s="1"/>
  <c r="AB293" i="4" s="1"/>
  <c r="P293" i="4"/>
  <c r="Q293" i="4"/>
  <c r="G293" i="4"/>
  <c r="R293" i="4"/>
  <c r="S293" i="4" l="1"/>
  <c r="T293" i="4" s="1"/>
  <c r="H294" i="4"/>
  <c r="AC293" i="4"/>
  <c r="K294" i="4" l="1"/>
  <c r="AI293" i="4"/>
  <c r="AJ293" i="4" s="1"/>
  <c r="AD293" i="4"/>
  <c r="AE293" i="4" s="1"/>
  <c r="AG293" i="4"/>
  <c r="C294" i="4" s="1"/>
  <c r="AF293" i="4"/>
  <c r="B294" i="4" s="1"/>
  <c r="O295" i="4"/>
  <c r="AL294" i="4" l="1"/>
  <c r="AH293" i="4"/>
  <c r="D294" i="4" s="1"/>
  <c r="L294" i="4" s="1"/>
  <c r="U294" i="4" s="1"/>
  <c r="V294" i="4" s="1"/>
  <c r="AK294" i="4"/>
  <c r="I294" i="4"/>
  <c r="E294" i="4"/>
  <c r="F294" i="4" l="1"/>
  <c r="Y294" i="4"/>
  <c r="W294" i="4"/>
  <c r="M294" i="4"/>
  <c r="Z294" i="4"/>
  <c r="X294" i="4" l="1"/>
  <c r="AA294" i="4" s="1"/>
  <c r="AB294" i="4" s="1"/>
  <c r="P294" i="4"/>
  <c r="N294" i="4"/>
  <c r="R294" i="4"/>
  <c r="G294" i="4" l="1"/>
  <c r="Q294" i="4"/>
  <c r="S294" i="4" s="1"/>
  <c r="H295" i="4"/>
  <c r="AC294" i="4"/>
  <c r="K295" i="4" l="1"/>
  <c r="AI294" i="4"/>
  <c r="AJ294" i="4" s="1"/>
  <c r="AD294" i="4"/>
  <c r="AE294" i="4" s="1"/>
  <c r="AG294" i="4"/>
  <c r="C295" i="4" s="1"/>
  <c r="AF294" i="4"/>
  <c r="T294" i="4"/>
  <c r="AL295" i="4" l="1"/>
  <c r="AK295" i="4"/>
  <c r="AH294" i="4"/>
  <c r="D295" i="4" s="1"/>
  <c r="B295" i="4"/>
  <c r="O296" i="4"/>
  <c r="I295" i="4" l="1"/>
  <c r="L295" i="4"/>
  <c r="U295" i="4" s="1"/>
  <c r="V295" i="4" s="1"/>
  <c r="E295" i="4"/>
  <c r="F295" i="4" l="1"/>
  <c r="M295" i="4"/>
  <c r="W295" i="4"/>
  <c r="Y295" i="4"/>
  <c r="Z295" i="4"/>
  <c r="X295" i="4" l="1"/>
  <c r="AA295" i="4" s="1"/>
  <c r="AB295" i="4" s="1"/>
  <c r="N295" i="4"/>
  <c r="Q295" i="4" s="1"/>
  <c r="P295" i="4"/>
  <c r="R295" i="4"/>
  <c r="G295" i="4" l="1"/>
  <c r="S295" i="4"/>
  <c r="H296" i="4"/>
  <c r="AC295" i="4"/>
  <c r="K296" i="4" l="1"/>
  <c r="AD295" i="4"/>
  <c r="AE295" i="4" s="1"/>
  <c r="AI295" i="4"/>
  <c r="AJ295" i="4" s="1"/>
  <c r="AG295" i="4"/>
  <c r="C296" i="4" s="1"/>
  <c r="AF295" i="4"/>
  <c r="T295" i="4"/>
  <c r="B296" i="4" l="1"/>
  <c r="AH295" i="4"/>
  <c r="D296" i="4" s="1"/>
  <c r="AK296" i="4"/>
  <c r="AL296" i="4"/>
  <c r="O297" i="4"/>
  <c r="I296" i="4" l="1"/>
  <c r="L296" i="4"/>
  <c r="U296" i="4" s="1"/>
  <c r="V296" i="4" s="1"/>
  <c r="E296" i="4"/>
  <c r="F296" i="4" l="1"/>
  <c r="W296" i="4"/>
  <c r="Y296" i="4"/>
  <c r="M296" i="4"/>
  <c r="Z296" i="4"/>
  <c r="X296" i="4" l="1"/>
  <c r="AA296" i="4" s="1"/>
  <c r="AB296" i="4" s="1"/>
  <c r="N296" i="4"/>
  <c r="P296" i="4"/>
  <c r="R296" i="4"/>
  <c r="G296" i="4" l="1"/>
  <c r="Q296" i="4"/>
  <c r="S296" i="4" s="1"/>
  <c r="H297" i="4"/>
  <c r="AC296" i="4"/>
  <c r="K297" i="4" l="1"/>
  <c r="AI296" i="4"/>
  <c r="AJ296" i="4" s="1"/>
  <c r="AD296" i="4"/>
  <c r="AE296" i="4" s="1"/>
  <c r="AG296" i="4"/>
  <c r="C297" i="4" s="1"/>
  <c r="AF296" i="4"/>
  <c r="T296" i="4"/>
  <c r="AL297" i="4" l="1"/>
  <c r="AK297" i="4"/>
  <c r="B297" i="4"/>
  <c r="AH296" i="4"/>
  <c r="D297" i="4" s="1"/>
  <c r="O298" i="4"/>
  <c r="L297" i="4" l="1"/>
  <c r="U297" i="4" s="1"/>
  <c r="V297" i="4" s="1"/>
  <c r="I297" i="4"/>
  <c r="E297" i="4"/>
  <c r="F297" i="4" l="1"/>
  <c r="Y297" i="4"/>
  <c r="W297" i="4"/>
  <c r="M297" i="4"/>
  <c r="Z297" i="4"/>
  <c r="X297" i="4" l="1"/>
  <c r="AA297" i="4" s="1"/>
  <c r="AB297" i="4" s="1"/>
  <c r="P297" i="4"/>
  <c r="N297" i="4"/>
  <c r="R297" i="4"/>
  <c r="Q297" i="4" l="1"/>
  <c r="S297" i="4" s="1"/>
  <c r="G297" i="4"/>
  <c r="H298" i="4"/>
  <c r="AC297" i="4"/>
  <c r="K298" i="4" l="1"/>
  <c r="AD297" i="4"/>
  <c r="AE297" i="4" s="1"/>
  <c r="AI297" i="4"/>
  <c r="AJ297" i="4" s="1"/>
  <c r="AG297" i="4"/>
  <c r="C298" i="4" s="1"/>
  <c r="AF297" i="4"/>
  <c r="T297" i="4"/>
  <c r="AH297" i="4" l="1"/>
  <c r="D298" i="4" s="1"/>
  <c r="L298" i="4" s="1"/>
  <c r="U298" i="4" s="1"/>
  <c r="V298" i="4" s="1"/>
  <c r="AL298" i="4"/>
  <c r="B298" i="4"/>
  <c r="AK298" i="4"/>
  <c r="O299" i="4"/>
  <c r="M298" i="4" l="1"/>
  <c r="N298" i="4" s="1"/>
  <c r="W298" i="4"/>
  <c r="I298" i="4"/>
  <c r="Y298" i="4"/>
  <c r="E298" i="4"/>
  <c r="Z298" i="4"/>
  <c r="F298" i="4" l="1"/>
  <c r="X298" i="4" s="1"/>
  <c r="AA298" i="4" s="1"/>
  <c r="AB298" i="4" s="1"/>
  <c r="P298" i="4"/>
  <c r="Q298" i="4"/>
  <c r="R298" i="4"/>
  <c r="G298" i="4" l="1"/>
  <c r="S298" i="4"/>
  <c r="AC298" i="4"/>
  <c r="H299" i="4"/>
  <c r="K299" i="4" l="1"/>
  <c r="AD298" i="4"/>
  <c r="AE298" i="4" s="1"/>
  <c r="AG298" i="4"/>
  <c r="C299" i="4" s="1"/>
  <c r="AI298" i="4"/>
  <c r="AJ298" i="4" s="1"/>
  <c r="AF298" i="4"/>
  <c r="B299" i="4" s="1"/>
  <c r="T298" i="4"/>
  <c r="O300" i="4"/>
  <c r="AL299" i="4" l="1"/>
  <c r="AK299" i="4"/>
  <c r="AH298" i="4"/>
  <c r="D299" i="4" s="1"/>
  <c r="L299" i="4" s="1"/>
  <c r="U299" i="4" s="1"/>
  <c r="V299" i="4" s="1"/>
  <c r="I299" i="4"/>
  <c r="E299" i="4"/>
  <c r="F299" i="4" l="1"/>
  <c r="W299" i="4"/>
  <c r="Y299" i="4"/>
  <c r="M299" i="4"/>
  <c r="Z299" i="4"/>
  <c r="X299" i="4" l="1"/>
  <c r="AA299" i="4" s="1"/>
  <c r="AB299" i="4" s="1"/>
  <c r="P299" i="4"/>
  <c r="N299" i="4"/>
  <c r="R299" i="4"/>
  <c r="Q299" i="4" l="1"/>
  <c r="S299" i="4" s="1"/>
  <c r="G299" i="4"/>
  <c r="AC299" i="4"/>
  <c r="H300" i="4"/>
  <c r="K300" i="4" l="1"/>
  <c r="AD299" i="4"/>
  <c r="AE299" i="4" s="1"/>
  <c r="AG299" i="4"/>
  <c r="C300" i="4" s="1"/>
  <c r="AI299" i="4"/>
  <c r="AJ299" i="4" s="1"/>
  <c r="AF299" i="4"/>
  <c r="T299" i="4"/>
  <c r="AK300" i="4" l="1"/>
  <c r="AL300" i="4"/>
  <c r="B300" i="4"/>
  <c r="AH299" i="4"/>
  <c r="D300" i="4" s="1"/>
  <c r="O301" i="4"/>
  <c r="L300" i="4" l="1"/>
  <c r="U300" i="4" s="1"/>
  <c r="V300" i="4" s="1"/>
  <c r="I300" i="4"/>
  <c r="E300" i="4"/>
  <c r="F300" i="4" l="1"/>
  <c r="W300" i="4"/>
  <c r="Y300" i="4"/>
  <c r="M300" i="4"/>
  <c r="Z300" i="4"/>
  <c r="X300" i="4" l="1"/>
  <c r="AA300" i="4" s="1"/>
  <c r="AB300" i="4" s="1"/>
  <c r="N300" i="4"/>
  <c r="P300" i="4"/>
  <c r="R300" i="4"/>
  <c r="G300" i="4" l="1"/>
  <c r="Q300" i="4"/>
  <c r="S300" i="4" s="1"/>
  <c r="T300" i="4" s="1"/>
  <c r="AC300" i="4"/>
  <c r="H301" i="4"/>
  <c r="K301" i="4" l="1"/>
  <c r="AI300" i="4"/>
  <c r="AJ300" i="4" s="1"/>
  <c r="AD300" i="4"/>
  <c r="AE300" i="4" s="1"/>
  <c r="AG300" i="4"/>
  <c r="C301" i="4" s="1"/>
  <c r="AF300" i="4"/>
  <c r="AK301" i="4" l="1"/>
  <c r="B301" i="4"/>
  <c r="AH300" i="4"/>
  <c r="D301" i="4" s="1"/>
  <c r="AL301" i="4"/>
  <c r="O302" i="4"/>
  <c r="L301" i="4" l="1"/>
  <c r="U301" i="4" s="1"/>
  <c r="V301" i="4" s="1"/>
  <c r="I301" i="4"/>
  <c r="E301" i="4"/>
  <c r="F301" i="4" l="1"/>
  <c r="M301" i="4"/>
  <c r="Y301" i="4"/>
  <c r="W301" i="4"/>
  <c r="Z301" i="4"/>
  <c r="X301" i="4" l="1"/>
  <c r="AA301" i="4" s="1"/>
  <c r="AB301" i="4" s="1"/>
  <c r="N301" i="4"/>
  <c r="P301" i="4"/>
  <c r="R301" i="4"/>
  <c r="G301" i="4" l="1"/>
  <c r="Q301" i="4"/>
  <c r="S301" i="4" s="1"/>
  <c r="T301" i="4" s="1"/>
  <c r="H302" i="4"/>
  <c r="AC301" i="4"/>
  <c r="K302" i="4" l="1"/>
  <c r="AD301" i="4"/>
  <c r="AE301" i="4" s="1"/>
  <c r="AI301" i="4"/>
  <c r="AJ301" i="4" s="1"/>
  <c r="AG301" i="4"/>
  <c r="C302" i="4" s="1"/>
  <c r="AF301" i="4"/>
  <c r="AK302" i="4" l="1"/>
  <c r="AL302" i="4"/>
  <c r="B302" i="4"/>
  <c r="AH301" i="4"/>
  <c r="D302" i="4" s="1"/>
  <c r="O303" i="4"/>
  <c r="I302" i="4" l="1"/>
  <c r="L302" i="4"/>
  <c r="U302" i="4" s="1"/>
  <c r="V302" i="4" s="1"/>
  <c r="E302" i="4"/>
  <c r="F302" i="4" l="1"/>
  <c r="M302" i="4"/>
  <c r="N302" i="4" s="1"/>
  <c r="W302" i="4"/>
  <c r="Y302" i="4"/>
  <c r="Z302" i="4"/>
  <c r="X302" i="4" l="1"/>
  <c r="AA302" i="4" s="1"/>
  <c r="AB302" i="4" s="1"/>
  <c r="P302" i="4"/>
  <c r="Q302" i="4"/>
  <c r="G302" i="4"/>
  <c r="R302" i="4"/>
  <c r="S302" i="4" l="1"/>
  <c r="AC302" i="4"/>
  <c r="H303" i="4"/>
  <c r="AF302" i="4" l="1"/>
  <c r="B303" i="4" s="1"/>
  <c r="AG302" i="4"/>
  <c r="C303" i="4" s="1"/>
  <c r="AI302" i="4"/>
  <c r="AJ302" i="4" s="1"/>
  <c r="AD302" i="4"/>
  <c r="AE302" i="4" s="1"/>
  <c r="K303" i="4"/>
  <c r="T302" i="4"/>
  <c r="O304" i="4"/>
  <c r="AL303" i="4" l="1"/>
  <c r="AK303" i="4"/>
  <c r="AH302" i="4"/>
  <c r="D303" i="4" s="1"/>
  <c r="L303" i="4" s="1"/>
  <c r="U303" i="4" s="1"/>
  <c r="V303" i="4" s="1"/>
  <c r="I303" i="4"/>
  <c r="E303" i="4"/>
  <c r="F303" i="4" l="1"/>
  <c r="W303" i="4"/>
  <c r="Y303" i="4"/>
  <c r="M303" i="4"/>
  <c r="Z303" i="4"/>
  <c r="X303" i="4" l="1"/>
  <c r="AA303" i="4" s="1"/>
  <c r="AB303" i="4" s="1"/>
  <c r="P303" i="4"/>
  <c r="N303" i="4"/>
  <c r="R303" i="4"/>
  <c r="Q303" i="4" l="1"/>
  <c r="S303" i="4" s="1"/>
  <c r="G303" i="4"/>
  <c r="AC303" i="4"/>
  <c r="H304" i="4"/>
  <c r="K304" i="4" l="1"/>
  <c r="AD303" i="4"/>
  <c r="AE303" i="4" s="1"/>
  <c r="AI303" i="4"/>
  <c r="AJ303" i="4" s="1"/>
  <c r="AG303" i="4"/>
  <c r="C304" i="4" s="1"/>
  <c r="AF303" i="4"/>
  <c r="T303" i="4"/>
  <c r="AH303" i="4" l="1"/>
  <c r="D304" i="4" s="1"/>
  <c r="L304" i="4" s="1"/>
  <c r="U304" i="4" s="1"/>
  <c r="V304" i="4" s="1"/>
  <c r="B304" i="4"/>
  <c r="AK304" i="4"/>
  <c r="AL304" i="4"/>
  <c r="O305" i="4"/>
  <c r="W304" i="4" l="1"/>
  <c r="M304" i="4"/>
  <c r="N304" i="4" s="1"/>
  <c r="I304" i="4"/>
  <c r="Y304" i="4"/>
  <c r="E304" i="4"/>
  <c r="Z304" i="4"/>
  <c r="F304" i="4" l="1"/>
  <c r="X304" i="4" s="1"/>
  <c r="AA304" i="4" s="1"/>
  <c r="AB304" i="4" s="1"/>
  <c r="P304" i="4"/>
  <c r="Q304" i="4"/>
  <c r="R304" i="4"/>
  <c r="G304" i="4" l="1"/>
  <c r="S304" i="4"/>
  <c r="T304" i="4" s="1"/>
  <c r="H305" i="4"/>
  <c r="AC304" i="4"/>
  <c r="AF304" i="4" l="1"/>
  <c r="B305" i="4" s="1"/>
  <c r="AI304" i="4"/>
  <c r="AJ304" i="4" s="1"/>
  <c r="AG304" i="4"/>
  <c r="C305" i="4" s="1"/>
  <c r="AD304" i="4"/>
  <c r="AE304" i="4" s="1"/>
  <c r="K305" i="4"/>
  <c r="O306" i="4"/>
  <c r="AK305" i="4" l="1"/>
  <c r="AL305" i="4"/>
  <c r="AH304" i="4"/>
  <c r="D305" i="4" s="1"/>
  <c r="L305" i="4" s="1"/>
  <c r="U305" i="4" s="1"/>
  <c r="V305" i="4" s="1"/>
  <c r="I305" i="4"/>
  <c r="E305" i="4"/>
  <c r="F305" i="4" l="1"/>
  <c r="W305" i="4"/>
  <c r="Y305" i="4"/>
  <c r="M305" i="4"/>
  <c r="Z305" i="4"/>
  <c r="X305" i="4" l="1"/>
  <c r="AA305" i="4" s="1"/>
  <c r="AB305" i="4" s="1"/>
  <c r="P305" i="4"/>
  <c r="N305" i="4"/>
  <c r="Q305" i="4" s="1"/>
  <c r="R305" i="4"/>
  <c r="G305" i="4" l="1"/>
  <c r="S305" i="4"/>
  <c r="H306" i="4"/>
  <c r="AC305" i="4"/>
  <c r="K306" i="4" l="1"/>
  <c r="AI305" i="4"/>
  <c r="AJ305" i="4" s="1"/>
  <c r="AD305" i="4"/>
  <c r="AE305" i="4" s="1"/>
  <c r="AG305" i="4"/>
  <c r="C306" i="4" s="1"/>
  <c r="AF305" i="4"/>
  <c r="T305" i="4"/>
  <c r="AL306" i="4" l="1"/>
  <c r="B306" i="4"/>
  <c r="AH305" i="4"/>
  <c r="D306" i="4" s="1"/>
  <c r="AK306" i="4"/>
  <c r="O307" i="4"/>
  <c r="I306" i="4" l="1"/>
  <c r="L306" i="4"/>
  <c r="U306" i="4" s="1"/>
  <c r="V306" i="4" s="1"/>
  <c r="E306" i="4"/>
  <c r="F306" i="4" l="1"/>
  <c r="M306" i="4"/>
  <c r="P306" i="4" s="1"/>
  <c r="Y306" i="4"/>
  <c r="W306" i="4"/>
  <c r="R306" i="4"/>
  <c r="Z306" i="4"/>
  <c r="X306" i="4" l="1"/>
  <c r="AA306" i="4" s="1"/>
  <c r="AB306" i="4" s="1"/>
  <c r="N306" i="4"/>
  <c r="G306" i="4" s="1"/>
  <c r="Q306" i="4" l="1"/>
  <c r="S306" i="4" s="1"/>
  <c r="T306" i="4" s="1"/>
  <c r="AC306" i="4"/>
  <c r="H307" i="4"/>
  <c r="AD306" i="4" l="1"/>
  <c r="AE306" i="4" s="1"/>
  <c r="AF306" i="4"/>
  <c r="AG306" i="4"/>
  <c r="C307" i="4" s="1"/>
  <c r="AI306" i="4"/>
  <c r="AJ306" i="4" s="1"/>
  <c r="K307" i="4"/>
  <c r="AH306" i="4" l="1"/>
  <c r="D307" i="4" s="1"/>
  <c r="L307" i="4" s="1"/>
  <c r="U307" i="4" s="1"/>
  <c r="V307" i="4" s="1"/>
  <c r="AK307" i="4"/>
  <c r="B307" i="4"/>
  <c r="I307" i="4" s="1"/>
  <c r="AL307" i="4"/>
  <c r="E307" i="4"/>
  <c r="O308" i="4"/>
  <c r="F307" i="4" l="1"/>
  <c r="Y307" i="4"/>
  <c r="W307" i="4"/>
  <c r="M307" i="4"/>
  <c r="Z307" i="4"/>
  <c r="X307" i="4" l="1"/>
  <c r="AA307" i="4" s="1"/>
  <c r="AB307" i="4" s="1"/>
  <c r="N307" i="4"/>
  <c r="Q307" i="4" s="1"/>
  <c r="P307" i="4"/>
  <c r="R307" i="4"/>
  <c r="G307" i="4" l="1"/>
  <c r="S307" i="4"/>
  <c r="T307" i="4" s="1"/>
  <c r="AC307" i="4"/>
  <c r="H308" i="4"/>
  <c r="K308" i="4" l="1"/>
  <c r="AD307" i="4"/>
  <c r="AE307" i="4" s="1"/>
  <c r="AI307" i="4"/>
  <c r="AJ307" i="4" s="1"/>
  <c r="AG307" i="4"/>
  <c r="C308" i="4" s="1"/>
  <c r="AF307" i="4"/>
  <c r="AH307" i="4" l="1"/>
  <c r="D308" i="4" s="1"/>
  <c r="L308" i="4" s="1"/>
  <c r="U308" i="4" s="1"/>
  <c r="V308" i="4" s="1"/>
  <c r="AK308" i="4"/>
  <c r="AL308" i="4"/>
  <c r="B308" i="4"/>
  <c r="O309" i="4"/>
  <c r="Y308" i="4" l="1"/>
  <c r="M308" i="4"/>
  <c r="N308" i="4" s="1"/>
  <c r="W308" i="4"/>
  <c r="I308" i="4"/>
  <c r="Z308" i="4"/>
  <c r="E308" i="4"/>
  <c r="F308" i="4" l="1"/>
  <c r="X308" i="4" s="1"/>
  <c r="AA308" i="4" s="1"/>
  <c r="AB308" i="4" s="1"/>
  <c r="Q308" i="4"/>
  <c r="P308" i="4"/>
  <c r="R308" i="4"/>
  <c r="G308" i="4" l="1"/>
  <c r="S308" i="4"/>
  <c r="AC308" i="4"/>
  <c r="H309" i="4"/>
  <c r="AI308" i="4" l="1"/>
  <c r="AJ308" i="4" s="1"/>
  <c r="AF308" i="4"/>
  <c r="B309" i="4" s="1"/>
  <c r="AG308" i="4"/>
  <c r="C309" i="4" s="1"/>
  <c r="AD308" i="4"/>
  <c r="AE308" i="4" s="1"/>
  <c r="K309" i="4"/>
  <c r="T308" i="4"/>
  <c r="O310" i="4"/>
  <c r="AH308" i="4" l="1"/>
  <c r="D309" i="4" s="1"/>
  <c r="L309" i="4" s="1"/>
  <c r="AL309" i="4"/>
  <c r="AK309" i="4"/>
  <c r="I309" i="4"/>
  <c r="E309" i="4"/>
  <c r="F309" i="4" l="1"/>
  <c r="U309" i="4"/>
  <c r="V309" i="4" s="1"/>
  <c r="M309" i="4"/>
  <c r="W309" i="4" l="1"/>
  <c r="X309" i="4" s="1"/>
  <c r="Y309" i="4"/>
  <c r="P309" i="4"/>
  <c r="N309" i="4"/>
  <c r="Q309" i="4" s="1"/>
  <c r="R309" i="4"/>
  <c r="Z309" i="4"/>
  <c r="AA309" i="4" l="1"/>
  <c r="AB309" i="4" s="1"/>
  <c r="G309" i="4"/>
  <c r="S309" i="4"/>
  <c r="H310" i="4"/>
  <c r="AC309" i="4"/>
  <c r="AD309" i="4" l="1"/>
  <c r="AE309" i="4" s="1"/>
  <c r="AI309" i="4"/>
  <c r="AJ309" i="4" s="1"/>
  <c r="AF309" i="4"/>
  <c r="B310" i="4" s="1"/>
  <c r="AG309" i="4"/>
  <c r="C310" i="4" s="1"/>
  <c r="K310" i="4"/>
  <c r="T309" i="4"/>
  <c r="O311" i="4"/>
  <c r="AK310" i="4" l="1"/>
  <c r="AH309" i="4"/>
  <c r="D310" i="4" s="1"/>
  <c r="AL310" i="4"/>
  <c r="I310" i="4"/>
  <c r="E310" i="4"/>
  <c r="F310" i="4" l="1"/>
  <c r="L310" i="4"/>
  <c r="U310" i="4" s="1"/>
  <c r="V310" i="4" s="1"/>
  <c r="M310" i="4" l="1"/>
  <c r="P310" i="4" s="1"/>
  <c r="Y310" i="4"/>
  <c r="W310" i="4"/>
  <c r="X310" i="4" s="1"/>
  <c r="R310" i="4"/>
  <c r="Z310" i="4"/>
  <c r="N310" i="4" l="1"/>
  <c r="AA310" i="4"/>
  <c r="AB310" i="4" s="1"/>
  <c r="Q310" i="4" l="1"/>
  <c r="S310" i="4" s="1"/>
  <c r="G310" i="4"/>
  <c r="H311" i="4"/>
  <c r="AC310" i="4"/>
  <c r="K311" i="4" l="1"/>
  <c r="AG310" i="4"/>
  <c r="C311" i="4" s="1"/>
  <c r="AD310" i="4"/>
  <c r="AE310" i="4" s="1"/>
  <c r="AI310" i="4"/>
  <c r="AJ310" i="4" s="1"/>
  <c r="AF310" i="4"/>
  <c r="T310" i="4"/>
  <c r="AH310" i="4" l="1"/>
  <c r="D311" i="4" s="1"/>
  <c r="L311" i="4" s="1"/>
  <c r="U311" i="4" s="1"/>
  <c r="V311" i="4" s="1"/>
  <c r="AK311" i="4"/>
  <c r="AL311" i="4"/>
  <c r="B311" i="4"/>
  <c r="O312" i="4"/>
  <c r="M311" i="4" l="1"/>
  <c r="P311" i="4" s="1"/>
  <c r="Y311" i="4"/>
  <c r="W311" i="4"/>
  <c r="I311" i="4"/>
  <c r="E311" i="4"/>
  <c r="R311" i="4"/>
  <c r="Z311" i="4"/>
  <c r="F311" i="4" l="1"/>
  <c r="X311" i="4" s="1"/>
  <c r="AA311" i="4" s="1"/>
  <c r="AB311" i="4" s="1"/>
  <c r="N311" i="4"/>
  <c r="G311" i="4" l="1"/>
  <c r="Q311" i="4"/>
  <c r="S311" i="4" s="1"/>
  <c r="T311" i="4" s="1"/>
  <c r="H312" i="4"/>
  <c r="AC311" i="4"/>
  <c r="AI311" i="4" l="1"/>
  <c r="AJ311" i="4" s="1"/>
  <c r="AG311" i="4"/>
  <c r="C312" i="4" s="1"/>
  <c r="AF311" i="4"/>
  <c r="B312" i="4" s="1"/>
  <c r="AD311" i="4"/>
  <c r="AE311" i="4" s="1"/>
  <c r="K312" i="4"/>
  <c r="O313" i="4"/>
  <c r="AK312" i="4" l="1"/>
  <c r="AH311" i="4"/>
  <c r="D312" i="4" s="1"/>
  <c r="L312" i="4" s="1"/>
  <c r="U312" i="4" s="1"/>
  <c r="V312" i="4" s="1"/>
  <c r="AL312" i="4"/>
  <c r="I312" i="4"/>
  <c r="E312" i="4"/>
  <c r="F312" i="4" l="1"/>
  <c r="Y312" i="4"/>
  <c r="W312" i="4"/>
  <c r="M312" i="4"/>
  <c r="Z312" i="4"/>
  <c r="X312" i="4" l="1"/>
  <c r="AA312" i="4" s="1"/>
  <c r="AB312" i="4" s="1"/>
  <c r="P312" i="4"/>
  <c r="N312" i="4"/>
  <c r="Q312" i="4" s="1"/>
  <c r="R312" i="4"/>
  <c r="S312" i="4" l="1"/>
  <c r="T312" i="4" s="1"/>
  <c r="G312" i="4"/>
  <c r="H313" i="4"/>
  <c r="AC312" i="4"/>
  <c r="K313" i="4" l="1"/>
  <c r="AD312" i="4"/>
  <c r="AE312" i="4" s="1"/>
  <c r="AG312" i="4"/>
  <c r="C313" i="4" s="1"/>
  <c r="AI312" i="4"/>
  <c r="AJ312" i="4" s="1"/>
  <c r="AF312" i="4"/>
  <c r="B313" i="4" s="1"/>
  <c r="O314" i="4"/>
  <c r="AH312" i="4" l="1"/>
  <c r="D313" i="4" s="1"/>
  <c r="AL313" i="4"/>
  <c r="I313" i="4"/>
  <c r="AK313" i="4"/>
  <c r="E313" i="4"/>
  <c r="F313" i="4" l="1"/>
  <c r="L313" i="4"/>
  <c r="U313" i="4" s="1"/>
  <c r="V313" i="4" s="1"/>
  <c r="W313" i="4" l="1"/>
  <c r="X313" i="4" s="1"/>
  <c r="Y313" i="4"/>
  <c r="M313" i="4"/>
  <c r="Z313" i="4"/>
  <c r="AA313" i="4" l="1"/>
  <c r="AB313" i="4" s="1"/>
  <c r="P313" i="4"/>
  <c r="N313" i="4"/>
  <c r="R313" i="4"/>
  <c r="Q313" i="4" l="1"/>
  <c r="S313" i="4" s="1"/>
  <c r="G313" i="4"/>
  <c r="AC313" i="4"/>
  <c r="H314" i="4"/>
  <c r="K314" i="4" l="1"/>
  <c r="AI313" i="4"/>
  <c r="AJ313" i="4" s="1"/>
  <c r="AD313" i="4"/>
  <c r="AE313" i="4" s="1"/>
  <c r="AG313" i="4"/>
  <c r="C314" i="4" s="1"/>
  <c r="AF313" i="4"/>
  <c r="T313" i="4"/>
  <c r="AL314" i="4" l="1"/>
  <c r="AK314" i="4"/>
  <c r="AH313" i="4"/>
  <c r="D314" i="4" s="1"/>
  <c r="B314" i="4"/>
  <c r="O315" i="4"/>
  <c r="I314" i="4" l="1"/>
  <c r="L314" i="4"/>
  <c r="U314" i="4" s="1"/>
  <c r="V314" i="4" s="1"/>
  <c r="E314" i="4"/>
  <c r="F314" i="4" l="1"/>
  <c r="Y314" i="4"/>
  <c r="W314" i="4"/>
  <c r="M314" i="4"/>
  <c r="Z314" i="4"/>
  <c r="X314" i="4" l="1"/>
  <c r="AA314" i="4" s="1"/>
  <c r="AB314" i="4" s="1"/>
  <c r="N314" i="4"/>
  <c r="Q314" i="4" s="1"/>
  <c r="P314" i="4"/>
  <c r="R314" i="4"/>
  <c r="G314" i="4" l="1"/>
  <c r="S314" i="4"/>
  <c r="T314" i="4" s="1"/>
  <c r="H315" i="4"/>
  <c r="AC314" i="4"/>
  <c r="K315" i="4" l="1"/>
  <c r="AD314" i="4"/>
  <c r="AE314" i="4" s="1"/>
  <c r="AI314" i="4"/>
  <c r="AJ314" i="4" s="1"/>
  <c r="AG314" i="4"/>
  <c r="C315" i="4" s="1"/>
  <c r="AF314" i="4"/>
  <c r="B315" i="4" l="1"/>
  <c r="AH314" i="4"/>
  <c r="D315" i="4" s="1"/>
  <c r="AL315" i="4"/>
  <c r="AK315" i="4"/>
  <c r="O316" i="4"/>
  <c r="I315" i="4" l="1"/>
  <c r="L315" i="4"/>
  <c r="U315" i="4" s="1"/>
  <c r="V315" i="4" s="1"/>
  <c r="E315" i="4"/>
  <c r="F315" i="4" l="1"/>
  <c r="M315" i="4"/>
  <c r="P315" i="4" s="1"/>
  <c r="W315" i="4"/>
  <c r="Y315" i="4"/>
  <c r="R315" i="4"/>
  <c r="Z315" i="4"/>
  <c r="X315" i="4" l="1"/>
  <c r="AA315" i="4" s="1"/>
  <c r="AB315" i="4" s="1"/>
  <c r="N315" i="4"/>
  <c r="Q315" i="4" s="1"/>
  <c r="S315" i="4" s="1"/>
  <c r="AC315" i="4"/>
  <c r="H316" i="4"/>
  <c r="G315" i="4" l="1"/>
  <c r="AG315" i="4"/>
  <c r="C316" i="4" s="1"/>
  <c r="AD315" i="4"/>
  <c r="AE315" i="4" s="1"/>
  <c r="AI315" i="4"/>
  <c r="AJ315" i="4" s="1"/>
  <c r="AF315" i="4"/>
  <c r="K316" i="4"/>
  <c r="T315" i="4"/>
  <c r="AL316" i="4" l="1"/>
  <c r="AK316" i="4"/>
  <c r="B316" i="4"/>
  <c r="AH315" i="4"/>
  <c r="D316" i="4" s="1"/>
  <c r="O317" i="4"/>
  <c r="I316" i="4" l="1"/>
  <c r="L316" i="4"/>
  <c r="U316" i="4" s="1"/>
  <c r="V316" i="4" s="1"/>
  <c r="E316" i="4"/>
  <c r="F316" i="4" l="1"/>
  <c r="W316" i="4"/>
  <c r="Y316" i="4"/>
  <c r="M316" i="4"/>
  <c r="Z316" i="4"/>
  <c r="X316" i="4" l="1"/>
  <c r="AA316" i="4" s="1"/>
  <c r="AB316" i="4" s="1"/>
  <c r="N316" i="4"/>
  <c r="P316" i="4"/>
  <c r="R316" i="4"/>
  <c r="G316" i="4" l="1"/>
  <c r="Q316" i="4"/>
  <c r="S316" i="4" s="1"/>
  <c r="AC316" i="4"/>
  <c r="H317" i="4"/>
  <c r="K317" i="4" l="1"/>
  <c r="AI316" i="4"/>
  <c r="AJ316" i="4" s="1"/>
  <c r="AD316" i="4"/>
  <c r="AE316" i="4" s="1"/>
  <c r="AG316" i="4"/>
  <c r="C317" i="4" s="1"/>
  <c r="AF316" i="4"/>
  <c r="T316" i="4"/>
  <c r="AH316" i="4" l="1"/>
  <c r="D317" i="4" s="1"/>
  <c r="L317" i="4" s="1"/>
  <c r="U317" i="4" s="1"/>
  <c r="V317" i="4" s="1"/>
  <c r="AL317" i="4"/>
  <c r="B317" i="4"/>
  <c r="AK317" i="4"/>
  <c r="O318" i="4"/>
  <c r="Y317" i="4" l="1"/>
  <c r="M317" i="4"/>
  <c r="N317" i="4" s="1"/>
  <c r="W317" i="4"/>
  <c r="I317" i="4"/>
  <c r="E317" i="4"/>
  <c r="Z317" i="4"/>
  <c r="F317" i="4" l="1"/>
  <c r="X317" i="4" s="1"/>
  <c r="AA317" i="4" s="1"/>
  <c r="AB317" i="4" s="1"/>
  <c r="P317" i="4"/>
  <c r="Q317" i="4"/>
  <c r="R317" i="4"/>
  <c r="G317" i="4" l="1"/>
  <c r="S317" i="4"/>
  <c r="T317" i="4" s="1"/>
  <c r="H318" i="4"/>
  <c r="AC317" i="4"/>
  <c r="AF317" i="4" l="1"/>
  <c r="AG317" i="4"/>
  <c r="C318" i="4" s="1"/>
  <c r="AI317" i="4"/>
  <c r="AJ317" i="4" s="1"/>
  <c r="AD317" i="4"/>
  <c r="AE317" i="4" s="1"/>
  <c r="K318" i="4"/>
  <c r="AH317" i="4" l="1"/>
  <c r="D318" i="4" s="1"/>
  <c r="L318" i="4" s="1"/>
  <c r="U318" i="4" s="1"/>
  <c r="V318" i="4" s="1"/>
  <c r="AL318" i="4"/>
  <c r="AK318" i="4"/>
  <c r="B318" i="4"/>
  <c r="O319" i="4"/>
  <c r="I318" i="4" l="1"/>
  <c r="Y318" i="4"/>
  <c r="W318" i="4"/>
  <c r="M318" i="4"/>
  <c r="E318" i="4"/>
  <c r="Z318" i="4"/>
  <c r="F318" i="4" l="1"/>
  <c r="X318" i="4" s="1"/>
  <c r="AA318" i="4" s="1"/>
  <c r="AB318" i="4" s="1"/>
  <c r="P318" i="4"/>
  <c r="N318" i="4"/>
  <c r="Q318" i="4" s="1"/>
  <c r="R318" i="4"/>
  <c r="S318" i="4" l="1"/>
  <c r="G318" i="4"/>
  <c r="AC318" i="4"/>
  <c r="H319" i="4"/>
  <c r="K319" i="4" l="1"/>
  <c r="AI318" i="4"/>
  <c r="AJ318" i="4" s="1"/>
  <c r="AD318" i="4"/>
  <c r="AE318" i="4" s="1"/>
  <c r="AG318" i="4"/>
  <c r="C319" i="4" s="1"/>
  <c r="AF318" i="4"/>
  <c r="T318" i="4"/>
  <c r="AK319" i="4" l="1"/>
  <c r="B319" i="4"/>
  <c r="AH318" i="4"/>
  <c r="D319" i="4" s="1"/>
  <c r="AL319" i="4"/>
  <c r="O320" i="4"/>
  <c r="I319" i="4" l="1"/>
  <c r="L319" i="4"/>
  <c r="U319" i="4" s="1"/>
  <c r="V319" i="4" s="1"/>
  <c r="E319" i="4"/>
  <c r="F319" i="4" l="1"/>
  <c r="M319" i="4"/>
  <c r="P319" i="4" s="1"/>
  <c r="Y319" i="4"/>
  <c r="W319" i="4"/>
  <c r="Z319" i="4"/>
  <c r="R319" i="4"/>
  <c r="X319" i="4" l="1"/>
  <c r="AA319" i="4" s="1"/>
  <c r="AB319" i="4" s="1"/>
  <c r="N319" i="4"/>
  <c r="G319" i="4" s="1"/>
  <c r="Q319" i="4" l="1"/>
  <c r="S319" i="4" s="1"/>
  <c r="AC319" i="4"/>
  <c r="H320" i="4"/>
  <c r="K320" i="4" l="1"/>
  <c r="AD319" i="4"/>
  <c r="AE319" i="4" s="1"/>
  <c r="AI319" i="4"/>
  <c r="AJ319" i="4" s="1"/>
  <c r="AF319" i="4"/>
  <c r="B320" i="4" s="1"/>
  <c r="AG319" i="4"/>
  <c r="C320" i="4" s="1"/>
  <c r="T319" i="4"/>
  <c r="O321" i="4"/>
  <c r="I320" i="4" l="1"/>
  <c r="AL320" i="4"/>
  <c r="AK320" i="4"/>
  <c r="AH319" i="4"/>
  <c r="D320" i="4" s="1"/>
  <c r="L320" i="4" s="1"/>
  <c r="U320" i="4" s="1"/>
  <c r="V320" i="4" s="1"/>
  <c r="E320" i="4"/>
  <c r="F320" i="4" l="1"/>
  <c r="Y320" i="4"/>
  <c r="W320" i="4"/>
  <c r="M320" i="4"/>
  <c r="Z320" i="4"/>
  <c r="X320" i="4" l="1"/>
  <c r="AA320" i="4" s="1"/>
  <c r="AB320" i="4" s="1"/>
  <c r="N320" i="4"/>
  <c r="P320" i="4"/>
  <c r="R320" i="4"/>
  <c r="Q320" i="4" l="1"/>
  <c r="S320" i="4" s="1"/>
  <c r="G320" i="4"/>
  <c r="H321" i="4"/>
  <c r="AC320" i="4"/>
  <c r="K321" i="4" l="1"/>
  <c r="AD320" i="4"/>
  <c r="AE320" i="4" s="1"/>
  <c r="AI320" i="4"/>
  <c r="AJ320" i="4" s="1"/>
  <c r="AG320" i="4"/>
  <c r="C321" i="4" s="1"/>
  <c r="AF320" i="4"/>
  <c r="T320" i="4"/>
  <c r="B321" i="4" l="1"/>
  <c r="AH320" i="4"/>
  <c r="D321" i="4" s="1"/>
  <c r="AK321" i="4"/>
  <c r="AL321" i="4"/>
  <c r="O322" i="4"/>
  <c r="L321" i="4" l="1"/>
  <c r="U321" i="4" s="1"/>
  <c r="V321" i="4" s="1"/>
  <c r="I321" i="4"/>
  <c r="E321" i="4"/>
  <c r="F321" i="4" l="1"/>
  <c r="M321" i="4"/>
  <c r="P321" i="4" s="1"/>
  <c r="Y321" i="4"/>
  <c r="W321" i="4"/>
  <c r="R321" i="4"/>
  <c r="Z321" i="4"/>
  <c r="X321" i="4" l="1"/>
  <c r="AA321" i="4" s="1"/>
  <c r="AB321" i="4" s="1"/>
  <c r="N321" i="4"/>
  <c r="Q321" i="4" s="1"/>
  <c r="S321" i="4" s="1"/>
  <c r="T321" i="4" s="1"/>
  <c r="AC321" i="4"/>
  <c r="H322" i="4"/>
  <c r="G321" i="4" l="1"/>
  <c r="AD321" i="4"/>
  <c r="AE321" i="4" s="1"/>
  <c r="AG321" i="4"/>
  <c r="C322" i="4" s="1"/>
  <c r="AI321" i="4"/>
  <c r="AJ321" i="4" s="1"/>
  <c r="AF321" i="4"/>
  <c r="K322" i="4"/>
  <c r="AH321" i="4" l="1"/>
  <c r="D322" i="4" s="1"/>
  <c r="L322" i="4" s="1"/>
  <c r="U322" i="4" s="1"/>
  <c r="V322" i="4" s="1"/>
  <c r="AK322" i="4"/>
  <c r="B322" i="4"/>
  <c r="AL322" i="4"/>
  <c r="O323" i="4"/>
  <c r="M322" i="4" l="1"/>
  <c r="N322" i="4" s="1"/>
  <c r="W322" i="4"/>
  <c r="I322" i="4"/>
  <c r="Y322" i="4"/>
  <c r="Z322" i="4"/>
  <c r="E322" i="4"/>
  <c r="F322" i="4" l="1"/>
  <c r="G322" i="4" s="1"/>
  <c r="Q322" i="4"/>
  <c r="P322" i="4"/>
  <c r="R322" i="4"/>
  <c r="X322" i="4" l="1"/>
  <c r="AA322" i="4" s="1"/>
  <c r="AB322" i="4" s="1"/>
  <c r="S322" i="4"/>
  <c r="AC322" i="4"/>
  <c r="H323" i="4"/>
  <c r="K323" i="4" l="1"/>
  <c r="AG322" i="4"/>
  <c r="C323" i="4" s="1"/>
  <c r="AI322" i="4"/>
  <c r="AJ322" i="4" s="1"/>
  <c r="AD322" i="4"/>
  <c r="AE322" i="4" s="1"/>
  <c r="AF322" i="4"/>
  <c r="B323" i="4" s="1"/>
  <c r="T322" i="4"/>
  <c r="O324" i="4"/>
  <c r="AL323" i="4" l="1"/>
  <c r="AK323" i="4"/>
  <c r="AH322" i="4"/>
  <c r="D323" i="4" s="1"/>
  <c r="L323" i="4" s="1"/>
  <c r="U323" i="4" s="1"/>
  <c r="V323" i="4" s="1"/>
  <c r="I323" i="4"/>
  <c r="E323" i="4"/>
  <c r="F323" i="4" l="1"/>
  <c r="Y323" i="4"/>
  <c r="W323" i="4"/>
  <c r="M323" i="4"/>
  <c r="Z323" i="4"/>
  <c r="X323" i="4" l="1"/>
  <c r="AA323" i="4" s="1"/>
  <c r="AB323" i="4" s="1"/>
  <c r="P323" i="4"/>
  <c r="N323" i="4"/>
  <c r="R323" i="4"/>
  <c r="Q323" i="4" l="1"/>
  <c r="S323" i="4" s="1"/>
  <c r="G323" i="4"/>
  <c r="H324" i="4"/>
  <c r="AC323" i="4"/>
  <c r="K324" i="4" l="1"/>
  <c r="AI323" i="4"/>
  <c r="AJ323" i="4" s="1"/>
  <c r="AD323" i="4"/>
  <c r="AE323" i="4" s="1"/>
  <c r="AG323" i="4"/>
  <c r="C324" i="4" s="1"/>
  <c r="AF323" i="4"/>
  <c r="T323" i="4"/>
  <c r="AH323" i="4" l="1"/>
  <c r="D324" i="4" s="1"/>
  <c r="L324" i="4" s="1"/>
  <c r="U324" i="4" s="1"/>
  <c r="V324" i="4" s="1"/>
  <c r="AK324" i="4"/>
  <c r="B324" i="4"/>
  <c r="AL324" i="4"/>
  <c r="O325" i="4"/>
  <c r="W324" i="4" l="1"/>
  <c r="M324" i="4"/>
  <c r="N324" i="4" s="1"/>
  <c r="Y324" i="4"/>
  <c r="I324" i="4"/>
  <c r="Z324" i="4"/>
  <c r="E324" i="4"/>
  <c r="F324" i="4" l="1"/>
  <c r="G324" i="4" s="1"/>
  <c r="P324" i="4"/>
  <c r="Q324" i="4"/>
  <c r="R324" i="4"/>
  <c r="X324" i="4" l="1"/>
  <c r="AA324" i="4" s="1"/>
  <c r="AB324" i="4" s="1"/>
  <c r="S324" i="4"/>
  <c r="T324" i="4" s="1"/>
  <c r="H325" i="4"/>
  <c r="AC324" i="4"/>
  <c r="AD324" i="4" l="1"/>
  <c r="AE324" i="4" s="1"/>
  <c r="AI324" i="4"/>
  <c r="AJ324" i="4" s="1"/>
  <c r="AG324" i="4"/>
  <c r="C325" i="4" s="1"/>
  <c r="AF324" i="4"/>
  <c r="B325" i="4" s="1"/>
  <c r="K325" i="4"/>
  <c r="O326" i="4"/>
  <c r="AL325" i="4" l="1"/>
  <c r="AH324" i="4"/>
  <c r="D325" i="4" s="1"/>
  <c r="L325" i="4" s="1"/>
  <c r="U325" i="4" s="1"/>
  <c r="V325" i="4" s="1"/>
  <c r="AK325" i="4"/>
  <c r="I325" i="4"/>
  <c r="E325" i="4"/>
  <c r="F325" i="4" l="1"/>
  <c r="M325" i="4"/>
  <c r="N325" i="4" s="1"/>
  <c r="Y325" i="4"/>
  <c r="W325" i="4"/>
  <c r="Z325" i="4"/>
  <c r="X325" i="4" l="1"/>
  <c r="AA325" i="4" s="1"/>
  <c r="AB325" i="4" s="1"/>
  <c r="P325" i="4"/>
  <c r="Q325" i="4"/>
  <c r="G325" i="4"/>
  <c r="R325" i="4"/>
  <c r="S325" i="4" l="1"/>
  <c r="T325" i="4" s="1"/>
  <c r="AC325" i="4"/>
  <c r="H326" i="4"/>
  <c r="K326" i="4" l="1"/>
  <c r="AD325" i="4"/>
  <c r="AE325" i="4" s="1"/>
  <c r="AF325" i="4"/>
  <c r="B326" i="4" s="1"/>
  <c r="AG325" i="4"/>
  <c r="C326" i="4" s="1"/>
  <c r="AI325" i="4"/>
  <c r="AJ325" i="4" s="1"/>
  <c r="O327" i="4"/>
  <c r="AL326" i="4" l="1"/>
  <c r="I326" i="4"/>
  <c r="AH325" i="4"/>
  <c r="D326" i="4" s="1"/>
  <c r="L326" i="4" s="1"/>
  <c r="U326" i="4" s="1"/>
  <c r="V326" i="4" s="1"/>
  <c r="AK326" i="4"/>
  <c r="E326" i="4"/>
  <c r="F326" i="4" l="1"/>
  <c r="Y326" i="4"/>
  <c r="W326" i="4"/>
  <c r="M326" i="4"/>
  <c r="Z326" i="4"/>
  <c r="X326" i="4" l="1"/>
  <c r="AA326" i="4" s="1"/>
  <c r="AB326" i="4" s="1"/>
  <c r="N326" i="4"/>
  <c r="P326" i="4"/>
  <c r="R326" i="4"/>
  <c r="G326" i="4" l="1"/>
  <c r="Q326" i="4"/>
  <c r="S326" i="4" s="1"/>
  <c r="T326" i="4" s="1"/>
  <c r="H327" i="4"/>
  <c r="AC326" i="4"/>
  <c r="K327" i="4" l="1"/>
  <c r="AF326" i="4"/>
  <c r="AI326" i="4"/>
  <c r="AJ326" i="4" s="1"/>
  <c r="AD326" i="4"/>
  <c r="AE326" i="4" s="1"/>
  <c r="AG326" i="4"/>
  <c r="C327" i="4" s="1"/>
  <c r="AL327" i="4" l="1"/>
  <c r="AK327" i="4"/>
  <c r="C29" i="4" s="1"/>
  <c r="B327" i="4"/>
  <c r="AH326" i="4"/>
  <c r="D327" i="4" s="1"/>
  <c r="O328" i="4"/>
  <c r="I327" i="4" l="1"/>
  <c r="L327" i="4"/>
  <c r="U327" i="4" s="1"/>
  <c r="V327" i="4" s="1"/>
  <c r="E327" i="4"/>
  <c r="F327" i="4" l="1"/>
  <c r="M327" i="4"/>
  <c r="N327" i="4" s="1"/>
  <c r="Y327" i="4"/>
  <c r="W327" i="4"/>
  <c r="Z327" i="4"/>
  <c r="X327" i="4" l="1"/>
  <c r="AA327" i="4" s="1"/>
  <c r="AB327" i="4" s="1"/>
  <c r="P327" i="4"/>
  <c r="Q327" i="4"/>
  <c r="G327" i="4"/>
  <c r="R327" i="4"/>
  <c r="S327" i="4" l="1"/>
  <c r="T327" i="4" s="1"/>
  <c r="H328" i="4"/>
  <c r="AC327" i="4"/>
  <c r="K328" i="4" l="1"/>
  <c r="AG327" i="4"/>
  <c r="C328" i="4" s="1"/>
  <c r="AI327" i="4"/>
  <c r="AJ327" i="4" s="1"/>
  <c r="AD327" i="4"/>
  <c r="AE327" i="4" s="1"/>
  <c r="AF327" i="4"/>
  <c r="B328" i="4" s="1"/>
  <c r="O329" i="4"/>
  <c r="AK328" i="4" l="1"/>
  <c r="AH327" i="4"/>
  <c r="D328" i="4" s="1"/>
  <c r="L328" i="4" s="1"/>
  <c r="U328" i="4" s="1"/>
  <c r="V328" i="4" s="1"/>
  <c r="AL328" i="4"/>
  <c r="I328" i="4"/>
  <c r="E328" i="4"/>
  <c r="F328" i="4" l="1"/>
  <c r="M328" i="4"/>
  <c r="W328" i="4"/>
  <c r="Y328" i="4"/>
  <c r="Z328" i="4"/>
  <c r="X328" i="4" l="1"/>
  <c r="AA328" i="4" s="1"/>
  <c r="AB328" i="4" s="1"/>
  <c r="P328" i="4"/>
  <c r="N328" i="4"/>
  <c r="Q328" i="4" s="1"/>
  <c r="R328" i="4"/>
  <c r="G328" i="4" l="1"/>
  <c r="S328" i="4"/>
  <c r="T328" i="4" s="1"/>
  <c r="H329" i="4"/>
  <c r="AC328" i="4"/>
  <c r="K329" i="4" l="1"/>
  <c r="AI328" i="4"/>
  <c r="AJ328" i="4" s="1"/>
  <c r="AD328" i="4"/>
  <c r="AE328" i="4" s="1"/>
  <c r="AG328" i="4"/>
  <c r="C329" i="4" s="1"/>
  <c r="AF328" i="4"/>
  <c r="AH328" i="4" l="1"/>
  <c r="D329" i="4" s="1"/>
  <c r="L329" i="4" s="1"/>
  <c r="U329" i="4" s="1"/>
  <c r="V329" i="4" s="1"/>
  <c r="AL329" i="4"/>
  <c r="B329" i="4"/>
  <c r="AK329" i="4"/>
  <c r="O330" i="4"/>
  <c r="Y329" i="4" l="1"/>
  <c r="W329" i="4"/>
  <c r="M329" i="4"/>
  <c r="P329" i="4" s="1"/>
  <c r="I329" i="4"/>
  <c r="E329" i="4"/>
  <c r="Z329" i="4"/>
  <c r="R329" i="4"/>
  <c r="F329" i="4" l="1"/>
  <c r="X329" i="4" s="1"/>
  <c r="AA329" i="4" s="1"/>
  <c r="AB329" i="4" s="1"/>
  <c r="N329" i="4"/>
  <c r="Q329" i="4" s="1"/>
  <c r="S329" i="4" s="1"/>
  <c r="AC329" i="4"/>
  <c r="H330" i="4"/>
  <c r="G329" i="4" l="1"/>
  <c r="C30" i="4" s="1"/>
  <c r="K330" i="4"/>
  <c r="AD329" i="4"/>
  <c r="AE329" i="4" s="1"/>
  <c r="AI329" i="4"/>
  <c r="AJ329" i="4" s="1"/>
  <c r="AG329" i="4"/>
  <c r="C330" i="4" s="1"/>
  <c r="AF329" i="4"/>
  <c r="T329" i="4"/>
  <c r="AK330" i="4" l="1"/>
  <c r="AH329" i="4"/>
  <c r="D330" i="4" s="1"/>
  <c r="L330" i="4" s="1"/>
  <c r="U330" i="4" s="1"/>
  <c r="V330" i="4" s="1"/>
  <c r="AL330" i="4"/>
  <c r="B330" i="4"/>
  <c r="O331" i="4"/>
  <c r="Y330" i="4" l="1"/>
  <c r="W330" i="4"/>
  <c r="M330" i="4"/>
  <c r="P330" i="4" s="1"/>
  <c r="I330" i="4"/>
  <c r="Z330" i="4"/>
  <c r="R330" i="4"/>
  <c r="E330" i="4"/>
  <c r="F330" i="4" l="1"/>
  <c r="X330" i="4" s="1"/>
  <c r="AA330" i="4" s="1"/>
  <c r="AB330" i="4" s="1"/>
  <c r="N330" i="4"/>
  <c r="G330" i="4" l="1"/>
  <c r="Q330" i="4"/>
  <c r="S330" i="4" s="1"/>
  <c r="AC330" i="4"/>
  <c r="H331" i="4"/>
  <c r="AI330" i="4" l="1"/>
  <c r="AJ330" i="4" s="1"/>
  <c r="AF330" i="4"/>
  <c r="B331" i="4" s="1"/>
  <c r="AG330" i="4"/>
  <c r="C331" i="4" s="1"/>
  <c r="AD330" i="4"/>
  <c r="AE330" i="4" s="1"/>
  <c r="K331" i="4"/>
  <c r="T330" i="4"/>
  <c r="O332" i="4"/>
  <c r="AH330" i="4" l="1"/>
  <c r="D331" i="4" s="1"/>
  <c r="L331" i="4" s="1"/>
  <c r="U331" i="4" s="1"/>
  <c r="V331" i="4" s="1"/>
  <c r="AL331" i="4"/>
  <c r="AK331" i="4"/>
  <c r="I331" i="4"/>
  <c r="E331" i="4"/>
  <c r="F331" i="4" l="1"/>
  <c r="M331" i="4"/>
  <c r="Y331" i="4"/>
  <c r="W331" i="4"/>
  <c r="Z331" i="4"/>
  <c r="X331" i="4" l="1"/>
  <c r="AA331" i="4" s="1"/>
  <c r="AB331" i="4" s="1"/>
  <c r="N331" i="4"/>
  <c r="P331" i="4"/>
  <c r="R331" i="4"/>
  <c r="Q331" i="4" l="1"/>
  <c r="S331" i="4" s="1"/>
  <c r="G331" i="4"/>
  <c r="AC331" i="4"/>
  <c r="H332" i="4"/>
  <c r="K332" i="4" l="1"/>
  <c r="AI331" i="4"/>
  <c r="AJ331" i="4" s="1"/>
  <c r="AG331" i="4"/>
  <c r="C332" i="4" s="1"/>
  <c r="AD331" i="4"/>
  <c r="AE331" i="4" s="1"/>
  <c r="AF331" i="4"/>
  <c r="T331" i="4"/>
  <c r="B332" i="4" l="1"/>
  <c r="AH331" i="4"/>
  <c r="D332" i="4" s="1"/>
  <c r="AK332" i="4"/>
  <c r="AL332" i="4"/>
  <c r="O333" i="4"/>
  <c r="L332" i="4" l="1"/>
  <c r="U332" i="4" s="1"/>
  <c r="V332" i="4" s="1"/>
  <c r="I332" i="4"/>
  <c r="E332" i="4"/>
  <c r="F332" i="4" l="1"/>
  <c r="W332" i="4"/>
  <c r="Y332" i="4"/>
  <c r="M332" i="4"/>
  <c r="Z332" i="4"/>
  <c r="X332" i="4" l="1"/>
  <c r="AA332" i="4" s="1"/>
  <c r="AB332" i="4" s="1"/>
  <c r="P332" i="4"/>
  <c r="N332" i="4"/>
  <c r="R332" i="4"/>
  <c r="Q332" i="4" l="1"/>
  <c r="S332" i="4" s="1"/>
  <c r="G332" i="4"/>
  <c r="AC332" i="4"/>
  <c r="H333" i="4"/>
  <c r="K333" i="4" l="1"/>
  <c r="AI332" i="4"/>
  <c r="AJ332" i="4" s="1"/>
  <c r="AD332" i="4"/>
  <c r="AE332" i="4" s="1"/>
  <c r="AG332" i="4"/>
  <c r="C333" i="4" s="1"/>
  <c r="AF332" i="4"/>
  <c r="T332" i="4"/>
  <c r="AH332" i="4" l="1"/>
  <c r="D333" i="4" s="1"/>
  <c r="L333" i="4" s="1"/>
  <c r="U333" i="4" s="1"/>
  <c r="V333" i="4" s="1"/>
  <c r="B333" i="4"/>
  <c r="AK333" i="4"/>
  <c r="AL333" i="4"/>
  <c r="O334" i="4"/>
  <c r="W333" i="4" l="1"/>
  <c r="M333" i="4"/>
  <c r="N333" i="4" s="1"/>
  <c r="I333" i="4"/>
  <c r="Y333" i="4"/>
  <c r="Z333" i="4"/>
  <c r="E333" i="4"/>
  <c r="F333" i="4" l="1"/>
  <c r="X333" i="4" s="1"/>
  <c r="AA333" i="4" s="1"/>
  <c r="AB333" i="4" s="1"/>
  <c r="P333" i="4"/>
  <c r="Q333" i="4"/>
  <c r="R333" i="4"/>
  <c r="G333" i="4" l="1"/>
  <c r="S333" i="4"/>
  <c r="H334" i="4"/>
  <c r="AC333" i="4"/>
  <c r="K334" i="4" l="1"/>
  <c r="AG333" i="4"/>
  <c r="C334" i="4" s="1"/>
  <c r="AD333" i="4"/>
  <c r="AE333" i="4" s="1"/>
  <c r="AI333" i="4"/>
  <c r="AJ333" i="4" s="1"/>
  <c r="AF333" i="4"/>
  <c r="T333" i="4"/>
  <c r="AH333" i="4" l="1"/>
  <c r="D334" i="4" s="1"/>
  <c r="L334" i="4" s="1"/>
  <c r="U334" i="4" s="1"/>
  <c r="V334" i="4" s="1"/>
  <c r="AL334" i="4"/>
  <c r="B334" i="4"/>
  <c r="I334" i="4" s="1"/>
  <c r="AK334" i="4"/>
  <c r="O335" i="4"/>
  <c r="E334" i="4"/>
  <c r="F334" i="4" l="1"/>
  <c r="W334" i="4"/>
  <c r="Y334" i="4"/>
  <c r="M334" i="4"/>
  <c r="Z334" i="4"/>
  <c r="X334" i="4" l="1"/>
  <c r="AA334" i="4" s="1"/>
  <c r="AB334" i="4" s="1"/>
  <c r="P334" i="4"/>
  <c r="N334" i="4"/>
  <c r="Q334" i="4" s="1"/>
  <c r="R334" i="4"/>
  <c r="S334" i="4" l="1"/>
  <c r="T334" i="4" s="1"/>
  <c r="G334" i="4"/>
  <c r="H335" i="4"/>
  <c r="AC334" i="4"/>
  <c r="K335" i="4" l="1"/>
  <c r="AI334" i="4"/>
  <c r="AJ334" i="4" s="1"/>
  <c r="AD334" i="4"/>
  <c r="AE334" i="4" s="1"/>
  <c r="AG334" i="4"/>
  <c r="C335" i="4" s="1"/>
  <c r="AF334" i="4"/>
  <c r="AL335" i="4" l="1"/>
  <c r="B335" i="4"/>
  <c r="AH334" i="4"/>
  <c r="D335" i="4" s="1"/>
  <c r="AK335" i="4"/>
  <c r="O336" i="4"/>
  <c r="L335" i="4" l="1"/>
  <c r="U335" i="4" s="1"/>
  <c r="V335" i="4" s="1"/>
  <c r="I335" i="4"/>
  <c r="E335" i="4"/>
  <c r="F335" i="4" l="1"/>
  <c r="W335" i="4"/>
  <c r="Y335" i="4"/>
  <c r="M335" i="4"/>
  <c r="Z335" i="4"/>
  <c r="X335" i="4" l="1"/>
  <c r="AA335" i="4" s="1"/>
  <c r="AB335" i="4" s="1"/>
  <c r="P335" i="4"/>
  <c r="N335" i="4"/>
  <c r="Q335" i="4" s="1"/>
  <c r="R335" i="4"/>
  <c r="S335" i="4" l="1"/>
  <c r="G335" i="4"/>
  <c r="H336" i="4"/>
  <c r="AC335" i="4"/>
  <c r="K336" i="4" l="1"/>
  <c r="AI335" i="4"/>
  <c r="AJ335" i="4" s="1"/>
  <c r="AD335" i="4"/>
  <c r="AE335" i="4" s="1"/>
  <c r="AG335" i="4"/>
  <c r="C336" i="4" s="1"/>
  <c r="AF335" i="4"/>
  <c r="B336" i="4" s="1"/>
  <c r="T335" i="4"/>
  <c r="O337" i="4"/>
  <c r="I336" i="4" l="1"/>
  <c r="AH335" i="4"/>
  <c r="D336" i="4" s="1"/>
  <c r="AL336" i="4"/>
  <c r="AK336" i="4"/>
  <c r="E336" i="4"/>
  <c r="F336" i="4" l="1"/>
  <c r="L336" i="4"/>
  <c r="U336" i="4" s="1"/>
  <c r="V336" i="4" s="1"/>
  <c r="Y336" i="4" l="1"/>
  <c r="W336" i="4"/>
  <c r="X336" i="4" s="1"/>
  <c r="M336" i="4"/>
  <c r="Z336" i="4"/>
  <c r="AA336" i="4" l="1"/>
  <c r="AB336" i="4" s="1"/>
  <c r="P336" i="4"/>
  <c r="N336" i="4"/>
  <c r="R336" i="4"/>
  <c r="Q336" i="4" l="1"/>
  <c r="S336" i="4" s="1"/>
  <c r="G336" i="4"/>
  <c r="AC336" i="4"/>
  <c r="H337" i="4"/>
  <c r="K337" i="4" l="1"/>
  <c r="AD336" i="4"/>
  <c r="AE336" i="4" s="1"/>
  <c r="AI336" i="4"/>
  <c r="AJ336" i="4" s="1"/>
  <c r="AG336" i="4"/>
  <c r="C337" i="4" s="1"/>
  <c r="AF336" i="4"/>
  <c r="B337" i="4" s="1"/>
  <c r="T336" i="4"/>
  <c r="O338" i="4"/>
  <c r="I337" i="4" l="1"/>
  <c r="AL337" i="4"/>
  <c r="AH336" i="4"/>
  <c r="D337" i="4" s="1"/>
  <c r="AK337" i="4"/>
  <c r="E337" i="4"/>
  <c r="F337" i="4" l="1"/>
  <c r="L337" i="4"/>
  <c r="U337" i="4" s="1"/>
  <c r="V337" i="4" s="1"/>
  <c r="W337" i="4" l="1"/>
  <c r="X337" i="4" s="1"/>
  <c r="Y337" i="4"/>
  <c r="M337" i="4"/>
  <c r="Z337" i="4"/>
  <c r="AA337" i="4" l="1"/>
  <c r="AB337" i="4" s="1"/>
  <c r="P337" i="4"/>
  <c r="N337" i="4"/>
  <c r="R337" i="4"/>
  <c r="Q337" i="4" l="1"/>
  <c r="S337" i="4" s="1"/>
  <c r="G337" i="4"/>
  <c r="AC337" i="4"/>
  <c r="H338" i="4"/>
  <c r="K338" i="4" l="1"/>
  <c r="AD337" i="4"/>
  <c r="AE337" i="4" s="1"/>
  <c r="AI337" i="4"/>
  <c r="AJ337" i="4" s="1"/>
  <c r="AG337" i="4"/>
  <c r="C338" i="4" s="1"/>
  <c r="AF337" i="4"/>
  <c r="T337" i="4"/>
  <c r="AH337" i="4" l="1"/>
  <c r="D338" i="4" s="1"/>
  <c r="AK338" i="4"/>
  <c r="AL338" i="4"/>
  <c r="B338" i="4"/>
  <c r="O339" i="4"/>
  <c r="I338" i="4" l="1"/>
  <c r="L338" i="4"/>
  <c r="U338" i="4" s="1"/>
  <c r="V338" i="4" s="1"/>
  <c r="E338" i="4"/>
  <c r="F338" i="4" l="1"/>
  <c r="W338" i="4"/>
  <c r="Y338" i="4"/>
  <c r="M338" i="4"/>
  <c r="Z338" i="4"/>
  <c r="X338" i="4" l="1"/>
  <c r="AA338" i="4" s="1"/>
  <c r="AB338" i="4" s="1"/>
  <c r="P338" i="4"/>
  <c r="N338" i="4"/>
  <c r="R338" i="4"/>
  <c r="Q338" i="4" l="1"/>
  <c r="S338" i="4" s="1"/>
  <c r="G338" i="4"/>
  <c r="H339" i="4"/>
  <c r="AC338" i="4"/>
  <c r="K339" i="4" l="1"/>
  <c r="AI338" i="4"/>
  <c r="AJ338" i="4" s="1"/>
  <c r="AD338" i="4"/>
  <c r="AE338" i="4" s="1"/>
  <c r="AG338" i="4"/>
  <c r="C339" i="4" s="1"/>
  <c r="AF338" i="4"/>
  <c r="B339" i="4" s="1"/>
  <c r="T338" i="4"/>
  <c r="O340" i="4"/>
  <c r="AK339" i="4" l="1"/>
  <c r="AH338" i="4"/>
  <c r="D339" i="4" s="1"/>
  <c r="I339" i="4"/>
  <c r="AL339" i="4"/>
  <c r="E339" i="4"/>
  <c r="F339" i="4" l="1"/>
  <c r="L339" i="4"/>
  <c r="U339" i="4" s="1"/>
  <c r="V339" i="4" s="1"/>
  <c r="Y339" i="4" l="1"/>
  <c r="W339" i="4"/>
  <c r="X339" i="4" s="1"/>
  <c r="M339" i="4"/>
  <c r="Z339" i="4"/>
  <c r="AA339" i="4" l="1"/>
  <c r="AB339" i="4" s="1"/>
  <c r="N339" i="4"/>
  <c r="Q339" i="4" s="1"/>
  <c r="P339" i="4"/>
  <c r="R339" i="4"/>
  <c r="G339" i="4" l="1"/>
  <c r="S339" i="4"/>
  <c r="H340" i="4"/>
  <c r="AC339" i="4"/>
  <c r="K340" i="4" l="1"/>
  <c r="AI339" i="4"/>
  <c r="AJ339" i="4" s="1"/>
  <c r="AD339" i="4"/>
  <c r="AE339" i="4" s="1"/>
  <c r="AF339" i="4"/>
  <c r="AG339" i="4"/>
  <c r="C340" i="4" s="1"/>
  <c r="T339" i="4"/>
  <c r="AH339" i="4" l="1"/>
  <c r="D340" i="4" s="1"/>
  <c r="L340" i="4" s="1"/>
  <c r="U340" i="4" s="1"/>
  <c r="V340" i="4" s="1"/>
  <c r="AL340" i="4"/>
  <c r="AK340" i="4"/>
  <c r="B340" i="4"/>
  <c r="O341" i="4"/>
  <c r="M340" i="4" l="1"/>
  <c r="N340" i="4" s="1"/>
  <c r="I340" i="4"/>
  <c r="Y340" i="4"/>
  <c r="W340" i="4"/>
  <c r="Z340" i="4"/>
  <c r="E340" i="4"/>
  <c r="F340" i="4" l="1"/>
  <c r="G340" i="4" s="1"/>
  <c r="P340" i="4"/>
  <c r="Q340" i="4"/>
  <c r="R340" i="4"/>
  <c r="X340" i="4" l="1"/>
  <c r="AA340" i="4" s="1"/>
  <c r="AB340" i="4" s="1"/>
  <c r="S340" i="4"/>
  <c r="T340" i="4" s="1"/>
  <c r="AC340" i="4"/>
  <c r="H341" i="4"/>
  <c r="K341" i="4" l="1"/>
  <c r="AG340" i="4"/>
  <c r="C341" i="4" s="1"/>
  <c r="AI340" i="4"/>
  <c r="AJ340" i="4" s="1"/>
  <c r="AD340" i="4"/>
  <c r="AE340" i="4" s="1"/>
  <c r="AF340" i="4"/>
  <c r="AH340" i="4" l="1"/>
  <c r="D341" i="4" s="1"/>
  <c r="L341" i="4" s="1"/>
  <c r="U341" i="4" s="1"/>
  <c r="V341" i="4" s="1"/>
  <c r="AK341" i="4"/>
  <c r="B341" i="4"/>
  <c r="AL341" i="4"/>
  <c r="O342" i="4"/>
  <c r="I341" i="4" l="1"/>
  <c r="Y341" i="4"/>
  <c r="W341" i="4"/>
  <c r="M341" i="4"/>
  <c r="Z341" i="4"/>
  <c r="E341" i="4"/>
  <c r="F341" i="4" l="1"/>
  <c r="X341" i="4" s="1"/>
  <c r="AA341" i="4" s="1"/>
  <c r="AB341" i="4" s="1"/>
  <c r="N341" i="4"/>
  <c r="P341" i="4"/>
  <c r="R341" i="4"/>
  <c r="Q341" i="4" l="1"/>
  <c r="S341" i="4" s="1"/>
  <c r="G341" i="4"/>
  <c r="H342" i="4"/>
  <c r="AC341" i="4"/>
  <c r="K342" i="4" l="1"/>
  <c r="AG341" i="4"/>
  <c r="C342" i="4" s="1"/>
  <c r="AI341" i="4"/>
  <c r="AJ341" i="4" s="1"/>
  <c r="AD341" i="4"/>
  <c r="AE341" i="4" s="1"/>
  <c r="AF341" i="4"/>
  <c r="T341" i="4"/>
  <c r="AK342" i="4" l="1"/>
  <c r="B342" i="4"/>
  <c r="AH341" i="4"/>
  <c r="D342" i="4" s="1"/>
  <c r="AL342" i="4"/>
  <c r="O343" i="4"/>
  <c r="L342" i="4" l="1"/>
  <c r="U342" i="4" s="1"/>
  <c r="V342" i="4" s="1"/>
  <c r="I342" i="4"/>
  <c r="E342" i="4"/>
  <c r="F342" i="4" l="1"/>
  <c r="W342" i="4"/>
  <c r="Y342" i="4"/>
  <c r="M342" i="4"/>
  <c r="Z342" i="4"/>
  <c r="X342" i="4" l="1"/>
  <c r="AA342" i="4" s="1"/>
  <c r="AB342" i="4" s="1"/>
  <c r="P342" i="4"/>
  <c r="N342" i="4"/>
  <c r="R342" i="4"/>
  <c r="Q342" i="4" l="1"/>
  <c r="S342" i="4" s="1"/>
  <c r="G342" i="4"/>
  <c r="H343" i="4"/>
  <c r="AC342" i="4"/>
  <c r="K343" i="4" l="1"/>
  <c r="AI342" i="4"/>
  <c r="AJ342" i="4" s="1"/>
  <c r="AG342" i="4"/>
  <c r="C343" i="4" s="1"/>
  <c r="AD342" i="4"/>
  <c r="AE342" i="4" s="1"/>
  <c r="AF342" i="4"/>
  <c r="T342" i="4"/>
  <c r="AH342" i="4" l="1"/>
  <c r="D343" i="4" s="1"/>
  <c r="L343" i="4" s="1"/>
  <c r="U343" i="4" s="1"/>
  <c r="V343" i="4" s="1"/>
  <c r="B343" i="4"/>
  <c r="AL343" i="4"/>
  <c r="AK343" i="4"/>
  <c r="O344" i="4"/>
  <c r="Y343" i="4" l="1"/>
  <c r="W343" i="4"/>
  <c r="I343" i="4"/>
  <c r="M343" i="4"/>
  <c r="E343" i="4"/>
  <c r="Z343" i="4"/>
  <c r="F343" i="4" l="1"/>
  <c r="X343" i="4" s="1"/>
  <c r="AA343" i="4" s="1"/>
  <c r="AB343" i="4" s="1"/>
  <c r="N343" i="4"/>
  <c r="P343" i="4"/>
  <c r="R343" i="4"/>
  <c r="Q343" i="4" l="1"/>
  <c r="S343" i="4" s="1"/>
  <c r="G343" i="4"/>
  <c r="H344" i="4"/>
  <c r="AC343" i="4"/>
  <c r="K344" i="4" l="1"/>
  <c r="AD343" i="4"/>
  <c r="AE343" i="4" s="1"/>
  <c r="AI343" i="4"/>
  <c r="AJ343" i="4" s="1"/>
  <c r="AG343" i="4"/>
  <c r="C344" i="4" s="1"/>
  <c r="AF343" i="4"/>
  <c r="T343" i="4"/>
  <c r="AL344" i="4" l="1"/>
  <c r="B344" i="4"/>
  <c r="AH343" i="4"/>
  <c r="D344" i="4" s="1"/>
  <c r="AK344" i="4"/>
  <c r="O345" i="4"/>
  <c r="I344" i="4" l="1"/>
  <c r="L344" i="4"/>
  <c r="U344" i="4" s="1"/>
  <c r="V344" i="4" s="1"/>
  <c r="E344" i="4"/>
  <c r="F344" i="4" l="1"/>
  <c r="M344" i="4"/>
  <c r="P344" i="4" s="1"/>
  <c r="Y344" i="4"/>
  <c r="W344" i="4"/>
  <c r="R344" i="4"/>
  <c r="Z344" i="4"/>
  <c r="X344" i="4" l="1"/>
  <c r="AA344" i="4" s="1"/>
  <c r="AB344" i="4" s="1"/>
  <c r="N344" i="4"/>
  <c r="Q344" i="4" s="1"/>
  <c r="S344" i="4" s="1"/>
  <c r="AC344" i="4"/>
  <c r="H345" i="4"/>
  <c r="G344" i="4" l="1"/>
  <c r="AI344" i="4"/>
  <c r="AJ344" i="4" s="1"/>
  <c r="AD344" i="4"/>
  <c r="AE344" i="4" s="1"/>
  <c r="AG344" i="4"/>
  <c r="C345" i="4" s="1"/>
  <c r="AF344" i="4"/>
  <c r="K345" i="4"/>
  <c r="T344" i="4"/>
  <c r="AK345" i="4" l="1"/>
  <c r="B345" i="4"/>
  <c r="AH344" i="4"/>
  <c r="D345" i="4" s="1"/>
  <c r="AL345" i="4"/>
  <c r="O346" i="4"/>
  <c r="I345" i="4" l="1"/>
  <c r="L345" i="4"/>
  <c r="U345" i="4" s="1"/>
  <c r="V345" i="4" s="1"/>
  <c r="E345" i="4"/>
  <c r="F345" i="4" l="1"/>
  <c r="M345" i="4"/>
  <c r="P345" i="4" s="1"/>
  <c r="Y345" i="4"/>
  <c r="W345" i="4"/>
  <c r="R345" i="4"/>
  <c r="Z345" i="4"/>
  <c r="X345" i="4" l="1"/>
  <c r="AA345" i="4" s="1"/>
  <c r="AB345" i="4" s="1"/>
  <c r="N345" i="4"/>
  <c r="G345" i="4" s="1"/>
  <c r="Q345" i="4" l="1"/>
  <c r="S345" i="4" s="1"/>
  <c r="H346" i="4"/>
  <c r="AC345" i="4"/>
  <c r="AF345" i="4" l="1"/>
  <c r="B346" i="4" s="1"/>
  <c r="AD345" i="4"/>
  <c r="AE345" i="4" s="1"/>
  <c r="AI345" i="4"/>
  <c r="AJ345" i="4" s="1"/>
  <c r="AG345" i="4"/>
  <c r="C346" i="4" s="1"/>
  <c r="K346" i="4"/>
  <c r="T345" i="4"/>
  <c r="O347" i="4"/>
  <c r="AH345" i="4" l="1"/>
  <c r="D346" i="4" s="1"/>
  <c r="L346" i="4" s="1"/>
  <c r="U346" i="4" s="1"/>
  <c r="V346" i="4" s="1"/>
  <c r="AK346" i="4"/>
  <c r="AL346" i="4"/>
  <c r="I346" i="4"/>
  <c r="E346" i="4"/>
  <c r="F346" i="4" l="1"/>
  <c r="M346" i="4"/>
  <c r="Y346" i="4"/>
  <c r="W346" i="4"/>
  <c r="Z346" i="4"/>
  <c r="X346" i="4" l="1"/>
  <c r="AA346" i="4" s="1"/>
  <c r="AB346" i="4" s="1"/>
  <c r="P346" i="4"/>
  <c r="N346" i="4"/>
  <c r="R346" i="4"/>
  <c r="Q346" i="4" l="1"/>
  <c r="S346" i="4" s="1"/>
  <c r="G346" i="4"/>
  <c r="H347" i="4"/>
  <c r="AC346" i="4"/>
  <c r="K347" i="4" l="1"/>
  <c r="AI346" i="4"/>
  <c r="AJ346" i="4" s="1"/>
  <c r="AD346" i="4"/>
  <c r="AE346" i="4" s="1"/>
  <c r="AG346" i="4"/>
  <c r="C347" i="4" s="1"/>
  <c r="AF346" i="4"/>
  <c r="B347" i="4" s="1"/>
  <c r="T346" i="4"/>
  <c r="O348" i="4"/>
  <c r="I347" i="4" l="1"/>
  <c r="AK347" i="4"/>
  <c r="AH346" i="4"/>
  <c r="D347" i="4" s="1"/>
  <c r="AL347" i="4"/>
  <c r="E347" i="4"/>
  <c r="F347" i="4" l="1"/>
  <c r="L347" i="4"/>
  <c r="U347" i="4" s="1"/>
  <c r="V347" i="4" s="1"/>
  <c r="Y347" i="4" l="1"/>
  <c r="W347" i="4"/>
  <c r="X347" i="4" s="1"/>
  <c r="M347" i="4"/>
  <c r="Z347" i="4"/>
  <c r="AA347" i="4" l="1"/>
  <c r="AB347" i="4" s="1"/>
  <c r="P347" i="4"/>
  <c r="N347" i="4"/>
  <c r="R347" i="4"/>
  <c r="Q347" i="4" l="1"/>
  <c r="S347" i="4" s="1"/>
  <c r="G347" i="4"/>
  <c r="H348" i="4"/>
  <c r="AC347" i="4"/>
  <c r="K348" i="4" l="1"/>
  <c r="AI347" i="4"/>
  <c r="AJ347" i="4" s="1"/>
  <c r="AD347" i="4"/>
  <c r="AE347" i="4" s="1"/>
  <c r="AF347" i="4"/>
  <c r="B348" i="4" s="1"/>
  <c r="AG347" i="4"/>
  <c r="C348" i="4" s="1"/>
  <c r="T347" i="4"/>
  <c r="O349" i="4"/>
  <c r="I348" i="4" l="1"/>
  <c r="AK348" i="4"/>
  <c r="AH347" i="4"/>
  <c r="D348" i="4" s="1"/>
  <c r="AL348" i="4"/>
  <c r="E348" i="4"/>
  <c r="F348" i="4" l="1"/>
  <c r="L348" i="4"/>
  <c r="U348" i="4" s="1"/>
  <c r="V348" i="4" s="1"/>
  <c r="M348" i="4" l="1"/>
  <c r="N348" i="4" s="1"/>
  <c r="Q348" i="4" s="1"/>
  <c r="Y348" i="4"/>
  <c r="W348" i="4"/>
  <c r="X348" i="4" s="1"/>
  <c r="Z348" i="4"/>
  <c r="P348" i="4" l="1"/>
  <c r="AA348" i="4"/>
  <c r="AB348" i="4" s="1"/>
  <c r="G348" i="4"/>
  <c r="R348" i="4"/>
  <c r="S348" i="4" l="1"/>
  <c r="T348" i="4" s="1"/>
  <c r="AC348" i="4"/>
  <c r="H349" i="4"/>
  <c r="K349" i="4" l="1"/>
  <c r="AI348" i="4"/>
  <c r="AJ348" i="4" s="1"/>
  <c r="AG348" i="4"/>
  <c r="C349" i="4" s="1"/>
  <c r="AF348" i="4"/>
  <c r="AD348" i="4"/>
  <c r="AE348" i="4" s="1"/>
  <c r="AK349" i="4" l="1"/>
  <c r="AH348" i="4"/>
  <c r="D349" i="4" s="1"/>
  <c r="L349" i="4" s="1"/>
  <c r="U349" i="4" s="1"/>
  <c r="V349" i="4" s="1"/>
  <c r="B349" i="4"/>
  <c r="AL349" i="4"/>
  <c r="O350" i="4"/>
  <c r="M349" i="4" l="1"/>
  <c r="P349" i="4" s="1"/>
  <c r="Y349" i="4"/>
  <c r="I349" i="4"/>
  <c r="W349" i="4"/>
  <c r="E349" i="4"/>
  <c r="R349" i="4"/>
  <c r="Z349" i="4"/>
  <c r="F349" i="4" l="1"/>
  <c r="X349" i="4" s="1"/>
  <c r="AA349" i="4" s="1"/>
  <c r="AB349" i="4" s="1"/>
  <c r="N349" i="4"/>
  <c r="G349" i="4" l="1"/>
  <c r="Q349" i="4"/>
  <c r="S349" i="4" s="1"/>
  <c r="H350" i="4"/>
  <c r="AC349" i="4"/>
  <c r="K350" i="4" l="1"/>
  <c r="AD349" i="4"/>
  <c r="AE349" i="4" s="1"/>
  <c r="AI349" i="4"/>
  <c r="AJ349" i="4" s="1"/>
  <c r="AG349" i="4"/>
  <c r="C350" i="4" s="1"/>
  <c r="AF349" i="4"/>
  <c r="B350" i="4" s="1"/>
  <c r="T349" i="4"/>
  <c r="O351" i="4"/>
  <c r="AL350" i="4" l="1"/>
  <c r="AK350" i="4"/>
  <c r="AH349" i="4"/>
  <c r="D350" i="4" s="1"/>
  <c r="L350" i="4" s="1"/>
  <c r="U350" i="4" s="1"/>
  <c r="V350" i="4" s="1"/>
  <c r="W350" i="4" s="1"/>
  <c r="I350" i="4"/>
  <c r="E350" i="4"/>
  <c r="F350" i="4" l="1"/>
  <c r="X350" i="4" s="1"/>
  <c r="Y350" i="4"/>
  <c r="M350" i="4"/>
  <c r="N350" i="4" s="1"/>
  <c r="Z350" i="4"/>
  <c r="G350" i="4" l="1"/>
  <c r="AA350" i="4"/>
  <c r="AB350" i="4" s="1"/>
  <c r="Q350" i="4"/>
  <c r="P350" i="4"/>
  <c r="R350" i="4"/>
  <c r="S350" i="4" l="1"/>
  <c r="H351" i="4"/>
  <c r="AC350" i="4"/>
  <c r="AI350" i="4" l="1"/>
  <c r="AJ350" i="4" s="1"/>
  <c r="AF350" i="4"/>
  <c r="B351" i="4" s="1"/>
  <c r="AD350" i="4"/>
  <c r="AE350" i="4" s="1"/>
  <c r="AG350" i="4"/>
  <c r="C351" i="4" s="1"/>
  <c r="K351" i="4"/>
  <c r="T350" i="4"/>
  <c r="O352" i="4"/>
  <c r="AK351" i="4" l="1"/>
  <c r="AH350" i="4"/>
  <c r="D351" i="4" s="1"/>
  <c r="L351" i="4" s="1"/>
  <c r="U351" i="4" s="1"/>
  <c r="V351" i="4" s="1"/>
  <c r="W351" i="4" s="1"/>
  <c r="I351" i="4"/>
  <c r="AL351" i="4"/>
  <c r="E351" i="4"/>
  <c r="F351" i="4" l="1"/>
  <c r="X351" i="4" s="1"/>
  <c r="Y351" i="4"/>
  <c r="M351" i="4"/>
  <c r="P351" i="4" s="1"/>
  <c r="Z351" i="4"/>
  <c r="R351" i="4"/>
  <c r="N351" i="4" l="1"/>
  <c r="G351" i="4" s="1"/>
  <c r="AA351" i="4"/>
  <c r="AB351" i="4" s="1"/>
  <c r="Q351" i="4" l="1"/>
  <c r="S351" i="4" s="1"/>
  <c r="AC351" i="4"/>
  <c r="H352" i="4"/>
  <c r="AF351" i="4" l="1"/>
  <c r="B352" i="4" s="1"/>
  <c r="AI351" i="4"/>
  <c r="AJ351" i="4" s="1"/>
  <c r="AD351" i="4"/>
  <c r="AE351" i="4" s="1"/>
  <c r="AG351" i="4"/>
  <c r="C352" i="4" s="1"/>
  <c r="K352" i="4"/>
  <c r="T351" i="4"/>
  <c r="O353" i="4"/>
  <c r="AL352" i="4" l="1"/>
  <c r="AK352" i="4"/>
  <c r="AH351" i="4"/>
  <c r="D352" i="4" s="1"/>
  <c r="L352" i="4" s="1"/>
  <c r="U352" i="4" s="1"/>
  <c r="V352" i="4" s="1"/>
  <c r="I352" i="4"/>
  <c r="E352" i="4"/>
  <c r="F352" i="4" l="1"/>
  <c r="Y352" i="4"/>
  <c r="W352" i="4"/>
  <c r="M352" i="4"/>
  <c r="Z352" i="4"/>
  <c r="X352" i="4" l="1"/>
  <c r="AA352" i="4" s="1"/>
  <c r="AB352" i="4" s="1"/>
  <c r="P352" i="4"/>
  <c r="N352" i="4"/>
  <c r="R352" i="4"/>
  <c r="G352" i="4" l="1"/>
  <c r="Q352" i="4"/>
  <c r="S352" i="4" s="1"/>
  <c r="H353" i="4"/>
  <c r="AC352" i="4"/>
  <c r="K353" i="4" l="1"/>
  <c r="AD352" i="4"/>
  <c r="AE352" i="4" s="1"/>
  <c r="AI352" i="4"/>
  <c r="AJ352" i="4" s="1"/>
  <c r="AF352" i="4"/>
  <c r="AG352" i="4"/>
  <c r="C353" i="4" s="1"/>
  <c r="T352" i="4"/>
  <c r="AH352" i="4" l="1"/>
  <c r="D353" i="4" s="1"/>
  <c r="L353" i="4" s="1"/>
  <c r="U353" i="4" s="1"/>
  <c r="V353" i="4" s="1"/>
  <c r="AL353" i="4"/>
  <c r="AK353" i="4"/>
  <c r="B353" i="4"/>
  <c r="O354" i="4"/>
  <c r="M353" i="4" l="1"/>
  <c r="N353" i="4" s="1"/>
  <c r="W353" i="4"/>
  <c r="Y353" i="4"/>
  <c r="I353" i="4"/>
  <c r="Z353" i="4"/>
  <c r="E353" i="4"/>
  <c r="F353" i="4" l="1"/>
  <c r="G353" i="4" s="1"/>
  <c r="P353" i="4"/>
  <c r="Q353" i="4"/>
  <c r="R353" i="4"/>
  <c r="X353" i="4" l="1"/>
  <c r="AA353" i="4" s="1"/>
  <c r="AB353" i="4" s="1"/>
  <c r="S353" i="4"/>
  <c r="T353" i="4" s="1"/>
  <c r="H354" i="4"/>
  <c r="AC353" i="4"/>
  <c r="K354" i="4" l="1"/>
  <c r="AI353" i="4"/>
  <c r="AJ353" i="4" s="1"/>
  <c r="AG353" i="4"/>
  <c r="C354" i="4" s="1"/>
  <c r="AF353" i="4"/>
  <c r="B354" i="4" s="1"/>
  <c r="AD353" i="4"/>
  <c r="AE353" i="4" s="1"/>
  <c r="O355" i="4"/>
  <c r="AL354" i="4" l="1"/>
  <c r="AH353" i="4"/>
  <c r="D354" i="4" s="1"/>
  <c r="L354" i="4" s="1"/>
  <c r="U354" i="4" s="1"/>
  <c r="V354" i="4" s="1"/>
  <c r="AK354" i="4"/>
  <c r="I354" i="4"/>
  <c r="E354" i="4"/>
  <c r="F354" i="4" l="1"/>
  <c r="M354" i="4"/>
  <c r="Y354" i="4"/>
  <c r="W354" i="4"/>
  <c r="Z354" i="4"/>
  <c r="X354" i="4" l="1"/>
  <c r="AA354" i="4" s="1"/>
  <c r="AB354" i="4" s="1"/>
  <c r="N354" i="4"/>
  <c r="G354" i="4" s="1"/>
  <c r="P354" i="4"/>
  <c r="R354" i="4"/>
  <c r="Q354" i="4" l="1"/>
  <c r="S354" i="4" s="1"/>
  <c r="H355" i="4"/>
  <c r="AC354" i="4"/>
  <c r="K355" i="4" l="1"/>
  <c r="AF354" i="4"/>
  <c r="AD354" i="4"/>
  <c r="AE354" i="4" s="1"/>
  <c r="AI354" i="4"/>
  <c r="AJ354" i="4" s="1"/>
  <c r="AG354" i="4"/>
  <c r="C355" i="4" s="1"/>
  <c r="T354" i="4"/>
  <c r="B355" i="4" l="1"/>
  <c r="AH354" i="4"/>
  <c r="D355" i="4" s="1"/>
  <c r="L355" i="4" s="1"/>
  <c r="U355" i="4" s="1"/>
  <c r="V355" i="4" s="1"/>
  <c r="AK355" i="4"/>
  <c r="AL355" i="4"/>
  <c r="O356" i="4"/>
  <c r="Y355" i="4" l="1"/>
  <c r="I355" i="4"/>
  <c r="M355" i="4"/>
  <c r="P355" i="4" s="1"/>
  <c r="W355" i="4"/>
  <c r="Z355" i="4"/>
  <c r="E355" i="4"/>
  <c r="R355" i="4"/>
  <c r="F355" i="4" l="1"/>
  <c r="X355" i="4" s="1"/>
  <c r="AA355" i="4" s="1"/>
  <c r="AB355" i="4" s="1"/>
  <c r="N355" i="4"/>
  <c r="G355" i="4" l="1"/>
  <c r="Q355" i="4"/>
  <c r="S355" i="4" s="1"/>
  <c r="H356" i="4"/>
  <c r="AC355" i="4"/>
  <c r="AI355" i="4" l="1"/>
  <c r="AJ355" i="4" s="1"/>
  <c r="AF355" i="4"/>
  <c r="AD355" i="4"/>
  <c r="AE355" i="4" s="1"/>
  <c r="AG355" i="4"/>
  <c r="C356" i="4" s="1"/>
  <c r="K356" i="4"/>
  <c r="T355" i="4"/>
  <c r="AL356" i="4" l="1"/>
  <c r="AH355" i="4"/>
  <c r="D356" i="4" s="1"/>
  <c r="L356" i="4" s="1"/>
  <c r="U356" i="4" s="1"/>
  <c r="V356" i="4" s="1"/>
  <c r="B356" i="4"/>
  <c r="I356" i="4" s="1"/>
  <c r="AK356" i="4"/>
  <c r="E356" i="4"/>
  <c r="O357" i="4"/>
  <c r="F356" i="4" l="1"/>
  <c r="Y356" i="4"/>
  <c r="W356" i="4"/>
  <c r="M356" i="4"/>
  <c r="N356" i="4" s="1"/>
  <c r="Q356" i="4" s="1"/>
  <c r="Z356" i="4"/>
  <c r="X356" i="4" l="1"/>
  <c r="AA356" i="4" s="1"/>
  <c r="AB356" i="4" s="1"/>
  <c r="P356" i="4"/>
  <c r="G356" i="4"/>
  <c r="R356" i="4"/>
  <c r="S356" i="4" l="1"/>
  <c r="T356" i="4" s="1"/>
  <c r="AC356" i="4"/>
  <c r="H357" i="4"/>
  <c r="AF356" i="4" l="1"/>
  <c r="B357" i="4" s="1"/>
  <c r="AD356" i="4"/>
  <c r="AE356" i="4" s="1"/>
  <c r="AI356" i="4"/>
  <c r="AJ356" i="4" s="1"/>
  <c r="AG356" i="4"/>
  <c r="C357" i="4" s="1"/>
  <c r="K357" i="4"/>
  <c r="O358" i="4"/>
  <c r="AH356" i="4" l="1"/>
  <c r="D357" i="4" s="1"/>
  <c r="L357" i="4" s="1"/>
  <c r="U357" i="4" s="1"/>
  <c r="V357" i="4" s="1"/>
  <c r="AK357" i="4"/>
  <c r="AL357" i="4"/>
  <c r="I357" i="4"/>
  <c r="E357" i="4"/>
  <c r="F357" i="4" l="1"/>
  <c r="M357" i="4"/>
  <c r="P357" i="4" s="1"/>
  <c r="W357" i="4"/>
  <c r="Y357" i="4"/>
  <c r="Z357" i="4"/>
  <c r="R357" i="4"/>
  <c r="X357" i="4" l="1"/>
  <c r="AA357" i="4" s="1"/>
  <c r="AB357" i="4" s="1"/>
  <c r="N357" i="4"/>
  <c r="Q357" i="4" s="1"/>
  <c r="S357" i="4" s="1"/>
  <c r="T357" i="4" s="1"/>
  <c r="AC357" i="4"/>
  <c r="H358" i="4"/>
  <c r="G357" i="4" l="1"/>
  <c r="AG357" i="4"/>
  <c r="C358" i="4" s="1"/>
  <c r="AI357" i="4"/>
  <c r="AJ357" i="4" s="1"/>
  <c r="AD357" i="4"/>
  <c r="AE357" i="4" s="1"/>
  <c r="AF357" i="4"/>
  <c r="K358" i="4"/>
  <c r="AK358" i="4" l="1"/>
  <c r="AL358" i="4"/>
  <c r="B358" i="4"/>
  <c r="AH357" i="4"/>
  <c r="D358" i="4" s="1"/>
  <c r="O359" i="4"/>
  <c r="I358" i="4" l="1"/>
  <c r="L358" i="4"/>
  <c r="U358" i="4" s="1"/>
  <c r="V358" i="4" s="1"/>
  <c r="E358" i="4"/>
  <c r="F358" i="4" l="1"/>
  <c r="W358" i="4"/>
  <c r="Y358" i="4"/>
  <c r="M358" i="4"/>
  <c r="Z358" i="4"/>
  <c r="X358" i="4" l="1"/>
  <c r="AA358" i="4" s="1"/>
  <c r="AB358" i="4" s="1"/>
  <c r="P358" i="4"/>
  <c r="N358" i="4"/>
  <c r="R358" i="4"/>
  <c r="Q358" i="4" l="1"/>
  <c r="S358" i="4" s="1"/>
  <c r="G358" i="4"/>
  <c r="AC358" i="4"/>
  <c r="H359" i="4"/>
  <c r="K359" i="4" l="1"/>
  <c r="AI358" i="4"/>
  <c r="AJ358" i="4" s="1"/>
  <c r="AD358" i="4"/>
  <c r="AE358" i="4" s="1"/>
  <c r="AG358" i="4"/>
  <c r="C359" i="4" s="1"/>
  <c r="AF358" i="4"/>
  <c r="T358" i="4"/>
  <c r="AK359" i="4" l="1"/>
  <c r="B359" i="4"/>
  <c r="AH358" i="4"/>
  <c r="D359" i="4" s="1"/>
  <c r="AL359" i="4"/>
  <c r="O360" i="4"/>
  <c r="L359" i="4" l="1"/>
  <c r="U359" i="4" s="1"/>
  <c r="V359" i="4" s="1"/>
  <c r="I359" i="4"/>
  <c r="E359" i="4"/>
  <c r="F359" i="4" l="1"/>
  <c r="W359" i="4"/>
  <c r="Y359" i="4"/>
  <c r="M359" i="4"/>
  <c r="Z359" i="4"/>
  <c r="X359" i="4" l="1"/>
  <c r="AA359" i="4" s="1"/>
  <c r="AB359" i="4" s="1"/>
  <c r="N359" i="4"/>
  <c r="P359" i="4"/>
  <c r="R359" i="4"/>
  <c r="G359" i="4" l="1"/>
  <c r="Q359" i="4"/>
  <c r="S359" i="4" s="1"/>
  <c r="T359" i="4" s="1"/>
  <c r="H360" i="4"/>
  <c r="AC359" i="4"/>
  <c r="K360" i="4" l="1"/>
  <c r="AI359" i="4"/>
  <c r="AJ359" i="4" s="1"/>
  <c r="AD359" i="4"/>
  <c r="AE359" i="4" s="1"/>
  <c r="AG359" i="4"/>
  <c r="C360" i="4" s="1"/>
  <c r="AF359" i="4"/>
  <c r="AH359" i="4" l="1"/>
  <c r="D360" i="4" s="1"/>
  <c r="L360" i="4" s="1"/>
  <c r="U360" i="4" s="1"/>
  <c r="V360" i="4" s="1"/>
  <c r="B360" i="4"/>
  <c r="AL360" i="4"/>
  <c r="AK360" i="4"/>
  <c r="O361" i="4"/>
  <c r="Y360" i="4" l="1"/>
  <c r="W360" i="4"/>
  <c r="M360" i="4"/>
  <c r="N360" i="4" s="1"/>
  <c r="I360" i="4"/>
  <c r="E360" i="4"/>
  <c r="Z360" i="4"/>
  <c r="F360" i="4" l="1"/>
  <c r="G360" i="4" s="1"/>
  <c r="P360" i="4"/>
  <c r="Q360" i="4"/>
  <c r="R360" i="4"/>
  <c r="X360" i="4" l="1"/>
  <c r="AA360" i="4" s="1"/>
  <c r="AB360" i="4" s="1"/>
  <c r="S360" i="4"/>
  <c r="AC360" i="4"/>
  <c r="H361" i="4"/>
  <c r="AI360" i="4" l="1"/>
  <c r="AJ360" i="4" s="1"/>
  <c r="AD360" i="4"/>
  <c r="AE360" i="4" s="1"/>
  <c r="AF360" i="4"/>
  <c r="B361" i="4" s="1"/>
  <c r="AG360" i="4"/>
  <c r="C361" i="4" s="1"/>
  <c r="K361" i="4"/>
  <c r="T360" i="4"/>
  <c r="O362" i="4"/>
  <c r="AL361" i="4" l="1"/>
  <c r="AK361" i="4"/>
  <c r="AH360" i="4"/>
  <c r="D361" i="4" s="1"/>
  <c r="L361" i="4" s="1"/>
  <c r="U361" i="4" s="1"/>
  <c r="V361" i="4" s="1"/>
  <c r="I361" i="4"/>
  <c r="E361" i="4"/>
  <c r="F361" i="4" l="1"/>
  <c r="M361" i="4"/>
  <c r="Y361" i="4"/>
  <c r="W361" i="4"/>
  <c r="Z361" i="4"/>
  <c r="X361" i="4" l="1"/>
  <c r="AA361" i="4" s="1"/>
  <c r="AB361" i="4" s="1"/>
  <c r="N361" i="4"/>
  <c r="P361" i="4"/>
  <c r="R361" i="4"/>
  <c r="Q361" i="4" l="1"/>
  <c r="S361" i="4" s="1"/>
  <c r="G361" i="4"/>
  <c r="AC361" i="4"/>
  <c r="H362" i="4"/>
  <c r="K362" i="4" l="1"/>
  <c r="AD361" i="4"/>
  <c r="AE361" i="4" s="1"/>
  <c r="AI361" i="4"/>
  <c r="AJ361" i="4" s="1"/>
  <c r="AG361" i="4"/>
  <c r="C362" i="4" s="1"/>
  <c r="AF361" i="4"/>
  <c r="T361" i="4"/>
  <c r="AH361" i="4" l="1"/>
  <c r="D362" i="4" s="1"/>
  <c r="AK362" i="4"/>
  <c r="AL362" i="4"/>
  <c r="B362" i="4"/>
  <c r="O363" i="4"/>
  <c r="I362" i="4" l="1"/>
  <c r="L362" i="4"/>
  <c r="U362" i="4" s="1"/>
  <c r="V362" i="4" s="1"/>
  <c r="E362" i="4"/>
  <c r="F362" i="4" l="1"/>
  <c r="M362" i="4"/>
  <c r="N362" i="4" s="1"/>
  <c r="W362" i="4"/>
  <c r="Y362" i="4"/>
  <c r="Z362" i="4"/>
  <c r="X362" i="4" l="1"/>
  <c r="AA362" i="4" s="1"/>
  <c r="AB362" i="4" s="1"/>
  <c r="P362" i="4"/>
  <c r="Q362" i="4"/>
  <c r="G362" i="4"/>
  <c r="R362" i="4"/>
  <c r="S362" i="4" l="1"/>
  <c r="H363" i="4"/>
  <c r="AC362" i="4"/>
  <c r="K363" i="4" l="1"/>
  <c r="AG362" i="4"/>
  <c r="C363" i="4" s="1"/>
  <c r="AI362" i="4"/>
  <c r="AJ362" i="4" s="1"/>
  <c r="AF362" i="4"/>
  <c r="B363" i="4" s="1"/>
  <c r="AD362" i="4"/>
  <c r="AE362" i="4" s="1"/>
  <c r="T362" i="4"/>
  <c r="O364" i="4"/>
  <c r="AL363" i="4" l="1"/>
  <c r="AK363" i="4"/>
  <c r="AH362" i="4"/>
  <c r="D363" i="4" s="1"/>
  <c r="L363" i="4" s="1"/>
  <c r="U363" i="4" s="1"/>
  <c r="V363" i="4" s="1"/>
  <c r="Y363" i="4" s="1"/>
  <c r="I363" i="4"/>
  <c r="Z363" i="4"/>
  <c r="E363" i="4"/>
  <c r="F363" i="4" l="1"/>
  <c r="M363" i="4"/>
  <c r="P363" i="4" s="1"/>
  <c r="W363" i="4"/>
  <c r="R363" i="4"/>
  <c r="X363" i="4" l="1"/>
  <c r="AA363" i="4" s="1"/>
  <c r="AB363" i="4" s="1"/>
  <c r="N363" i="4"/>
  <c r="G363" i="4" s="1"/>
  <c r="Q363" i="4" l="1"/>
  <c r="S363" i="4" s="1"/>
  <c r="AC363" i="4"/>
  <c r="H364" i="4"/>
  <c r="AG363" i="4" l="1"/>
  <c r="C364" i="4" s="1"/>
  <c r="AI363" i="4"/>
  <c r="AJ363" i="4" s="1"/>
  <c r="AF363" i="4"/>
  <c r="B364" i="4" s="1"/>
  <c r="AD363" i="4"/>
  <c r="AE363" i="4" s="1"/>
  <c r="K364" i="4"/>
  <c r="T363" i="4"/>
  <c r="O365" i="4"/>
  <c r="AK364" i="4" l="1"/>
  <c r="AH363" i="4"/>
  <c r="D364" i="4" s="1"/>
  <c r="L364" i="4" s="1"/>
  <c r="U364" i="4" s="1"/>
  <c r="V364" i="4" s="1"/>
  <c r="AL364" i="4"/>
  <c r="I364" i="4"/>
  <c r="E364" i="4"/>
  <c r="F364" i="4" l="1"/>
  <c r="M364" i="4"/>
  <c r="N364" i="4" s="1"/>
  <c r="Q364" i="4" s="1"/>
  <c r="Y364" i="4"/>
  <c r="W364" i="4"/>
  <c r="Z364" i="4"/>
  <c r="X364" i="4" l="1"/>
  <c r="AA364" i="4" s="1"/>
  <c r="AB364" i="4" s="1"/>
  <c r="P364" i="4"/>
  <c r="G364" i="4"/>
  <c r="R364" i="4"/>
  <c r="S364" i="4" l="1"/>
  <c r="H365" i="4"/>
  <c r="AC364" i="4"/>
  <c r="K365" i="4" l="1"/>
  <c r="AG364" i="4"/>
  <c r="C365" i="4" s="1"/>
  <c r="AF364" i="4"/>
  <c r="B365" i="4" s="1"/>
  <c r="AD364" i="4"/>
  <c r="AE364" i="4" s="1"/>
  <c r="AI364" i="4"/>
  <c r="AJ364" i="4" s="1"/>
  <c r="T364" i="4"/>
  <c r="O366" i="4"/>
  <c r="AL365" i="4" l="1"/>
  <c r="I365" i="4"/>
  <c r="AH364" i="4"/>
  <c r="D365" i="4" s="1"/>
  <c r="L365" i="4" s="1"/>
  <c r="U365" i="4" s="1"/>
  <c r="V365" i="4" s="1"/>
  <c r="AK365" i="4"/>
  <c r="E365" i="4"/>
  <c r="F365" i="4" l="1"/>
  <c r="M365" i="4"/>
  <c r="P365" i="4" s="1"/>
  <c r="Y365" i="4"/>
  <c r="W365" i="4"/>
  <c r="R365" i="4"/>
  <c r="Z365" i="4"/>
  <c r="X365" i="4" l="1"/>
  <c r="AA365" i="4" s="1"/>
  <c r="AB365" i="4" s="1"/>
  <c r="N365" i="4"/>
  <c r="Q365" i="4" s="1"/>
  <c r="S365" i="4" s="1"/>
  <c r="AC365" i="4"/>
  <c r="H366" i="4"/>
  <c r="G365" i="4" l="1"/>
  <c r="AD365" i="4"/>
  <c r="AE365" i="4" s="1"/>
  <c r="AG365" i="4"/>
  <c r="C366" i="4" s="1"/>
  <c r="AI365" i="4"/>
  <c r="AJ365" i="4" s="1"/>
  <c r="AF365" i="4"/>
  <c r="K366" i="4"/>
  <c r="T365" i="4"/>
  <c r="AK366" i="4" l="1"/>
  <c r="AL366" i="4"/>
  <c r="B366" i="4"/>
  <c r="AH365" i="4"/>
  <c r="D366" i="4" s="1"/>
  <c r="O367" i="4"/>
  <c r="L366" i="4" l="1"/>
  <c r="U366" i="4" s="1"/>
  <c r="V366" i="4" s="1"/>
  <c r="I366" i="4"/>
  <c r="E366" i="4"/>
  <c r="F366" i="4" l="1"/>
  <c r="W366" i="4"/>
  <c r="Y366" i="4"/>
  <c r="M366" i="4"/>
  <c r="Z366" i="4"/>
  <c r="X366" i="4" l="1"/>
  <c r="AA366" i="4" s="1"/>
  <c r="AB366" i="4" s="1"/>
  <c r="P366" i="4"/>
  <c r="N366" i="4"/>
  <c r="Q366" i="4" s="1"/>
  <c r="R366" i="4"/>
  <c r="G366" i="4" l="1"/>
  <c r="S366" i="4"/>
  <c r="AC366" i="4"/>
  <c r="H367" i="4"/>
  <c r="K367" i="4" l="1"/>
  <c r="AG366" i="4"/>
  <c r="C367" i="4" s="1"/>
  <c r="AD366" i="4"/>
  <c r="AE366" i="4" s="1"/>
  <c r="AI366" i="4"/>
  <c r="AJ366" i="4" s="1"/>
  <c r="AF366" i="4"/>
  <c r="B367" i="4" s="1"/>
  <c r="T366" i="4"/>
  <c r="O368" i="4"/>
  <c r="I367" i="4" l="1"/>
  <c r="AH366" i="4"/>
  <c r="D367" i="4" s="1"/>
  <c r="AK367" i="4"/>
  <c r="AL367" i="4"/>
  <c r="E367" i="4"/>
  <c r="F367" i="4" l="1"/>
  <c r="L367" i="4"/>
  <c r="U367" i="4" s="1"/>
  <c r="V367" i="4" s="1"/>
  <c r="M367" i="4" l="1"/>
  <c r="P367" i="4" s="1"/>
  <c r="Y367" i="4"/>
  <c r="W367" i="4"/>
  <c r="X367" i="4" s="1"/>
  <c r="R367" i="4"/>
  <c r="Z367" i="4"/>
  <c r="N367" i="4" l="1"/>
  <c r="Q367" i="4" s="1"/>
  <c r="S367" i="4" s="1"/>
  <c r="T367" i="4" s="1"/>
  <c r="AA367" i="4"/>
  <c r="AB367" i="4" s="1"/>
  <c r="AC367" i="4"/>
  <c r="H368" i="4"/>
  <c r="G367" i="4" l="1"/>
  <c r="K368" i="4"/>
  <c r="AD367" i="4"/>
  <c r="AE367" i="4" s="1"/>
  <c r="AI367" i="4"/>
  <c r="AJ367" i="4" s="1"/>
  <c r="AF367" i="4"/>
  <c r="AG367" i="4"/>
  <c r="C368" i="4" s="1"/>
  <c r="AH367" i="4" l="1"/>
  <c r="D368" i="4" s="1"/>
  <c r="L368" i="4" s="1"/>
  <c r="U368" i="4" s="1"/>
  <c r="V368" i="4" s="1"/>
  <c r="AL368" i="4"/>
  <c r="B368" i="4"/>
  <c r="AK368" i="4"/>
  <c r="O369" i="4"/>
  <c r="M368" i="4" l="1"/>
  <c r="P368" i="4" s="1"/>
  <c r="Y368" i="4"/>
  <c r="I368" i="4"/>
  <c r="W368" i="4"/>
  <c r="R368" i="4"/>
  <c r="Z368" i="4"/>
  <c r="E368" i="4"/>
  <c r="F368" i="4" l="1"/>
  <c r="X368" i="4" s="1"/>
  <c r="AA368" i="4" s="1"/>
  <c r="AB368" i="4" s="1"/>
  <c r="N368" i="4"/>
  <c r="G368" i="4" l="1"/>
  <c r="Q368" i="4"/>
  <c r="S368" i="4" s="1"/>
  <c r="T368" i="4" s="1"/>
  <c r="H369" i="4"/>
  <c r="AC368" i="4"/>
  <c r="AG368" i="4" l="1"/>
  <c r="C369" i="4" s="1"/>
  <c r="AI368" i="4"/>
  <c r="AJ368" i="4" s="1"/>
  <c r="AF368" i="4"/>
  <c r="B369" i="4" s="1"/>
  <c r="AD368" i="4"/>
  <c r="AE368" i="4" s="1"/>
  <c r="K369" i="4"/>
  <c r="O370" i="4"/>
  <c r="AK369" i="4" l="1"/>
  <c r="AL369" i="4"/>
  <c r="AH368" i="4"/>
  <c r="D369" i="4" s="1"/>
  <c r="L369" i="4" s="1"/>
  <c r="U369" i="4" s="1"/>
  <c r="V369" i="4" s="1"/>
  <c r="I369" i="4"/>
  <c r="E369" i="4"/>
  <c r="F369" i="4" l="1"/>
  <c r="M369" i="4"/>
  <c r="Y369" i="4"/>
  <c r="W369" i="4"/>
  <c r="Z369" i="4"/>
  <c r="X369" i="4" l="1"/>
  <c r="AA369" i="4" s="1"/>
  <c r="AB369" i="4" s="1"/>
  <c r="P369" i="4"/>
  <c r="N369" i="4"/>
  <c r="R369" i="4"/>
  <c r="Q369" i="4" l="1"/>
  <c r="S369" i="4" s="1"/>
  <c r="G369" i="4"/>
  <c r="H370" i="4"/>
  <c r="AC369" i="4"/>
  <c r="K370" i="4" l="1"/>
  <c r="AI369" i="4"/>
  <c r="AJ369" i="4" s="1"/>
  <c r="AD369" i="4"/>
  <c r="AE369" i="4" s="1"/>
  <c r="AG369" i="4"/>
  <c r="C370" i="4" s="1"/>
  <c r="AF369" i="4"/>
  <c r="B370" i="4" s="1"/>
  <c r="T369" i="4"/>
  <c r="O371" i="4"/>
  <c r="I370" i="4" l="1"/>
  <c r="AK370" i="4"/>
  <c r="AH369" i="4"/>
  <c r="D370" i="4" s="1"/>
  <c r="AL370" i="4"/>
  <c r="E370" i="4"/>
  <c r="F370" i="4" l="1"/>
  <c r="L370" i="4"/>
  <c r="U370" i="4" s="1"/>
  <c r="V370" i="4" s="1"/>
  <c r="W370" i="4" l="1"/>
  <c r="X370" i="4" s="1"/>
  <c r="Y370" i="4"/>
  <c r="M370" i="4"/>
  <c r="Z370" i="4"/>
  <c r="AA370" i="4" l="1"/>
  <c r="AB370" i="4" s="1"/>
  <c r="N370" i="4"/>
  <c r="Q370" i="4" s="1"/>
  <c r="P370" i="4"/>
  <c r="R370" i="4"/>
  <c r="S370" i="4" l="1"/>
  <c r="G370" i="4"/>
  <c r="AC370" i="4"/>
  <c r="H371" i="4"/>
  <c r="K371" i="4" l="1"/>
  <c r="AI370" i="4"/>
  <c r="AJ370" i="4" s="1"/>
  <c r="AD370" i="4"/>
  <c r="AE370" i="4" s="1"/>
  <c r="AF370" i="4"/>
  <c r="AG370" i="4"/>
  <c r="C371" i="4" s="1"/>
  <c r="T370" i="4"/>
  <c r="B371" i="4" l="1"/>
  <c r="AH370" i="4"/>
  <c r="D371" i="4" s="1"/>
  <c r="AK371" i="4"/>
  <c r="AL371" i="4"/>
  <c r="O372" i="4"/>
  <c r="I371" i="4" l="1"/>
  <c r="L371" i="4"/>
  <c r="U371" i="4" s="1"/>
  <c r="V371" i="4" s="1"/>
  <c r="E371" i="4"/>
  <c r="F371" i="4" l="1"/>
  <c r="Y371" i="4"/>
  <c r="W371" i="4"/>
  <c r="M371" i="4"/>
  <c r="Z371" i="4"/>
  <c r="X371" i="4" l="1"/>
  <c r="AA371" i="4" s="1"/>
  <c r="AB371" i="4" s="1"/>
  <c r="N371" i="4"/>
  <c r="Q371" i="4" s="1"/>
  <c r="P371" i="4"/>
  <c r="R371" i="4"/>
  <c r="G371" i="4" l="1"/>
  <c r="S371" i="4"/>
  <c r="T371" i="4" s="1"/>
  <c r="AC371" i="4"/>
  <c r="H372" i="4"/>
  <c r="K372" i="4" l="1"/>
  <c r="AD371" i="4"/>
  <c r="AE371" i="4" s="1"/>
  <c r="AI371" i="4"/>
  <c r="AJ371" i="4" s="1"/>
  <c r="AG371" i="4"/>
  <c r="C372" i="4" s="1"/>
  <c r="AF371" i="4"/>
  <c r="AK372" i="4" l="1"/>
  <c r="AL372" i="4"/>
  <c r="B372" i="4"/>
  <c r="AH371" i="4"/>
  <c r="D372" i="4" s="1"/>
  <c r="O373" i="4"/>
  <c r="I372" i="4" l="1"/>
  <c r="L372" i="4"/>
  <c r="U372" i="4" s="1"/>
  <c r="V372" i="4" s="1"/>
  <c r="E372" i="4"/>
  <c r="F372" i="4" l="1"/>
  <c r="M372" i="4"/>
  <c r="P372" i="4" s="1"/>
  <c r="W372" i="4"/>
  <c r="Y372" i="4"/>
  <c r="Z372" i="4"/>
  <c r="R372" i="4"/>
  <c r="X372" i="4" l="1"/>
  <c r="AA372" i="4" s="1"/>
  <c r="AB372" i="4" s="1"/>
  <c r="N372" i="4"/>
  <c r="G372" i="4" s="1"/>
  <c r="Q372" i="4" l="1"/>
  <c r="S372" i="4" s="1"/>
  <c r="AC372" i="4"/>
  <c r="H373" i="4"/>
  <c r="K373" i="4" l="1"/>
  <c r="AG372" i="4"/>
  <c r="C373" i="4" s="1"/>
  <c r="AF372" i="4"/>
  <c r="B373" i="4" s="1"/>
  <c r="AI372" i="4"/>
  <c r="AJ372" i="4" s="1"/>
  <c r="AD372" i="4"/>
  <c r="AE372" i="4" s="1"/>
  <c r="T372" i="4"/>
  <c r="O374" i="4"/>
  <c r="AK373" i="4" l="1"/>
  <c r="I373" i="4"/>
  <c r="AH372" i="4"/>
  <c r="D373" i="4" s="1"/>
  <c r="L373" i="4" s="1"/>
  <c r="U373" i="4" s="1"/>
  <c r="V373" i="4" s="1"/>
  <c r="AL373" i="4"/>
  <c r="E373" i="4"/>
  <c r="F373" i="4" l="1"/>
  <c r="Y373" i="4"/>
  <c r="W373" i="4"/>
  <c r="M373" i="4"/>
  <c r="Z373" i="4"/>
  <c r="X373" i="4" l="1"/>
  <c r="AA373" i="4" s="1"/>
  <c r="AB373" i="4" s="1"/>
  <c r="N373" i="4"/>
  <c r="Q373" i="4" s="1"/>
  <c r="P373" i="4"/>
  <c r="R373" i="4"/>
  <c r="G373" i="4" l="1"/>
  <c r="S373" i="4"/>
  <c r="T373" i="4" s="1"/>
  <c r="H374" i="4"/>
  <c r="AC373" i="4"/>
  <c r="K374" i="4" l="1"/>
  <c r="AD373" i="4"/>
  <c r="AE373" i="4" s="1"/>
  <c r="AI373" i="4"/>
  <c r="AJ373" i="4" s="1"/>
  <c r="AF373" i="4"/>
  <c r="AG373" i="4"/>
  <c r="C374" i="4" s="1"/>
  <c r="AH373" i="4" l="1"/>
  <c r="D374" i="4" s="1"/>
  <c r="L374" i="4" s="1"/>
  <c r="U374" i="4" s="1"/>
  <c r="V374" i="4" s="1"/>
  <c r="AK374" i="4"/>
  <c r="B374" i="4"/>
  <c r="AL374" i="4"/>
  <c r="O375" i="4"/>
  <c r="M374" i="4" l="1"/>
  <c r="N374" i="4" s="1"/>
  <c r="W374" i="4"/>
  <c r="Y374" i="4"/>
  <c r="I374" i="4"/>
  <c r="E374" i="4"/>
  <c r="Z374" i="4"/>
  <c r="F374" i="4" l="1"/>
  <c r="X374" i="4" s="1"/>
  <c r="AA374" i="4" s="1"/>
  <c r="AB374" i="4" s="1"/>
  <c r="P374" i="4"/>
  <c r="Q374" i="4"/>
  <c r="R374" i="4"/>
  <c r="G374" i="4" l="1"/>
  <c r="S374" i="4"/>
  <c r="H375" i="4"/>
  <c r="AC374" i="4"/>
  <c r="K375" i="4" l="1"/>
  <c r="AG374" i="4"/>
  <c r="C375" i="4" s="1"/>
  <c r="AF374" i="4"/>
  <c r="AD374" i="4"/>
  <c r="AE374" i="4" s="1"/>
  <c r="AI374" i="4"/>
  <c r="AJ374" i="4" s="1"/>
  <c r="T374" i="4"/>
  <c r="AK375" i="4" l="1"/>
  <c r="AL375" i="4"/>
  <c r="AH374" i="4"/>
  <c r="D375" i="4" s="1"/>
  <c r="L375" i="4" s="1"/>
  <c r="U375" i="4" s="1"/>
  <c r="V375" i="4" s="1"/>
  <c r="B375" i="4"/>
  <c r="I375" i="4" s="1"/>
  <c r="E375" i="4"/>
  <c r="O376" i="4"/>
  <c r="F375" i="4" l="1"/>
  <c r="Y375" i="4"/>
  <c r="M375" i="4"/>
  <c r="W375" i="4"/>
  <c r="Z375" i="4"/>
  <c r="X375" i="4" l="1"/>
  <c r="AA375" i="4" s="1"/>
  <c r="AB375" i="4" s="1"/>
  <c r="N375" i="4"/>
  <c r="P375" i="4"/>
  <c r="R375" i="4"/>
  <c r="G375" i="4" l="1"/>
  <c r="Q375" i="4"/>
  <c r="S375" i="4" s="1"/>
  <c r="AC375" i="4"/>
  <c r="H376" i="4"/>
  <c r="K376" i="4" l="1"/>
  <c r="AG375" i="4"/>
  <c r="C376" i="4" s="1"/>
  <c r="AI375" i="4"/>
  <c r="AJ375" i="4" s="1"/>
  <c r="AD375" i="4"/>
  <c r="AE375" i="4" s="1"/>
  <c r="AF375" i="4"/>
  <c r="T375" i="4"/>
  <c r="AH375" i="4" l="1"/>
  <c r="D376" i="4" s="1"/>
  <c r="L376" i="4" s="1"/>
  <c r="U376" i="4" s="1"/>
  <c r="V376" i="4" s="1"/>
  <c r="AL376" i="4"/>
  <c r="AK376" i="4"/>
  <c r="B376" i="4"/>
  <c r="O377" i="4"/>
  <c r="Y376" i="4" l="1"/>
  <c r="M376" i="4"/>
  <c r="N376" i="4" s="1"/>
  <c r="I376" i="4"/>
  <c r="W376" i="4"/>
  <c r="E376" i="4"/>
  <c r="Z376" i="4"/>
  <c r="F376" i="4" l="1"/>
  <c r="X376" i="4" s="1"/>
  <c r="AA376" i="4" s="1"/>
  <c r="AB376" i="4" s="1"/>
  <c r="P376" i="4"/>
  <c r="Q376" i="4"/>
  <c r="R376" i="4"/>
  <c r="G376" i="4" l="1"/>
  <c r="S376" i="4"/>
  <c r="T376" i="4" s="1"/>
  <c r="H377" i="4"/>
  <c r="AC376" i="4"/>
  <c r="AG376" i="4" l="1"/>
  <c r="C377" i="4" s="1"/>
  <c r="AD376" i="4"/>
  <c r="AE376" i="4" s="1"/>
  <c r="AI376" i="4"/>
  <c r="AJ376" i="4" s="1"/>
  <c r="AF376" i="4"/>
  <c r="K377" i="4"/>
  <c r="AH376" i="4" l="1"/>
  <c r="D377" i="4" s="1"/>
  <c r="L377" i="4" s="1"/>
  <c r="U377" i="4" s="1"/>
  <c r="V377" i="4" s="1"/>
  <c r="AL377" i="4"/>
  <c r="B377" i="4"/>
  <c r="AK377" i="4"/>
  <c r="O378" i="4"/>
  <c r="W377" i="4" l="1"/>
  <c r="Y377" i="4"/>
  <c r="M377" i="4"/>
  <c r="P377" i="4" s="1"/>
  <c r="I377" i="4"/>
  <c r="R377" i="4"/>
  <c r="Z377" i="4"/>
  <c r="E377" i="4"/>
  <c r="F377" i="4" l="1"/>
  <c r="X377" i="4" s="1"/>
  <c r="AA377" i="4" s="1"/>
  <c r="AB377" i="4" s="1"/>
  <c r="N377" i="4"/>
  <c r="Q377" i="4" s="1"/>
  <c r="S377" i="4" s="1"/>
  <c r="AC377" i="4"/>
  <c r="H378" i="4"/>
  <c r="G377" i="4" l="1"/>
  <c r="K378" i="4"/>
  <c r="AD377" i="4"/>
  <c r="AE377" i="4" s="1"/>
  <c r="AG377" i="4"/>
  <c r="C378" i="4" s="1"/>
  <c r="AF377" i="4"/>
  <c r="B378" i="4" s="1"/>
  <c r="AI377" i="4"/>
  <c r="AJ377" i="4" s="1"/>
  <c r="T377" i="4"/>
  <c r="O379" i="4"/>
  <c r="AK378" i="4" l="1"/>
  <c r="AL378" i="4"/>
  <c r="AH377" i="4"/>
  <c r="D378" i="4" s="1"/>
  <c r="I378" i="4"/>
  <c r="E378" i="4"/>
  <c r="F378" i="4" l="1"/>
  <c r="L378" i="4"/>
  <c r="U378" i="4" s="1"/>
  <c r="V378" i="4" s="1"/>
  <c r="Y378" i="4" l="1"/>
  <c r="W378" i="4"/>
  <c r="X378" i="4" s="1"/>
  <c r="M378" i="4"/>
  <c r="Z378" i="4"/>
  <c r="AA378" i="4" l="1"/>
  <c r="AB378" i="4" s="1"/>
  <c r="N378" i="4"/>
  <c r="Q378" i="4" s="1"/>
  <c r="P378" i="4"/>
  <c r="R378" i="4"/>
  <c r="G378" i="4" l="1"/>
  <c r="S378" i="4"/>
  <c r="T378" i="4" s="1"/>
  <c r="AC378" i="4"/>
  <c r="H379" i="4"/>
  <c r="K379" i="4" l="1"/>
  <c r="AG378" i="4"/>
  <c r="C379" i="4" s="1"/>
  <c r="AI378" i="4"/>
  <c r="AJ378" i="4" s="1"/>
  <c r="AD378" i="4"/>
  <c r="AE378" i="4" s="1"/>
  <c r="AF378" i="4"/>
  <c r="AL379" i="4" l="1"/>
  <c r="AK379" i="4"/>
  <c r="B379" i="4"/>
  <c r="AH378" i="4"/>
  <c r="D379" i="4" s="1"/>
  <c r="O380" i="4"/>
  <c r="I379" i="4" l="1"/>
  <c r="L379" i="4"/>
  <c r="U379" i="4" s="1"/>
  <c r="V379" i="4" s="1"/>
  <c r="E379" i="4"/>
  <c r="F379" i="4" l="1"/>
  <c r="Y379" i="4"/>
  <c r="W379" i="4"/>
  <c r="M379" i="4"/>
  <c r="Z379" i="4"/>
  <c r="X379" i="4" l="1"/>
  <c r="AA379" i="4" s="1"/>
  <c r="AB379" i="4" s="1"/>
  <c r="P379" i="4"/>
  <c r="N379" i="4"/>
  <c r="R379" i="4"/>
  <c r="G379" i="4" l="1"/>
  <c r="Q379" i="4"/>
  <c r="S379" i="4" s="1"/>
  <c r="T379" i="4" s="1"/>
  <c r="AC379" i="4"/>
  <c r="H380" i="4"/>
  <c r="K380" i="4" l="1"/>
  <c r="AG379" i="4"/>
  <c r="C380" i="4" s="1"/>
  <c r="AD379" i="4"/>
  <c r="AE379" i="4" s="1"/>
  <c r="AF379" i="4"/>
  <c r="B380" i="4" s="1"/>
  <c r="AI379" i="4"/>
  <c r="AJ379" i="4" s="1"/>
  <c r="O381" i="4"/>
  <c r="I380" i="4" l="1"/>
  <c r="AH379" i="4"/>
  <c r="D380" i="4" s="1"/>
  <c r="AL380" i="4"/>
  <c r="AK380" i="4"/>
  <c r="E380" i="4"/>
  <c r="F380" i="4" l="1"/>
  <c r="L380" i="4"/>
  <c r="U380" i="4" s="1"/>
  <c r="V380" i="4" s="1"/>
  <c r="W380" i="4" l="1"/>
  <c r="X380" i="4" s="1"/>
  <c r="Y380" i="4"/>
  <c r="M380" i="4"/>
  <c r="Z380" i="4"/>
  <c r="P380" i="4" l="1"/>
  <c r="N380" i="4"/>
  <c r="AA380" i="4"/>
  <c r="AB380" i="4" s="1"/>
  <c r="R380" i="4"/>
  <c r="G380" i="4" l="1"/>
  <c r="Q380" i="4"/>
  <c r="S380" i="4" s="1"/>
  <c r="AC380" i="4"/>
  <c r="H381" i="4"/>
  <c r="K381" i="4" l="1"/>
  <c r="AG380" i="4"/>
  <c r="C381" i="4" s="1"/>
  <c r="AI380" i="4"/>
  <c r="AJ380" i="4" s="1"/>
  <c r="AF380" i="4"/>
  <c r="AD380" i="4"/>
  <c r="AE380" i="4" s="1"/>
  <c r="T380" i="4"/>
  <c r="AL381" i="4" l="1"/>
  <c r="AH380" i="4"/>
  <c r="D381" i="4" s="1"/>
  <c r="B381" i="4"/>
  <c r="AK381" i="4"/>
  <c r="O382" i="4"/>
  <c r="L381" i="4" l="1"/>
  <c r="U381" i="4" s="1"/>
  <c r="V381" i="4" s="1"/>
  <c r="I381" i="4"/>
  <c r="E381" i="4"/>
  <c r="F381" i="4" l="1"/>
  <c r="Y381" i="4"/>
  <c r="W381" i="4"/>
  <c r="M381" i="4"/>
  <c r="Z381" i="4"/>
  <c r="X381" i="4" l="1"/>
  <c r="AA381" i="4" s="1"/>
  <c r="AB381" i="4" s="1"/>
  <c r="N381" i="4"/>
  <c r="P381" i="4"/>
  <c r="R381" i="4"/>
  <c r="G381" i="4" l="1"/>
  <c r="Q381" i="4"/>
  <c r="S381" i="4" s="1"/>
  <c r="T381" i="4" s="1"/>
  <c r="H382" i="4"/>
  <c r="AC381" i="4"/>
  <c r="K382" i="4" l="1"/>
  <c r="AG381" i="4"/>
  <c r="C382" i="4" s="1"/>
  <c r="AD381" i="4"/>
  <c r="AE381" i="4" s="1"/>
  <c r="AI381" i="4"/>
  <c r="AJ381" i="4" s="1"/>
  <c r="AF381" i="4"/>
  <c r="B382" i="4" s="1"/>
  <c r="O383" i="4"/>
  <c r="AK382" i="4" l="1"/>
  <c r="I382" i="4"/>
  <c r="AH381" i="4"/>
  <c r="D382" i="4" s="1"/>
  <c r="AL382" i="4"/>
  <c r="E382" i="4"/>
  <c r="F382" i="4" l="1"/>
  <c r="L382" i="4"/>
  <c r="U382" i="4" s="1"/>
  <c r="V382" i="4" s="1"/>
  <c r="M382" i="4" l="1"/>
  <c r="Y382" i="4"/>
  <c r="W382" i="4"/>
  <c r="X382" i="4" s="1"/>
  <c r="Z382" i="4"/>
  <c r="N382" i="4" l="1"/>
  <c r="P382" i="4"/>
  <c r="AA382" i="4"/>
  <c r="AB382" i="4" s="1"/>
  <c r="R382" i="4"/>
  <c r="G382" i="4" l="1"/>
  <c r="Q382" i="4"/>
  <c r="S382" i="4" s="1"/>
  <c r="AC382" i="4"/>
  <c r="H383" i="4"/>
  <c r="K383" i="4" l="1"/>
  <c r="AD382" i="4"/>
  <c r="AE382" i="4" s="1"/>
  <c r="AI382" i="4"/>
  <c r="AJ382" i="4" s="1"/>
  <c r="AF382" i="4"/>
  <c r="AG382" i="4"/>
  <c r="C383" i="4" s="1"/>
  <c r="T382" i="4"/>
  <c r="AH382" i="4" l="1"/>
  <c r="D383" i="4" s="1"/>
  <c r="L383" i="4" s="1"/>
  <c r="U383" i="4" s="1"/>
  <c r="V383" i="4" s="1"/>
  <c r="AL383" i="4"/>
  <c r="B383" i="4"/>
  <c r="AK383" i="4"/>
  <c r="O384" i="4"/>
  <c r="M383" i="4" l="1"/>
  <c r="N383" i="4" s="1"/>
  <c r="W383" i="4"/>
  <c r="Y383" i="4"/>
  <c r="I383" i="4"/>
  <c r="Z383" i="4"/>
  <c r="E383" i="4"/>
  <c r="F383" i="4" l="1"/>
  <c r="G383" i="4" s="1"/>
  <c r="P383" i="4"/>
  <c r="Q383" i="4"/>
  <c r="R383" i="4"/>
  <c r="X383" i="4" l="1"/>
  <c r="AA383" i="4" s="1"/>
  <c r="AB383" i="4" s="1"/>
  <c r="S383" i="4"/>
  <c r="H384" i="4"/>
  <c r="AC383" i="4"/>
  <c r="AI383" i="4" l="1"/>
  <c r="AJ383" i="4" s="1"/>
  <c r="AG383" i="4"/>
  <c r="C384" i="4" s="1"/>
  <c r="AF383" i="4"/>
  <c r="B384" i="4" s="1"/>
  <c r="AD383" i="4"/>
  <c r="AE383" i="4" s="1"/>
  <c r="K384" i="4"/>
  <c r="T383" i="4"/>
  <c r="O385" i="4"/>
  <c r="AK384" i="4" l="1"/>
  <c r="AL384" i="4"/>
  <c r="AH383" i="4"/>
  <c r="D384" i="4" s="1"/>
  <c r="L384" i="4" s="1"/>
  <c r="U384" i="4" s="1"/>
  <c r="V384" i="4" s="1"/>
  <c r="I384" i="4"/>
  <c r="E384" i="4"/>
  <c r="F384" i="4" l="1"/>
  <c r="M384" i="4"/>
  <c r="N384" i="4" s="1"/>
  <c r="Y384" i="4"/>
  <c r="W384" i="4"/>
  <c r="Z384" i="4"/>
  <c r="X384" i="4" l="1"/>
  <c r="AA384" i="4" s="1"/>
  <c r="AB384" i="4" s="1"/>
  <c r="P384" i="4"/>
  <c r="G384" i="4"/>
  <c r="Q384" i="4"/>
  <c r="R384" i="4"/>
  <c r="S384" i="4" l="1"/>
  <c r="H385" i="4"/>
  <c r="AC384" i="4"/>
  <c r="AF384" i="4" l="1"/>
  <c r="B385" i="4" s="1"/>
  <c r="AD384" i="4"/>
  <c r="AE384" i="4" s="1"/>
  <c r="AG384" i="4"/>
  <c r="C385" i="4" s="1"/>
  <c r="AI384" i="4"/>
  <c r="AJ384" i="4" s="1"/>
  <c r="K385" i="4"/>
  <c r="T384" i="4"/>
  <c r="O386" i="4"/>
  <c r="AL385" i="4" l="1"/>
  <c r="AK385" i="4"/>
  <c r="AH384" i="4"/>
  <c r="D385" i="4" s="1"/>
  <c r="L385" i="4" s="1"/>
  <c r="U385" i="4" s="1"/>
  <c r="V385" i="4" s="1"/>
  <c r="I385" i="4"/>
  <c r="E385" i="4"/>
  <c r="F385" i="4" l="1"/>
  <c r="W385" i="4"/>
  <c r="Y385" i="4"/>
  <c r="M385" i="4"/>
  <c r="Z385" i="4"/>
  <c r="X385" i="4" l="1"/>
  <c r="AA385" i="4" s="1"/>
  <c r="AB385" i="4" s="1"/>
  <c r="P385" i="4"/>
  <c r="N385" i="4"/>
  <c r="R385" i="4"/>
  <c r="G385" i="4" l="1"/>
  <c r="Q385" i="4"/>
  <c r="S385" i="4" s="1"/>
  <c r="T385" i="4" s="1"/>
  <c r="H386" i="4"/>
  <c r="AC385" i="4"/>
  <c r="K386" i="4" l="1"/>
  <c r="AD385" i="4"/>
  <c r="AE385" i="4" s="1"/>
  <c r="AI385" i="4"/>
  <c r="AJ385" i="4" s="1"/>
  <c r="AF385" i="4"/>
  <c r="AG385" i="4"/>
  <c r="C386" i="4" s="1"/>
  <c r="AL386" i="4" l="1"/>
  <c r="AH385" i="4"/>
  <c r="D386" i="4" s="1"/>
  <c r="L386" i="4" s="1"/>
  <c r="U386" i="4" s="1"/>
  <c r="V386" i="4" s="1"/>
  <c r="AK386" i="4"/>
  <c r="B386" i="4"/>
  <c r="O387" i="4"/>
  <c r="M386" i="4" l="1"/>
  <c r="N386" i="4" s="1"/>
  <c r="W386" i="4"/>
  <c r="Y386" i="4"/>
  <c r="I386" i="4"/>
  <c r="Z386" i="4"/>
  <c r="E386" i="4"/>
  <c r="F386" i="4" l="1"/>
  <c r="X386" i="4" s="1"/>
  <c r="AA386" i="4" s="1"/>
  <c r="AB386" i="4" s="1"/>
  <c r="P386" i="4"/>
  <c r="Q386" i="4"/>
  <c r="R386" i="4"/>
  <c r="G386" i="4" l="1"/>
  <c r="S386" i="4"/>
  <c r="AC386" i="4"/>
  <c r="H387" i="4"/>
  <c r="K387" i="4" l="1"/>
  <c r="AI386" i="4"/>
  <c r="AJ386" i="4" s="1"/>
  <c r="AF386" i="4"/>
  <c r="B387" i="4" s="1"/>
  <c r="AD386" i="4"/>
  <c r="AE386" i="4" s="1"/>
  <c r="AG386" i="4"/>
  <c r="C387" i="4" s="1"/>
  <c r="T386" i="4"/>
  <c r="O388" i="4"/>
  <c r="I387" i="4" l="1"/>
  <c r="AL387" i="4"/>
  <c r="AK387" i="4"/>
  <c r="AH386" i="4"/>
  <c r="D387" i="4" s="1"/>
  <c r="L387" i="4" s="1"/>
  <c r="U387" i="4" s="1"/>
  <c r="V387" i="4" s="1"/>
  <c r="E387" i="4"/>
  <c r="F387" i="4" l="1"/>
  <c r="W387" i="4"/>
  <c r="Y387" i="4"/>
  <c r="M387" i="4"/>
  <c r="Z387" i="4"/>
  <c r="X387" i="4" l="1"/>
  <c r="AA387" i="4" s="1"/>
  <c r="AB387" i="4" s="1"/>
  <c r="N387" i="4"/>
  <c r="P387" i="4"/>
  <c r="R387" i="4"/>
  <c r="Q387" i="4" l="1"/>
  <c r="S387" i="4" s="1"/>
  <c r="G387" i="4"/>
  <c r="H388" i="4"/>
  <c r="AC387" i="4"/>
  <c r="K388" i="4" l="1"/>
  <c r="AG387" i="4"/>
  <c r="C388" i="4" s="1"/>
  <c r="AD387" i="4"/>
  <c r="AE387" i="4" s="1"/>
  <c r="AI387" i="4"/>
  <c r="AJ387" i="4" s="1"/>
  <c r="AF387" i="4"/>
  <c r="T387" i="4"/>
  <c r="AL388" i="4" l="1"/>
  <c r="AH387" i="4"/>
  <c r="D388" i="4" s="1"/>
  <c r="B388" i="4"/>
  <c r="AK388" i="4"/>
  <c r="O389" i="4"/>
  <c r="I388" i="4" l="1"/>
  <c r="L388" i="4"/>
  <c r="U388" i="4" s="1"/>
  <c r="V388" i="4" s="1"/>
  <c r="E388" i="4"/>
  <c r="F388" i="4" l="1"/>
  <c r="W388" i="4"/>
  <c r="Y388" i="4"/>
  <c r="M388" i="4"/>
  <c r="Z388" i="4"/>
  <c r="X388" i="4" l="1"/>
  <c r="AA388" i="4" s="1"/>
  <c r="AB388" i="4" s="1"/>
  <c r="P388" i="4"/>
  <c r="N388" i="4"/>
  <c r="R388" i="4"/>
  <c r="G388" i="4" l="1"/>
  <c r="Q388" i="4"/>
  <c r="S388" i="4" s="1"/>
  <c r="T388" i="4" s="1"/>
  <c r="AC388" i="4"/>
  <c r="H389" i="4"/>
  <c r="K389" i="4" l="1"/>
  <c r="AD388" i="4"/>
  <c r="AE388" i="4" s="1"/>
  <c r="AG388" i="4"/>
  <c r="C389" i="4" s="1"/>
  <c r="AI388" i="4"/>
  <c r="AJ388" i="4" s="1"/>
  <c r="AF388" i="4"/>
  <c r="B389" i="4" s="1"/>
  <c r="O390" i="4"/>
  <c r="AH388" i="4" l="1"/>
  <c r="D389" i="4" s="1"/>
  <c r="I389" i="4"/>
  <c r="AK389" i="4"/>
  <c r="AL389" i="4"/>
  <c r="E389" i="4"/>
  <c r="F389" i="4" l="1"/>
  <c r="L389" i="4"/>
  <c r="U389" i="4" s="1"/>
  <c r="V389" i="4" s="1"/>
  <c r="Y389" i="4" l="1"/>
  <c r="W389" i="4"/>
  <c r="X389" i="4" s="1"/>
  <c r="M389" i="4"/>
  <c r="Z389" i="4"/>
  <c r="P389" i="4" l="1"/>
  <c r="N389" i="4"/>
  <c r="AA389" i="4"/>
  <c r="AB389" i="4" s="1"/>
  <c r="R389" i="4"/>
  <c r="G389" i="4" l="1"/>
  <c r="Q389" i="4"/>
  <c r="S389" i="4" s="1"/>
  <c r="T389" i="4" s="1"/>
  <c r="H390" i="4"/>
  <c r="AC389" i="4"/>
  <c r="K390" i="4" l="1"/>
  <c r="AD389" i="4"/>
  <c r="AE389" i="4" s="1"/>
  <c r="AI389" i="4"/>
  <c r="AJ389" i="4" s="1"/>
  <c r="AG389" i="4"/>
  <c r="C390" i="4" s="1"/>
  <c r="AF389" i="4"/>
  <c r="B390" i="4" s="1"/>
  <c r="O391" i="4"/>
  <c r="AK390" i="4" l="1"/>
  <c r="I390" i="4"/>
  <c r="AH389" i="4"/>
  <c r="D390" i="4" s="1"/>
  <c r="AL390" i="4"/>
  <c r="E390" i="4"/>
  <c r="F390" i="4" l="1"/>
  <c r="L390" i="4"/>
  <c r="U390" i="4" s="1"/>
  <c r="V390" i="4" s="1"/>
  <c r="M390" i="4" l="1"/>
  <c r="Y390" i="4"/>
  <c r="W390" i="4"/>
  <c r="X390" i="4" s="1"/>
  <c r="Z390" i="4"/>
  <c r="N390" i="4" l="1"/>
  <c r="Q390" i="4" s="1"/>
  <c r="P390" i="4"/>
  <c r="AA390" i="4"/>
  <c r="AB390" i="4" s="1"/>
  <c r="R390" i="4"/>
  <c r="S390" i="4" l="1"/>
  <c r="G390" i="4"/>
  <c r="AC390" i="4"/>
  <c r="H391" i="4"/>
  <c r="K391" i="4" l="1"/>
  <c r="AI390" i="4"/>
  <c r="AJ390" i="4" s="1"/>
  <c r="AD390" i="4"/>
  <c r="AE390" i="4" s="1"/>
  <c r="AF390" i="4"/>
  <c r="AG390" i="4"/>
  <c r="C391" i="4" s="1"/>
  <c r="T390" i="4"/>
  <c r="AL391" i="4" l="1"/>
  <c r="AK391" i="4"/>
  <c r="B391" i="4"/>
  <c r="AH390" i="4"/>
  <c r="D391" i="4" s="1"/>
  <c r="O392" i="4"/>
  <c r="L391" i="4" l="1"/>
  <c r="U391" i="4" s="1"/>
  <c r="V391" i="4" s="1"/>
  <c r="I391" i="4"/>
  <c r="E391" i="4"/>
  <c r="F391" i="4" l="1"/>
  <c r="Y391" i="4"/>
  <c r="W391" i="4"/>
  <c r="M391" i="4"/>
  <c r="Z391" i="4"/>
  <c r="X391" i="4" l="1"/>
  <c r="AA391" i="4" s="1"/>
  <c r="AB391" i="4" s="1"/>
  <c r="P391" i="4"/>
  <c r="N391" i="4"/>
  <c r="R391" i="4"/>
  <c r="G391" i="4" l="1"/>
  <c r="Q391" i="4"/>
  <c r="S391" i="4" s="1"/>
  <c r="T391" i="4" s="1"/>
  <c r="AC391" i="4"/>
  <c r="H392" i="4"/>
  <c r="K392" i="4" l="1"/>
  <c r="AD391" i="4"/>
  <c r="AE391" i="4" s="1"/>
  <c r="AI391" i="4"/>
  <c r="AJ391" i="4" s="1"/>
  <c r="AG391" i="4"/>
  <c r="C392" i="4" s="1"/>
  <c r="AF391" i="4"/>
  <c r="AK392" i="4" l="1"/>
  <c r="B392" i="4"/>
  <c r="AH391" i="4"/>
  <c r="D392" i="4" s="1"/>
  <c r="AL392" i="4"/>
  <c r="O393" i="4"/>
  <c r="I392" i="4" l="1"/>
  <c r="L392" i="4"/>
  <c r="U392" i="4" s="1"/>
  <c r="V392" i="4" s="1"/>
  <c r="E392" i="4"/>
  <c r="F392" i="4" l="1"/>
  <c r="M392" i="4"/>
  <c r="N392" i="4" s="1"/>
  <c r="Q392" i="4" s="1"/>
  <c r="W392" i="4"/>
  <c r="Y392" i="4"/>
  <c r="Z392" i="4"/>
  <c r="X392" i="4" l="1"/>
  <c r="AA392" i="4" s="1"/>
  <c r="AB392" i="4" s="1"/>
  <c r="P392" i="4"/>
  <c r="G392" i="4"/>
  <c r="R392" i="4"/>
  <c r="S392" i="4" l="1"/>
  <c r="H393" i="4"/>
  <c r="AC392" i="4"/>
  <c r="AG392" i="4" l="1"/>
  <c r="C393" i="4" s="1"/>
  <c r="AD392" i="4"/>
  <c r="AE392" i="4" s="1"/>
  <c r="AF392" i="4"/>
  <c r="B393" i="4" s="1"/>
  <c r="AI392" i="4"/>
  <c r="AJ392" i="4" s="1"/>
  <c r="K393" i="4"/>
  <c r="T392" i="4"/>
  <c r="O394" i="4"/>
  <c r="AK393" i="4" l="1"/>
  <c r="AL393" i="4"/>
  <c r="AH392" i="4"/>
  <c r="D393" i="4" s="1"/>
  <c r="L393" i="4" s="1"/>
  <c r="U393" i="4" s="1"/>
  <c r="V393" i="4" s="1"/>
  <c r="W393" i="4" s="1"/>
  <c r="I393" i="4"/>
  <c r="E393" i="4"/>
  <c r="F393" i="4" l="1"/>
  <c r="X393" i="4" s="1"/>
  <c r="M393" i="4"/>
  <c r="P393" i="4" s="1"/>
  <c r="Y393" i="4"/>
  <c r="Z393" i="4"/>
  <c r="R393" i="4"/>
  <c r="N393" i="4" l="1"/>
  <c r="Q393" i="4" s="1"/>
  <c r="S393" i="4" s="1"/>
  <c r="AA393" i="4"/>
  <c r="AB393" i="4" s="1"/>
  <c r="H394" i="4"/>
  <c r="AC393" i="4"/>
  <c r="T393" i="4" l="1"/>
  <c r="G393" i="4"/>
  <c r="AI393" i="4"/>
  <c r="AJ393" i="4" s="1"/>
  <c r="AF393" i="4"/>
  <c r="B394" i="4" s="1"/>
  <c r="AG393" i="4"/>
  <c r="C394" i="4" s="1"/>
  <c r="AD393" i="4"/>
  <c r="AE393" i="4" s="1"/>
  <c r="K394" i="4"/>
  <c r="O395" i="4"/>
  <c r="AK394" i="4" l="1"/>
  <c r="AH393" i="4"/>
  <c r="D394" i="4" s="1"/>
  <c r="L394" i="4" s="1"/>
  <c r="U394" i="4" s="1"/>
  <c r="V394" i="4" s="1"/>
  <c r="Y394" i="4" s="1"/>
  <c r="AL394" i="4"/>
  <c r="I394" i="4"/>
  <c r="Z394" i="4"/>
  <c r="E394" i="4"/>
  <c r="F394" i="4" l="1"/>
  <c r="W394" i="4"/>
  <c r="M394" i="4"/>
  <c r="X394" i="4" l="1"/>
  <c r="AA394" i="4" s="1"/>
  <c r="AB394" i="4" s="1"/>
  <c r="P394" i="4"/>
  <c r="N394" i="4"/>
  <c r="R394" i="4"/>
  <c r="G394" i="4" l="1"/>
  <c r="Q394" i="4"/>
  <c r="S394" i="4" s="1"/>
  <c r="AC394" i="4"/>
  <c r="H395" i="4"/>
  <c r="K395" i="4" l="1"/>
  <c r="AI394" i="4"/>
  <c r="AJ394" i="4" s="1"/>
  <c r="AD394" i="4"/>
  <c r="AE394" i="4" s="1"/>
  <c r="AG394" i="4"/>
  <c r="C395" i="4" s="1"/>
  <c r="AF394" i="4"/>
  <c r="T394" i="4"/>
  <c r="AH394" i="4" l="1"/>
  <c r="D395" i="4" s="1"/>
  <c r="L395" i="4" s="1"/>
  <c r="U395" i="4" s="1"/>
  <c r="V395" i="4" s="1"/>
  <c r="AK395" i="4"/>
  <c r="AL395" i="4"/>
  <c r="B395" i="4"/>
  <c r="O396" i="4"/>
  <c r="W395" i="4" l="1"/>
  <c r="Y395" i="4"/>
  <c r="M395" i="4"/>
  <c r="N395" i="4" s="1"/>
  <c r="I395" i="4"/>
  <c r="Z395" i="4"/>
  <c r="E395" i="4"/>
  <c r="F395" i="4" l="1"/>
  <c r="X395" i="4" s="1"/>
  <c r="AA395" i="4" s="1"/>
  <c r="AB395" i="4" s="1"/>
  <c r="Q395" i="4"/>
  <c r="P395" i="4"/>
  <c r="R395" i="4"/>
  <c r="G395" i="4" l="1"/>
  <c r="S395" i="4"/>
  <c r="T395" i="4" s="1"/>
  <c r="AC395" i="4"/>
  <c r="H396" i="4"/>
  <c r="K396" i="4" l="1"/>
  <c r="AG395" i="4"/>
  <c r="C396" i="4" s="1"/>
  <c r="AD395" i="4"/>
  <c r="AE395" i="4" s="1"/>
  <c r="AI395" i="4"/>
  <c r="AJ395" i="4" s="1"/>
  <c r="AF395" i="4"/>
  <c r="B396" i="4" s="1"/>
  <c r="O397" i="4"/>
  <c r="I396" i="4" l="1"/>
  <c r="AK396" i="4"/>
  <c r="AH395" i="4"/>
  <c r="D396" i="4" s="1"/>
  <c r="L396" i="4" s="1"/>
  <c r="U396" i="4" s="1"/>
  <c r="V396" i="4" s="1"/>
  <c r="Y396" i="4" s="1"/>
  <c r="AL396" i="4"/>
  <c r="Z396" i="4"/>
  <c r="E396" i="4"/>
  <c r="F396" i="4" l="1"/>
  <c r="W396" i="4"/>
  <c r="M396" i="4"/>
  <c r="P396" i="4" s="1"/>
  <c r="R396" i="4"/>
  <c r="X396" i="4" l="1"/>
  <c r="AA396" i="4" s="1"/>
  <c r="AB396" i="4" s="1"/>
  <c r="N396" i="4"/>
  <c r="Q396" i="4" l="1"/>
  <c r="S396" i="4" s="1"/>
  <c r="G396" i="4"/>
  <c r="AC396" i="4"/>
  <c r="H397" i="4"/>
  <c r="K397" i="4" l="1"/>
  <c r="AD396" i="4"/>
  <c r="AE396" i="4" s="1"/>
  <c r="AF396" i="4"/>
  <c r="B397" i="4" s="1"/>
  <c r="AI396" i="4"/>
  <c r="AJ396" i="4" s="1"/>
  <c r="AG396" i="4"/>
  <c r="C397" i="4" s="1"/>
  <c r="T396" i="4"/>
  <c r="O398" i="4"/>
  <c r="I397" i="4" l="1"/>
  <c r="AH396" i="4"/>
  <c r="D397" i="4" s="1"/>
  <c r="L397" i="4" s="1"/>
  <c r="U397" i="4" s="1"/>
  <c r="V397" i="4" s="1"/>
  <c r="Y397" i="4" s="1"/>
  <c r="AL397" i="4"/>
  <c r="AK397" i="4"/>
  <c r="Z397" i="4"/>
  <c r="E397" i="4"/>
  <c r="F397" i="4" l="1"/>
  <c r="W397" i="4"/>
  <c r="M397" i="4"/>
  <c r="N397" i="4" s="1"/>
  <c r="X397" i="4" l="1"/>
  <c r="AA397" i="4" s="1"/>
  <c r="AB397" i="4" s="1"/>
  <c r="G397" i="4"/>
  <c r="P397" i="4"/>
  <c r="Q397" i="4"/>
  <c r="R397" i="4"/>
  <c r="S397" i="4" l="1"/>
  <c r="T397" i="4" s="1"/>
  <c r="H398" i="4"/>
  <c r="AC397" i="4"/>
  <c r="AD397" i="4" l="1"/>
  <c r="AE397" i="4" s="1"/>
  <c r="AI397" i="4"/>
  <c r="AJ397" i="4" s="1"/>
  <c r="AF397" i="4"/>
  <c r="B398" i="4" s="1"/>
  <c r="AG397" i="4"/>
  <c r="C398" i="4" s="1"/>
  <c r="K398" i="4"/>
  <c r="O399" i="4"/>
  <c r="AK398" i="4" l="1"/>
  <c r="AL398" i="4"/>
  <c r="AH397" i="4"/>
  <c r="D398" i="4" s="1"/>
  <c r="L398" i="4" s="1"/>
  <c r="U398" i="4" s="1"/>
  <c r="V398" i="4" s="1"/>
  <c r="Y398" i="4" s="1"/>
  <c r="I398" i="4"/>
  <c r="E398" i="4"/>
  <c r="Z398" i="4"/>
  <c r="F398" i="4" l="1"/>
  <c r="W398" i="4"/>
  <c r="M398" i="4"/>
  <c r="N398" i="4" s="1"/>
  <c r="X398" i="4" l="1"/>
  <c r="AA398" i="4" s="1"/>
  <c r="AB398" i="4" s="1"/>
  <c r="G398" i="4"/>
  <c r="Q398" i="4"/>
  <c r="P398" i="4"/>
  <c r="R398" i="4"/>
  <c r="S398" i="4" l="1"/>
  <c r="T398" i="4" s="1"/>
  <c r="AC398" i="4"/>
  <c r="H399" i="4"/>
  <c r="AF398" i="4" l="1"/>
  <c r="B399" i="4" s="1"/>
  <c r="AI398" i="4"/>
  <c r="AJ398" i="4" s="1"/>
  <c r="AD398" i="4"/>
  <c r="AE398" i="4" s="1"/>
  <c r="AG398" i="4"/>
  <c r="C399" i="4" s="1"/>
  <c r="K399" i="4"/>
  <c r="O400" i="4"/>
  <c r="AL399" i="4" l="1"/>
  <c r="AK399" i="4"/>
  <c r="AH398" i="4"/>
  <c r="D399" i="4" s="1"/>
  <c r="L399" i="4" s="1"/>
  <c r="U399" i="4" s="1"/>
  <c r="V399" i="4" s="1"/>
  <c r="Y399" i="4" s="1"/>
  <c r="I399" i="4"/>
  <c r="Z399" i="4"/>
  <c r="E399" i="4"/>
  <c r="F399" i="4" l="1"/>
  <c r="M399" i="4"/>
  <c r="N399" i="4" s="1"/>
  <c r="W399" i="4"/>
  <c r="X399" i="4" l="1"/>
  <c r="AA399" i="4" s="1"/>
  <c r="AB399" i="4" s="1"/>
  <c r="G399" i="4"/>
  <c r="Q399" i="4"/>
  <c r="P399" i="4"/>
  <c r="R399" i="4"/>
  <c r="S399" i="4" l="1"/>
  <c r="T399" i="4" s="1"/>
  <c r="H400" i="4"/>
  <c r="AC399" i="4"/>
  <c r="AD399" i="4" l="1"/>
  <c r="AE399" i="4" s="1"/>
  <c r="AI399" i="4"/>
  <c r="AJ399" i="4" s="1"/>
  <c r="AG399" i="4"/>
  <c r="C400" i="4" s="1"/>
  <c r="AF399" i="4"/>
  <c r="B400" i="4" s="1"/>
  <c r="K400" i="4"/>
  <c r="O401" i="4"/>
  <c r="AK400" i="4" l="1"/>
  <c r="AL400" i="4"/>
  <c r="I400" i="4"/>
  <c r="AH399" i="4"/>
  <c r="D400" i="4" s="1"/>
  <c r="L400" i="4" s="1"/>
  <c r="U400" i="4" s="1"/>
  <c r="V400" i="4" s="1"/>
  <c r="W400" i="4" s="1"/>
  <c r="E400" i="4"/>
  <c r="F400" i="4" l="1"/>
  <c r="X400" i="4" s="1"/>
  <c r="M400" i="4"/>
  <c r="N400" i="4" s="1"/>
  <c r="Q400" i="4" s="1"/>
  <c r="Y400" i="4"/>
  <c r="Z400" i="4"/>
  <c r="G400" i="4" l="1"/>
  <c r="AA400" i="4"/>
  <c r="AB400" i="4" s="1"/>
  <c r="P400" i="4"/>
  <c r="R400" i="4"/>
  <c r="S400" i="4" l="1"/>
  <c r="H401" i="4"/>
  <c r="AC400" i="4"/>
  <c r="K401" i="4" l="1"/>
  <c r="AI400" i="4"/>
  <c r="AJ400" i="4" s="1"/>
  <c r="AF400" i="4"/>
  <c r="B401" i="4" s="1"/>
  <c r="AD400" i="4"/>
  <c r="AE400" i="4" s="1"/>
  <c r="AG400" i="4"/>
  <c r="C401" i="4" s="1"/>
  <c r="T400" i="4"/>
  <c r="O402" i="4"/>
  <c r="I401" i="4" l="1"/>
  <c r="AL401" i="4"/>
  <c r="AK401" i="4"/>
  <c r="AH400" i="4"/>
  <c r="D401" i="4" s="1"/>
  <c r="L401" i="4" s="1"/>
  <c r="U401" i="4" s="1"/>
  <c r="V401" i="4" s="1"/>
  <c r="W401" i="4" s="1"/>
  <c r="E401" i="4"/>
  <c r="F401" i="4" l="1"/>
  <c r="X401" i="4" s="1"/>
  <c r="M401" i="4"/>
  <c r="P401" i="4" s="1"/>
  <c r="Y401" i="4"/>
  <c r="R401" i="4"/>
  <c r="Z401" i="4"/>
  <c r="N401" i="4" l="1"/>
  <c r="Q401" i="4" s="1"/>
  <c r="S401" i="4" s="1"/>
  <c r="AA401" i="4"/>
  <c r="AB401" i="4" s="1"/>
  <c r="H402" i="4"/>
  <c r="AC401" i="4"/>
  <c r="G401" i="4" l="1"/>
  <c r="K402" i="4"/>
  <c r="AI401" i="4"/>
  <c r="AJ401" i="4" s="1"/>
  <c r="AD401" i="4"/>
  <c r="AE401" i="4" s="1"/>
  <c r="AG401" i="4"/>
  <c r="C402" i="4" s="1"/>
  <c r="AF401" i="4"/>
  <c r="T401" i="4"/>
  <c r="AL402" i="4" l="1"/>
  <c r="AH401" i="4"/>
  <c r="D402" i="4" s="1"/>
  <c r="L402" i="4" s="1"/>
  <c r="U402" i="4" s="1"/>
  <c r="V402" i="4" s="1"/>
  <c r="AK402" i="4"/>
  <c r="B402" i="4"/>
  <c r="O403" i="4"/>
  <c r="Y402" i="4" l="1"/>
  <c r="M402" i="4"/>
  <c r="N402" i="4" s="1"/>
  <c r="W402" i="4"/>
  <c r="I402" i="4"/>
  <c r="E402" i="4"/>
  <c r="Z402" i="4"/>
  <c r="F402" i="4" l="1"/>
  <c r="X402" i="4" s="1"/>
  <c r="AA402" i="4" s="1"/>
  <c r="AB402" i="4" s="1"/>
  <c r="P402" i="4"/>
  <c r="Q402" i="4"/>
  <c r="R402" i="4"/>
  <c r="G402" i="4" l="1"/>
  <c r="S402" i="4"/>
  <c r="H403" i="4"/>
  <c r="AC402" i="4"/>
  <c r="AF402" i="4" l="1"/>
  <c r="B403" i="4" s="1"/>
  <c r="AD402" i="4"/>
  <c r="AE402" i="4" s="1"/>
  <c r="AG402" i="4"/>
  <c r="C403" i="4" s="1"/>
  <c r="AI402" i="4"/>
  <c r="AJ402" i="4" s="1"/>
  <c r="K403" i="4"/>
  <c r="T402" i="4"/>
  <c r="O404" i="4"/>
  <c r="AH402" i="4" l="1"/>
  <c r="D403" i="4" s="1"/>
  <c r="L403" i="4" s="1"/>
  <c r="U403" i="4" s="1"/>
  <c r="V403" i="4" s="1"/>
  <c r="Y403" i="4" s="1"/>
  <c r="AK403" i="4"/>
  <c r="AL403" i="4"/>
  <c r="I403" i="4"/>
  <c r="E403" i="4"/>
  <c r="Z403" i="4"/>
  <c r="F403" i="4" l="1"/>
  <c r="W403" i="4"/>
  <c r="M403" i="4"/>
  <c r="N403" i="4" s="1"/>
  <c r="Q403" i="4" s="1"/>
  <c r="X403" i="4" l="1"/>
  <c r="AA403" i="4" s="1"/>
  <c r="AB403" i="4" s="1"/>
  <c r="G403" i="4"/>
  <c r="P403" i="4"/>
  <c r="R403" i="4"/>
  <c r="S403" i="4" l="1"/>
  <c r="AC403" i="4"/>
  <c r="H404" i="4"/>
  <c r="AF403" i="4" l="1"/>
  <c r="AG403" i="4"/>
  <c r="C404" i="4" s="1"/>
  <c r="AD403" i="4"/>
  <c r="AE403" i="4" s="1"/>
  <c r="AI403" i="4"/>
  <c r="AJ403" i="4" s="1"/>
  <c r="K404" i="4"/>
  <c r="T403" i="4"/>
  <c r="AH403" i="4" l="1"/>
  <c r="D404" i="4" s="1"/>
  <c r="L404" i="4" s="1"/>
  <c r="U404" i="4" s="1"/>
  <c r="V404" i="4" s="1"/>
  <c r="B404" i="4"/>
  <c r="AK404" i="4"/>
  <c r="AL404" i="4"/>
  <c r="O405" i="4"/>
  <c r="W404" i="4" l="1"/>
  <c r="Y404" i="4"/>
  <c r="I404" i="4"/>
  <c r="M404" i="4"/>
  <c r="N404" i="4" s="1"/>
  <c r="E404" i="4"/>
  <c r="Z404" i="4"/>
  <c r="F404" i="4" l="1"/>
  <c r="X404" i="4" s="1"/>
  <c r="AA404" i="4" s="1"/>
  <c r="AB404" i="4" s="1"/>
  <c r="Q404" i="4"/>
  <c r="P404" i="4"/>
  <c r="R404" i="4"/>
  <c r="G404" i="4" l="1"/>
  <c r="S404" i="4"/>
  <c r="H405" i="4"/>
  <c r="AC404" i="4"/>
  <c r="AI404" i="4" l="1"/>
  <c r="AJ404" i="4" s="1"/>
  <c r="AG404" i="4"/>
  <c r="C405" i="4" s="1"/>
  <c r="AD404" i="4"/>
  <c r="AE404" i="4" s="1"/>
  <c r="AF404" i="4"/>
  <c r="B405" i="4" s="1"/>
  <c r="K405" i="4"/>
  <c r="T404" i="4"/>
  <c r="O406" i="4"/>
  <c r="AK405" i="4" l="1"/>
  <c r="AH404" i="4"/>
  <c r="D405" i="4" s="1"/>
  <c r="L405" i="4" s="1"/>
  <c r="U405" i="4" s="1"/>
  <c r="V405" i="4" s="1"/>
  <c r="Y405" i="4" s="1"/>
  <c r="AL405" i="4"/>
  <c r="I405" i="4"/>
  <c r="Z405" i="4"/>
  <c r="E405" i="4"/>
  <c r="F405" i="4" l="1"/>
  <c r="M405" i="4"/>
  <c r="N405" i="4" s="1"/>
  <c r="W405" i="4"/>
  <c r="X405" i="4" l="1"/>
  <c r="AA405" i="4" s="1"/>
  <c r="AB405" i="4" s="1"/>
  <c r="G405" i="4"/>
  <c r="P405" i="4"/>
  <c r="Q405" i="4"/>
  <c r="R405" i="4"/>
  <c r="S405" i="4" l="1"/>
  <c r="AC405" i="4"/>
  <c r="H406" i="4"/>
  <c r="AI405" i="4" l="1"/>
  <c r="AJ405" i="4" s="1"/>
  <c r="AG405" i="4"/>
  <c r="C406" i="4" s="1"/>
  <c r="AD405" i="4"/>
  <c r="AE405" i="4" s="1"/>
  <c r="AF405" i="4"/>
  <c r="B406" i="4" s="1"/>
  <c r="K406" i="4"/>
  <c r="T405" i="4"/>
  <c r="O407" i="4"/>
  <c r="I406" i="4" l="1"/>
  <c r="AL406" i="4"/>
  <c r="AH405" i="4"/>
  <c r="D406" i="4" s="1"/>
  <c r="L406" i="4" s="1"/>
  <c r="U406" i="4" s="1"/>
  <c r="V406" i="4" s="1"/>
  <c r="Y406" i="4" s="1"/>
  <c r="AK406" i="4"/>
  <c r="Z406" i="4"/>
  <c r="E406" i="4"/>
  <c r="F406" i="4" l="1"/>
  <c r="W406" i="4"/>
  <c r="M406" i="4"/>
  <c r="N406" i="4" s="1"/>
  <c r="X406" i="4" l="1"/>
  <c r="AA406" i="4" s="1"/>
  <c r="AB406" i="4" s="1"/>
  <c r="G406" i="4"/>
  <c r="P406" i="4"/>
  <c r="Q406" i="4"/>
  <c r="R406" i="4"/>
  <c r="S406" i="4" l="1"/>
  <c r="AC406" i="4"/>
  <c r="H407" i="4"/>
  <c r="AI406" i="4" l="1"/>
  <c r="AJ406" i="4" s="1"/>
  <c r="AG406" i="4"/>
  <c r="C407" i="4" s="1"/>
  <c r="AD406" i="4"/>
  <c r="AE406" i="4" s="1"/>
  <c r="AF406" i="4"/>
  <c r="B407" i="4" s="1"/>
  <c r="K407" i="4"/>
  <c r="T406" i="4"/>
  <c r="O408" i="4"/>
  <c r="AK407" i="4" l="1"/>
  <c r="AL407" i="4"/>
  <c r="I407" i="4"/>
  <c r="AH406" i="4"/>
  <c r="D407" i="4" s="1"/>
  <c r="L407" i="4" s="1"/>
  <c r="U407" i="4" s="1"/>
  <c r="V407" i="4" s="1"/>
  <c r="Y407" i="4" s="1"/>
  <c r="Z407" i="4"/>
  <c r="E407" i="4"/>
  <c r="F407" i="4" l="1"/>
  <c r="M407" i="4"/>
  <c r="N407" i="4" s="1"/>
  <c r="W407" i="4"/>
  <c r="X407" i="4" s="1"/>
  <c r="AA407" i="4" s="1"/>
  <c r="AB407" i="4" s="1"/>
  <c r="G407" i="4" l="1"/>
  <c r="P407" i="4"/>
  <c r="Q407" i="4"/>
  <c r="R407" i="4"/>
  <c r="S407" i="4" l="1"/>
  <c r="H408" i="4"/>
  <c r="AC407" i="4"/>
  <c r="AF407" i="4" l="1"/>
  <c r="B408" i="4" s="1"/>
  <c r="AD407" i="4"/>
  <c r="AE407" i="4" s="1"/>
  <c r="AI407" i="4"/>
  <c r="AJ407" i="4" s="1"/>
  <c r="AG407" i="4"/>
  <c r="C408" i="4" s="1"/>
  <c r="K408" i="4"/>
  <c r="T407" i="4"/>
  <c r="O409" i="4"/>
  <c r="AL408" i="4" l="1"/>
  <c r="AH407" i="4"/>
  <c r="D408" i="4" s="1"/>
  <c r="L408" i="4" s="1"/>
  <c r="U408" i="4" s="1"/>
  <c r="V408" i="4" s="1"/>
  <c r="AK408" i="4"/>
  <c r="I408" i="4"/>
  <c r="E408" i="4"/>
  <c r="F408" i="4" l="1"/>
  <c r="Y408" i="4"/>
  <c r="W408" i="4"/>
  <c r="M408" i="4"/>
  <c r="Z408" i="4"/>
  <c r="X408" i="4" l="1"/>
  <c r="AA408" i="4" s="1"/>
  <c r="AB408" i="4" s="1"/>
  <c r="N408" i="4"/>
  <c r="Q408" i="4" s="1"/>
  <c r="P408" i="4"/>
  <c r="R408" i="4"/>
  <c r="G408" i="4" l="1"/>
  <c r="S408" i="4"/>
  <c r="T408" i="4" s="1"/>
  <c r="H409" i="4"/>
  <c r="AC408" i="4"/>
  <c r="K409" i="4" l="1"/>
  <c r="AF408" i="4"/>
  <c r="AI408" i="4"/>
  <c r="AJ408" i="4" s="1"/>
  <c r="AD408" i="4"/>
  <c r="AE408" i="4" s="1"/>
  <c r="AG408" i="4"/>
  <c r="C409" i="4" s="1"/>
  <c r="AK409" i="4" l="1"/>
  <c r="B409" i="4"/>
  <c r="AH408" i="4"/>
  <c r="D409" i="4" s="1"/>
  <c r="AL409" i="4"/>
  <c r="O410" i="4"/>
  <c r="I409" i="4" l="1"/>
  <c r="L409" i="4"/>
  <c r="U409" i="4" s="1"/>
  <c r="V409" i="4" s="1"/>
  <c r="E409" i="4"/>
  <c r="F409" i="4" l="1"/>
  <c r="Y409" i="4"/>
  <c r="W409" i="4"/>
  <c r="M409" i="4"/>
  <c r="Z409" i="4"/>
  <c r="X409" i="4" l="1"/>
  <c r="AA409" i="4" s="1"/>
  <c r="AB409" i="4" s="1"/>
  <c r="N409" i="4"/>
  <c r="P409" i="4"/>
  <c r="R409" i="4"/>
  <c r="Q409" i="4" l="1"/>
  <c r="S409" i="4" s="1"/>
  <c r="G409" i="4"/>
  <c r="H410" i="4"/>
  <c r="AC409" i="4"/>
  <c r="K410" i="4" l="1"/>
  <c r="AG409" i="4"/>
  <c r="C410" i="4" s="1"/>
  <c r="AI409" i="4"/>
  <c r="AJ409" i="4" s="1"/>
  <c r="AF409" i="4"/>
  <c r="AD409" i="4"/>
  <c r="AE409" i="4" s="1"/>
  <c r="T409" i="4"/>
  <c r="AH409" i="4" l="1"/>
  <c r="D410" i="4" s="1"/>
  <c r="B410" i="4"/>
  <c r="AL410" i="4"/>
  <c r="AK410" i="4"/>
  <c r="O411" i="4"/>
  <c r="L410" i="4" l="1"/>
  <c r="U410" i="4" s="1"/>
  <c r="V410" i="4" s="1"/>
  <c r="Y410" i="4" s="1"/>
  <c r="I410" i="4"/>
  <c r="Z410" i="4"/>
  <c r="E410" i="4"/>
  <c r="F410" i="4" l="1"/>
  <c r="W410" i="4"/>
  <c r="M410" i="4"/>
  <c r="P410" i="4" s="1"/>
  <c r="R410" i="4"/>
  <c r="X410" i="4" l="1"/>
  <c r="AA410" i="4" s="1"/>
  <c r="AB410" i="4" s="1"/>
  <c r="N410" i="4"/>
  <c r="G410" i="4" s="1"/>
  <c r="Q410" i="4" l="1"/>
  <c r="S410" i="4" s="1"/>
  <c r="T410" i="4" s="1"/>
  <c r="H411" i="4"/>
  <c r="AC410" i="4"/>
  <c r="AG410" i="4" l="1"/>
  <c r="C411" i="4" s="1"/>
  <c r="AI410" i="4"/>
  <c r="AJ410" i="4" s="1"/>
  <c r="AD410" i="4"/>
  <c r="AE410" i="4" s="1"/>
  <c r="AF410" i="4"/>
  <c r="K411" i="4"/>
  <c r="AL411" i="4" l="1"/>
  <c r="AK411" i="4"/>
  <c r="B411" i="4"/>
  <c r="AH410" i="4"/>
  <c r="D411" i="4" s="1"/>
  <c r="O412" i="4"/>
  <c r="L411" i="4" l="1"/>
  <c r="U411" i="4" s="1"/>
  <c r="V411" i="4" s="1"/>
  <c r="I411" i="4"/>
  <c r="E411" i="4"/>
  <c r="F411" i="4" l="1"/>
  <c r="M411" i="4"/>
  <c r="P411" i="4" s="1"/>
  <c r="Y411" i="4"/>
  <c r="W411" i="4"/>
  <c r="Z411" i="4"/>
  <c r="R411" i="4"/>
  <c r="X411" i="4" l="1"/>
  <c r="AA411" i="4" s="1"/>
  <c r="AB411" i="4" s="1"/>
  <c r="N411" i="4"/>
  <c r="Q411" i="4" s="1"/>
  <c r="S411" i="4" s="1"/>
  <c r="H412" i="4"/>
  <c r="AC411" i="4"/>
  <c r="G411" i="4" l="1"/>
  <c r="K412" i="4"/>
  <c r="AD411" i="4"/>
  <c r="AE411" i="4" s="1"/>
  <c r="AF411" i="4"/>
  <c r="AI411" i="4"/>
  <c r="AJ411" i="4" s="1"/>
  <c r="AG411" i="4"/>
  <c r="C412" i="4" s="1"/>
  <c r="T411" i="4"/>
  <c r="AL412" i="4" l="1"/>
  <c r="B412" i="4"/>
  <c r="AH411" i="4"/>
  <c r="D412" i="4" s="1"/>
  <c r="L412" i="4" s="1"/>
  <c r="U412" i="4" s="1"/>
  <c r="V412" i="4" s="1"/>
  <c r="AK412" i="4"/>
  <c r="O413" i="4"/>
  <c r="W412" i="4" l="1"/>
  <c r="M412" i="4"/>
  <c r="P412" i="4" s="1"/>
  <c r="I412" i="4"/>
  <c r="Y412" i="4"/>
  <c r="E412" i="4"/>
  <c r="Z412" i="4"/>
  <c r="R412" i="4"/>
  <c r="F412" i="4" l="1"/>
  <c r="X412" i="4" s="1"/>
  <c r="AA412" i="4" s="1"/>
  <c r="AB412" i="4" s="1"/>
  <c r="N412" i="4"/>
  <c r="Q412" i="4" s="1"/>
  <c r="S412" i="4" s="1"/>
  <c r="H413" i="4"/>
  <c r="AC412" i="4"/>
  <c r="G412" i="4" l="1"/>
  <c r="K413" i="4"/>
  <c r="AF412" i="4"/>
  <c r="AD412" i="4"/>
  <c r="AE412" i="4" s="1"/>
  <c r="AI412" i="4"/>
  <c r="AJ412" i="4" s="1"/>
  <c r="AG412" i="4"/>
  <c r="C413" i="4" s="1"/>
  <c r="T412" i="4"/>
  <c r="AL413" i="4" l="1"/>
  <c r="AH412" i="4"/>
  <c r="D413" i="4" s="1"/>
  <c r="B413" i="4"/>
  <c r="AK413" i="4"/>
  <c r="O414" i="4"/>
  <c r="I413" i="4" l="1"/>
  <c r="L413" i="4"/>
  <c r="U413" i="4" s="1"/>
  <c r="V413" i="4" s="1"/>
  <c r="E413" i="4"/>
  <c r="F413" i="4" l="1"/>
  <c r="W413" i="4"/>
  <c r="Y413" i="4"/>
  <c r="M413" i="4"/>
  <c r="Z413" i="4"/>
  <c r="X413" i="4" l="1"/>
  <c r="AA413" i="4" s="1"/>
  <c r="AB413" i="4" s="1"/>
  <c r="P413" i="4"/>
  <c r="N413" i="4"/>
  <c r="R413" i="4"/>
  <c r="G413" i="4" l="1"/>
  <c r="Q413" i="4"/>
  <c r="S413" i="4" s="1"/>
  <c r="T413" i="4" s="1"/>
  <c r="AC413" i="4"/>
  <c r="H414" i="4"/>
  <c r="K414" i="4" l="1"/>
  <c r="AG413" i="4"/>
  <c r="C414" i="4" s="1"/>
  <c r="AD413" i="4"/>
  <c r="AE413" i="4" s="1"/>
  <c r="AF413" i="4"/>
  <c r="AI413" i="4"/>
  <c r="AJ413" i="4" s="1"/>
  <c r="AK414" i="4" l="1"/>
  <c r="AH413" i="4"/>
  <c r="D414" i="4" s="1"/>
  <c r="B414" i="4"/>
  <c r="AL414" i="4"/>
  <c r="O415" i="4"/>
  <c r="L414" i="4" l="1"/>
  <c r="U414" i="4" s="1"/>
  <c r="V414" i="4" s="1"/>
  <c r="I414" i="4"/>
  <c r="E414" i="4"/>
  <c r="F414" i="4" l="1"/>
  <c r="W414" i="4"/>
  <c r="Y414" i="4"/>
  <c r="M414" i="4"/>
  <c r="Z414" i="4"/>
  <c r="X414" i="4" l="1"/>
  <c r="AA414" i="4" s="1"/>
  <c r="AB414" i="4" s="1"/>
  <c r="P414" i="4"/>
  <c r="N414" i="4"/>
  <c r="R414" i="4"/>
  <c r="G414" i="4" l="1"/>
  <c r="Q414" i="4"/>
  <c r="S414" i="4" s="1"/>
  <c r="AC414" i="4"/>
  <c r="H415" i="4"/>
  <c r="K415" i="4" l="1"/>
  <c r="AI414" i="4"/>
  <c r="AJ414" i="4" s="1"/>
  <c r="AD414" i="4"/>
  <c r="AE414" i="4" s="1"/>
  <c r="AG414" i="4"/>
  <c r="C415" i="4" s="1"/>
  <c r="AF414" i="4"/>
  <c r="B415" i="4" s="1"/>
  <c r="T414" i="4"/>
  <c r="O416" i="4"/>
  <c r="AL415" i="4" l="1"/>
  <c r="I415" i="4"/>
  <c r="AH414" i="4"/>
  <c r="D415" i="4" s="1"/>
  <c r="AK415" i="4"/>
  <c r="E415" i="4"/>
  <c r="F415" i="4" l="1"/>
  <c r="L415" i="4"/>
  <c r="U415" i="4" s="1"/>
  <c r="V415" i="4" s="1"/>
  <c r="M415" i="4" l="1"/>
  <c r="N415" i="4" s="1"/>
  <c r="Q415" i="4" s="1"/>
  <c r="Y415" i="4"/>
  <c r="W415" i="4"/>
  <c r="X415" i="4" s="1"/>
  <c r="Z415" i="4"/>
  <c r="P415" i="4" l="1"/>
  <c r="G415" i="4"/>
  <c r="AA415" i="4"/>
  <c r="AB415" i="4" s="1"/>
  <c r="R415" i="4"/>
  <c r="S415" i="4" l="1"/>
  <c r="T415" i="4" s="1"/>
  <c r="AC415" i="4"/>
  <c r="H416" i="4"/>
  <c r="AD415" i="4" l="1"/>
  <c r="AE415" i="4" s="1"/>
  <c r="AF415" i="4"/>
  <c r="B416" i="4" s="1"/>
  <c r="AI415" i="4"/>
  <c r="AJ415" i="4" s="1"/>
  <c r="AG415" i="4"/>
  <c r="C416" i="4" s="1"/>
  <c r="K416" i="4"/>
  <c r="O417" i="4"/>
  <c r="AH415" i="4" l="1"/>
  <c r="D416" i="4" s="1"/>
  <c r="L416" i="4" s="1"/>
  <c r="U416" i="4" s="1"/>
  <c r="V416" i="4" s="1"/>
  <c r="AL416" i="4"/>
  <c r="AK416" i="4"/>
  <c r="I416" i="4"/>
  <c r="E416" i="4"/>
  <c r="F416" i="4" l="1"/>
  <c r="W416" i="4"/>
  <c r="Y416" i="4"/>
  <c r="M416" i="4"/>
  <c r="Z416" i="4"/>
  <c r="X416" i="4" l="1"/>
  <c r="AA416" i="4" s="1"/>
  <c r="AB416" i="4" s="1"/>
  <c r="N416" i="4"/>
  <c r="P416" i="4"/>
  <c r="R416" i="4"/>
  <c r="Q416" i="4" l="1"/>
  <c r="S416" i="4" s="1"/>
  <c r="G416" i="4"/>
  <c r="H417" i="4"/>
  <c r="AC416" i="4"/>
  <c r="K417" i="4" l="1"/>
  <c r="AI416" i="4"/>
  <c r="AJ416" i="4" s="1"/>
  <c r="AD416" i="4"/>
  <c r="AE416" i="4" s="1"/>
  <c r="AG416" i="4"/>
  <c r="C417" i="4" s="1"/>
  <c r="AF416" i="4"/>
  <c r="T416" i="4"/>
  <c r="AH416" i="4" l="1"/>
  <c r="D417" i="4" s="1"/>
  <c r="L417" i="4" s="1"/>
  <c r="U417" i="4" s="1"/>
  <c r="V417" i="4" s="1"/>
  <c r="B417" i="4"/>
  <c r="AL417" i="4"/>
  <c r="AK417" i="4"/>
  <c r="O418" i="4"/>
  <c r="W417" i="4" l="1"/>
  <c r="Y417" i="4"/>
  <c r="M417" i="4"/>
  <c r="N417" i="4" s="1"/>
  <c r="I417" i="4"/>
  <c r="E417" i="4"/>
  <c r="Z417" i="4"/>
  <c r="F417" i="4" l="1"/>
  <c r="X417" i="4" s="1"/>
  <c r="AA417" i="4" s="1"/>
  <c r="AB417" i="4" s="1"/>
  <c r="Q417" i="4"/>
  <c r="P417" i="4"/>
  <c r="R417" i="4"/>
  <c r="G417" i="4" l="1"/>
  <c r="S417" i="4"/>
  <c r="T417" i="4" s="1"/>
  <c r="AC417" i="4"/>
  <c r="H418" i="4"/>
  <c r="AD417" i="4" l="1"/>
  <c r="AE417" i="4" s="1"/>
  <c r="AI417" i="4"/>
  <c r="AJ417" i="4" s="1"/>
  <c r="AF417" i="4"/>
  <c r="B418" i="4" s="1"/>
  <c r="AG417" i="4"/>
  <c r="C418" i="4" s="1"/>
  <c r="K418" i="4"/>
  <c r="O419" i="4"/>
  <c r="AK418" i="4" l="1"/>
  <c r="AH417" i="4"/>
  <c r="D418" i="4" s="1"/>
  <c r="L418" i="4" s="1"/>
  <c r="U418" i="4" s="1"/>
  <c r="V418" i="4" s="1"/>
  <c r="AL418" i="4"/>
  <c r="I418" i="4"/>
  <c r="E418" i="4"/>
  <c r="F418" i="4" l="1"/>
  <c r="W418" i="4"/>
  <c r="Y418" i="4"/>
  <c r="M418" i="4"/>
  <c r="Z418" i="4"/>
  <c r="X418" i="4" l="1"/>
  <c r="AA418" i="4" s="1"/>
  <c r="AB418" i="4" s="1"/>
  <c r="P418" i="4"/>
  <c r="N418" i="4"/>
  <c r="Q418" i="4" s="1"/>
  <c r="R418" i="4"/>
  <c r="G418" i="4" l="1"/>
  <c r="S418" i="4"/>
  <c r="H419" i="4"/>
  <c r="AC418" i="4"/>
  <c r="K419" i="4" l="1"/>
  <c r="AD418" i="4"/>
  <c r="AE418" i="4" s="1"/>
  <c r="AI418" i="4"/>
  <c r="AJ418" i="4" s="1"/>
  <c r="AG418" i="4"/>
  <c r="C419" i="4" s="1"/>
  <c r="AF418" i="4"/>
  <c r="T418" i="4"/>
  <c r="B419" i="4" l="1"/>
  <c r="AH418" i="4"/>
  <c r="D419" i="4" s="1"/>
  <c r="AL419" i="4"/>
  <c r="AK419" i="4"/>
  <c r="O420" i="4"/>
  <c r="L419" i="4" l="1"/>
  <c r="U419" i="4" s="1"/>
  <c r="V419" i="4" s="1"/>
  <c r="I419" i="4"/>
  <c r="E419" i="4"/>
  <c r="F419" i="4" l="1"/>
  <c r="M419" i="4"/>
  <c r="P419" i="4" s="1"/>
  <c r="Y419" i="4"/>
  <c r="W419" i="4"/>
  <c r="Z419" i="4"/>
  <c r="R419" i="4"/>
  <c r="X419" i="4" l="1"/>
  <c r="AA419" i="4" s="1"/>
  <c r="AB419" i="4" s="1"/>
  <c r="N419" i="4"/>
  <c r="Q419" i="4" s="1"/>
  <c r="S419" i="4" s="1"/>
  <c r="AC419" i="4"/>
  <c r="H420" i="4"/>
  <c r="G419" i="4" l="1"/>
  <c r="AI419" i="4"/>
  <c r="AJ419" i="4" s="1"/>
  <c r="AG419" i="4"/>
  <c r="C420" i="4" s="1"/>
  <c r="AD419" i="4"/>
  <c r="AE419" i="4" s="1"/>
  <c r="AF419" i="4"/>
  <c r="B420" i="4" s="1"/>
  <c r="K420" i="4"/>
  <c r="T419" i="4"/>
  <c r="O421" i="4"/>
  <c r="I420" i="4" l="1"/>
  <c r="AH419" i="4"/>
  <c r="D420" i="4" s="1"/>
  <c r="L420" i="4" s="1"/>
  <c r="AK420" i="4"/>
  <c r="AL420" i="4"/>
  <c r="E420" i="4"/>
  <c r="F420" i="4" l="1"/>
  <c r="U420" i="4"/>
  <c r="V420" i="4" s="1"/>
  <c r="M420" i="4"/>
  <c r="Y420" i="4" l="1"/>
  <c r="W420" i="4"/>
  <c r="X420" i="4" s="1"/>
  <c r="N420" i="4"/>
  <c r="P420" i="4"/>
  <c r="Z420" i="4"/>
  <c r="R420" i="4"/>
  <c r="Q420" i="4" l="1"/>
  <c r="S420" i="4" s="1"/>
  <c r="G420" i="4"/>
  <c r="AA420" i="4"/>
  <c r="AB420" i="4" s="1"/>
  <c r="AC420" i="4"/>
  <c r="H421" i="4"/>
  <c r="AI420" i="4" l="1"/>
  <c r="AJ420" i="4" s="1"/>
  <c r="AD420" i="4"/>
  <c r="AE420" i="4" s="1"/>
  <c r="AG420" i="4"/>
  <c r="C421" i="4" s="1"/>
  <c r="AF420" i="4"/>
  <c r="K421" i="4"/>
  <c r="T420" i="4"/>
  <c r="AH420" i="4" l="1"/>
  <c r="D421" i="4" s="1"/>
  <c r="L421" i="4" s="1"/>
  <c r="M421" i="4" s="1"/>
  <c r="AL421" i="4"/>
  <c r="B421" i="4"/>
  <c r="AK421" i="4"/>
  <c r="O422" i="4"/>
  <c r="U421" i="4" l="1"/>
  <c r="V421" i="4" s="1"/>
  <c r="W421" i="4" s="1"/>
  <c r="N421" i="4"/>
  <c r="P421" i="4"/>
  <c r="I421" i="4"/>
  <c r="E421" i="4"/>
  <c r="R421" i="4"/>
  <c r="F421" i="4" l="1"/>
  <c r="X421" i="4" s="1"/>
  <c r="Q421" i="4"/>
  <c r="S421" i="4" s="1"/>
  <c r="T421" i="4" s="1"/>
  <c r="Y421" i="4"/>
  <c r="Z421" i="4"/>
  <c r="H422" i="4"/>
  <c r="G421" i="4" l="1"/>
  <c r="AA421" i="4"/>
  <c r="AB421" i="4" s="1"/>
  <c r="K422" i="4"/>
  <c r="AC421" i="4"/>
  <c r="AD421" i="4" l="1"/>
  <c r="AE421" i="4" s="1"/>
  <c r="AF421" i="4"/>
  <c r="B422" i="4" s="1"/>
  <c r="AG421" i="4"/>
  <c r="C422" i="4" s="1"/>
  <c r="AI421" i="4"/>
  <c r="AJ421" i="4" s="1"/>
  <c r="O423" i="4"/>
  <c r="AK422" i="4" l="1"/>
  <c r="AH421" i="4"/>
  <c r="D422" i="4" s="1"/>
  <c r="L422" i="4" s="1"/>
  <c r="U422" i="4" s="1"/>
  <c r="V422" i="4" s="1"/>
  <c r="AL422" i="4"/>
  <c r="I422" i="4"/>
  <c r="E422" i="4"/>
  <c r="F422" i="4" l="1"/>
  <c r="Y422" i="4"/>
  <c r="W422" i="4"/>
  <c r="M422" i="4"/>
  <c r="Z422" i="4"/>
  <c r="X422" i="4" l="1"/>
  <c r="AA422" i="4" s="1"/>
  <c r="AB422" i="4" s="1"/>
  <c r="P422" i="4"/>
  <c r="N422" i="4"/>
  <c r="R422" i="4"/>
  <c r="G422" i="4" l="1"/>
  <c r="Q422" i="4"/>
  <c r="S422" i="4" s="1"/>
  <c r="T422" i="4" s="1"/>
  <c r="H423" i="4"/>
  <c r="AC422" i="4"/>
  <c r="K423" i="4" l="1"/>
  <c r="AF422" i="4"/>
  <c r="AD422" i="4"/>
  <c r="AE422" i="4" s="1"/>
  <c r="AG422" i="4"/>
  <c r="C423" i="4" s="1"/>
  <c r="AI422" i="4"/>
  <c r="AJ422" i="4" s="1"/>
  <c r="AH422" i="4" l="1"/>
  <c r="D423" i="4" s="1"/>
  <c r="L423" i="4" s="1"/>
  <c r="U423" i="4" s="1"/>
  <c r="V423" i="4" s="1"/>
  <c r="B423" i="4"/>
  <c r="AK423" i="4"/>
  <c r="AL423" i="4"/>
  <c r="O424" i="4"/>
  <c r="M423" i="4" l="1"/>
  <c r="N423" i="4" s="1"/>
  <c r="W423" i="4"/>
  <c r="Y423" i="4"/>
  <c r="I423" i="4"/>
  <c r="E423" i="4"/>
  <c r="Z423" i="4"/>
  <c r="F423" i="4" l="1"/>
  <c r="X423" i="4" s="1"/>
  <c r="AA423" i="4" s="1"/>
  <c r="AB423" i="4" s="1"/>
  <c r="P423" i="4"/>
  <c r="Q423" i="4"/>
  <c r="R423" i="4"/>
  <c r="G423" i="4" l="1"/>
  <c r="S423" i="4"/>
  <c r="T423" i="4" s="1"/>
  <c r="AC423" i="4"/>
  <c r="H424" i="4"/>
  <c r="K424" i="4" l="1"/>
  <c r="AI423" i="4"/>
  <c r="AJ423" i="4" s="1"/>
  <c r="AG423" i="4"/>
  <c r="C424" i="4" s="1"/>
  <c r="AF423" i="4"/>
  <c r="AD423" i="4"/>
  <c r="AE423" i="4" s="1"/>
  <c r="AL424" i="4" l="1"/>
  <c r="AH423" i="4"/>
  <c r="D424" i="4" s="1"/>
  <c r="L424" i="4" s="1"/>
  <c r="U424" i="4" s="1"/>
  <c r="V424" i="4" s="1"/>
  <c r="B424" i="4"/>
  <c r="AK424" i="4"/>
  <c r="O425" i="4"/>
  <c r="W424" i="4" l="1"/>
  <c r="Y424" i="4"/>
  <c r="I424" i="4"/>
  <c r="M424" i="4"/>
  <c r="P424" i="4" s="1"/>
  <c r="E424" i="4"/>
  <c r="Z424" i="4"/>
  <c r="R424" i="4"/>
  <c r="F424" i="4" l="1"/>
  <c r="X424" i="4" s="1"/>
  <c r="AA424" i="4" s="1"/>
  <c r="AB424" i="4" s="1"/>
  <c r="N424" i="4"/>
  <c r="Q424" i="4" s="1"/>
  <c r="S424" i="4" s="1"/>
  <c r="AC424" i="4"/>
  <c r="H425" i="4"/>
  <c r="G424" i="4" l="1"/>
  <c r="K425" i="4"/>
  <c r="AG424" i="4"/>
  <c r="C425" i="4" s="1"/>
  <c r="AI424" i="4"/>
  <c r="AJ424" i="4" s="1"/>
  <c r="AF424" i="4"/>
  <c r="AD424" i="4"/>
  <c r="AE424" i="4" s="1"/>
  <c r="T424" i="4"/>
  <c r="AK425" i="4" l="1"/>
  <c r="AL425" i="4"/>
  <c r="B425" i="4"/>
  <c r="AH424" i="4"/>
  <c r="D425" i="4" s="1"/>
  <c r="O426" i="4"/>
  <c r="I425" i="4" l="1"/>
  <c r="L425" i="4"/>
  <c r="U425" i="4" s="1"/>
  <c r="V425" i="4" s="1"/>
  <c r="E425" i="4"/>
  <c r="F425" i="4" l="1"/>
  <c r="W425" i="4"/>
  <c r="Y425" i="4"/>
  <c r="M425" i="4"/>
  <c r="Z425" i="4"/>
  <c r="X425" i="4" l="1"/>
  <c r="AA425" i="4" s="1"/>
  <c r="AB425" i="4" s="1"/>
  <c r="P425" i="4"/>
  <c r="N425" i="4"/>
  <c r="R425" i="4"/>
  <c r="G425" i="4" l="1"/>
  <c r="Q425" i="4"/>
  <c r="S425" i="4" s="1"/>
  <c r="T425" i="4" s="1"/>
  <c r="AC425" i="4"/>
  <c r="H426" i="4"/>
  <c r="K426" i="4" l="1"/>
  <c r="AI425" i="4"/>
  <c r="AJ425" i="4" s="1"/>
  <c r="AG425" i="4"/>
  <c r="C426" i="4" s="1"/>
  <c r="AF425" i="4"/>
  <c r="AD425" i="4"/>
  <c r="AE425" i="4" s="1"/>
  <c r="AK426" i="4" l="1"/>
  <c r="B426" i="4"/>
  <c r="AH425" i="4"/>
  <c r="D426" i="4" s="1"/>
  <c r="AL426" i="4"/>
  <c r="O427" i="4"/>
  <c r="I426" i="4" l="1"/>
  <c r="L426" i="4"/>
  <c r="U426" i="4" s="1"/>
  <c r="V426" i="4" s="1"/>
  <c r="E426" i="4"/>
  <c r="F426" i="4" l="1"/>
  <c r="M426" i="4"/>
  <c r="N426" i="4" s="1"/>
  <c r="W426" i="4"/>
  <c r="Y426" i="4"/>
  <c r="Z426" i="4"/>
  <c r="X426" i="4" l="1"/>
  <c r="AA426" i="4" s="1"/>
  <c r="AB426" i="4" s="1"/>
  <c r="Q426" i="4"/>
  <c r="P426" i="4"/>
  <c r="G426" i="4"/>
  <c r="R426" i="4"/>
  <c r="S426" i="4" l="1"/>
  <c r="AC426" i="4"/>
  <c r="H427" i="4"/>
  <c r="K427" i="4" l="1"/>
  <c r="AI426" i="4"/>
  <c r="AJ426" i="4" s="1"/>
  <c r="AG426" i="4"/>
  <c r="C427" i="4" s="1"/>
  <c r="AF426" i="4"/>
  <c r="B427" i="4" s="1"/>
  <c r="AD426" i="4"/>
  <c r="AE426" i="4" s="1"/>
  <c r="T426" i="4"/>
  <c r="O428" i="4"/>
  <c r="AH426" i="4" l="1"/>
  <c r="D427" i="4" s="1"/>
  <c r="L427" i="4" s="1"/>
  <c r="U427" i="4" s="1"/>
  <c r="V427" i="4" s="1"/>
  <c r="Y427" i="4" s="1"/>
  <c r="AL427" i="4"/>
  <c r="AK427" i="4"/>
  <c r="I427" i="4"/>
  <c r="Z427" i="4"/>
  <c r="E427" i="4"/>
  <c r="F427" i="4" l="1"/>
  <c r="W427" i="4"/>
  <c r="M427" i="4"/>
  <c r="X427" i="4" l="1"/>
  <c r="AA427" i="4" s="1"/>
  <c r="AB427" i="4" s="1"/>
  <c r="P427" i="4"/>
  <c r="N427" i="4"/>
  <c r="R427" i="4"/>
  <c r="G427" i="4" l="1"/>
  <c r="Q427" i="4"/>
  <c r="S427" i="4" s="1"/>
  <c r="AC427" i="4"/>
  <c r="H428" i="4"/>
  <c r="K428" i="4" l="1"/>
  <c r="AF427" i="4"/>
  <c r="B428" i="4" s="1"/>
  <c r="AG427" i="4"/>
  <c r="C428" i="4" s="1"/>
  <c r="AI427" i="4"/>
  <c r="AJ427" i="4" s="1"/>
  <c r="AD427" i="4"/>
  <c r="AE427" i="4" s="1"/>
  <c r="T427" i="4"/>
  <c r="O429" i="4"/>
  <c r="I428" i="4" l="1"/>
  <c r="AH427" i="4"/>
  <c r="D428" i="4" s="1"/>
  <c r="L428" i="4" s="1"/>
  <c r="U428" i="4" s="1"/>
  <c r="V428" i="4" s="1"/>
  <c r="W428" i="4" s="1"/>
  <c r="AK428" i="4"/>
  <c r="AL428" i="4"/>
  <c r="E428" i="4"/>
  <c r="F428" i="4" l="1"/>
  <c r="X428" i="4" s="1"/>
  <c r="M428" i="4"/>
  <c r="P428" i="4" s="1"/>
  <c r="Y428" i="4"/>
  <c r="Z428" i="4"/>
  <c r="R428" i="4"/>
  <c r="AA428" i="4" l="1"/>
  <c r="AB428" i="4" s="1"/>
  <c r="N428" i="4"/>
  <c r="Q428" i="4" l="1"/>
  <c r="S428" i="4" s="1"/>
  <c r="G428" i="4"/>
  <c r="AC428" i="4"/>
  <c r="H429" i="4"/>
  <c r="K429" i="4" l="1"/>
  <c r="AI428" i="4"/>
  <c r="AJ428" i="4" s="1"/>
  <c r="AF428" i="4"/>
  <c r="AG428" i="4"/>
  <c r="C429" i="4" s="1"/>
  <c r="AD428" i="4"/>
  <c r="AE428" i="4" s="1"/>
  <c r="T428" i="4"/>
  <c r="AH428" i="4" l="1"/>
  <c r="D429" i="4" s="1"/>
  <c r="L429" i="4" s="1"/>
  <c r="U429" i="4" s="1"/>
  <c r="V429" i="4" s="1"/>
  <c r="AL429" i="4"/>
  <c r="B429" i="4"/>
  <c r="AK429" i="4"/>
  <c r="O430" i="4"/>
  <c r="W429" i="4" l="1"/>
  <c r="M429" i="4"/>
  <c r="N429" i="4" s="1"/>
  <c r="I429" i="4"/>
  <c r="Y429" i="4"/>
  <c r="E429" i="4"/>
  <c r="Z429" i="4"/>
  <c r="F429" i="4" l="1"/>
  <c r="X429" i="4" s="1"/>
  <c r="AA429" i="4" s="1"/>
  <c r="AB429" i="4" s="1"/>
  <c r="P429" i="4"/>
  <c r="Q429" i="4"/>
  <c r="R429" i="4"/>
  <c r="G429" i="4" l="1"/>
  <c r="S429" i="4"/>
  <c r="T429" i="4" s="1"/>
  <c r="H430" i="4"/>
  <c r="AC429" i="4"/>
  <c r="AG429" i="4" l="1"/>
  <c r="C430" i="4" s="1"/>
  <c r="AF429" i="4"/>
  <c r="B430" i="4" s="1"/>
  <c r="AD429" i="4"/>
  <c r="AE429" i="4" s="1"/>
  <c r="AI429" i="4"/>
  <c r="AJ429" i="4" s="1"/>
  <c r="K430" i="4"/>
  <c r="O431" i="4"/>
  <c r="AH429" i="4" l="1"/>
  <c r="D430" i="4" s="1"/>
  <c r="L430" i="4" s="1"/>
  <c r="U430" i="4" s="1"/>
  <c r="V430" i="4" s="1"/>
  <c r="AL430" i="4"/>
  <c r="AK430" i="4"/>
  <c r="I430" i="4"/>
  <c r="E430" i="4"/>
  <c r="F430" i="4" l="1"/>
  <c r="M430" i="4"/>
  <c r="W430" i="4"/>
  <c r="Y430" i="4"/>
  <c r="Z430" i="4"/>
  <c r="X430" i="4" l="1"/>
  <c r="AA430" i="4" s="1"/>
  <c r="AB430" i="4" s="1"/>
  <c r="P430" i="4"/>
  <c r="N430" i="4"/>
  <c r="Q430" i="4" s="1"/>
  <c r="R430" i="4"/>
  <c r="G430" i="4" l="1"/>
  <c r="S430" i="4"/>
  <c r="T430" i="4" s="1"/>
  <c r="AC430" i="4"/>
  <c r="H431" i="4"/>
  <c r="K431" i="4" l="1"/>
  <c r="AD430" i="4"/>
  <c r="AE430" i="4" s="1"/>
  <c r="AI430" i="4"/>
  <c r="AJ430" i="4" s="1"/>
  <c r="AG430" i="4"/>
  <c r="C431" i="4" s="1"/>
  <c r="AF430" i="4"/>
  <c r="AK431" i="4" l="1"/>
  <c r="AL431" i="4"/>
  <c r="B431" i="4"/>
  <c r="AH430" i="4"/>
  <c r="D431" i="4" s="1"/>
  <c r="O432" i="4"/>
  <c r="L431" i="4" l="1"/>
  <c r="U431" i="4" s="1"/>
  <c r="V431" i="4" s="1"/>
  <c r="I431" i="4"/>
  <c r="E431" i="4"/>
  <c r="F431" i="4" l="1"/>
  <c r="W431" i="4"/>
  <c r="Y431" i="4"/>
  <c r="M431" i="4"/>
  <c r="Z431" i="4"/>
  <c r="X431" i="4" l="1"/>
  <c r="AA431" i="4" s="1"/>
  <c r="AB431" i="4" s="1"/>
  <c r="N431" i="4"/>
  <c r="P431" i="4"/>
  <c r="R431" i="4"/>
  <c r="G431" i="4" l="1"/>
  <c r="Q431" i="4"/>
  <c r="S431" i="4" s="1"/>
  <c r="T431" i="4" s="1"/>
  <c r="AC431" i="4"/>
  <c r="H432" i="4"/>
  <c r="K432" i="4" l="1"/>
  <c r="AI431" i="4"/>
  <c r="AJ431" i="4" s="1"/>
  <c r="AD431" i="4"/>
  <c r="AE431" i="4" s="1"/>
  <c r="AG431" i="4"/>
  <c r="C432" i="4" s="1"/>
  <c r="AF431" i="4"/>
  <c r="B432" i="4" l="1"/>
  <c r="AH431" i="4"/>
  <c r="D432" i="4" s="1"/>
  <c r="AL432" i="4"/>
  <c r="AK432" i="4"/>
  <c r="O433" i="4"/>
  <c r="L432" i="4" l="1"/>
  <c r="U432" i="4" s="1"/>
  <c r="V432" i="4" s="1"/>
  <c r="I432" i="4"/>
  <c r="E432" i="4"/>
  <c r="F432" i="4" l="1"/>
  <c r="Y432" i="4"/>
  <c r="W432" i="4"/>
  <c r="M432" i="4"/>
  <c r="Z432" i="4"/>
  <c r="X432" i="4" l="1"/>
  <c r="AA432" i="4" s="1"/>
  <c r="AB432" i="4" s="1"/>
  <c r="N432" i="4"/>
  <c r="P432" i="4"/>
  <c r="R432" i="4"/>
  <c r="G432" i="4" l="1"/>
  <c r="Q432" i="4"/>
  <c r="S432" i="4" s="1"/>
  <c r="T432" i="4" s="1"/>
  <c r="AC432" i="4"/>
  <c r="H433" i="4"/>
  <c r="K433" i="4" l="1"/>
  <c r="AD432" i="4"/>
  <c r="AE432" i="4" s="1"/>
  <c r="AI432" i="4"/>
  <c r="AJ432" i="4" s="1"/>
  <c r="AG432" i="4"/>
  <c r="C433" i="4" s="1"/>
  <c r="AF432" i="4"/>
  <c r="AL433" i="4" l="1"/>
  <c r="AK433" i="4"/>
  <c r="B433" i="4"/>
  <c r="AH432" i="4"/>
  <c r="D433" i="4" s="1"/>
  <c r="O434" i="4"/>
  <c r="I433" i="4" l="1"/>
  <c r="L433" i="4"/>
  <c r="U433" i="4" s="1"/>
  <c r="V433" i="4" s="1"/>
  <c r="E433" i="4"/>
  <c r="F433" i="4" l="1"/>
  <c r="Y433" i="4"/>
  <c r="W433" i="4"/>
  <c r="M433" i="4"/>
  <c r="Z433" i="4"/>
  <c r="X433" i="4" l="1"/>
  <c r="AA433" i="4" s="1"/>
  <c r="AB433" i="4" s="1"/>
  <c r="N433" i="4"/>
  <c r="P433" i="4"/>
  <c r="R433" i="4"/>
  <c r="Q433" i="4" l="1"/>
  <c r="S433" i="4" s="1"/>
  <c r="G433" i="4"/>
  <c r="AC433" i="4"/>
  <c r="H434" i="4"/>
  <c r="K434" i="4" l="1"/>
  <c r="AD433" i="4"/>
  <c r="AE433" i="4" s="1"/>
  <c r="AI433" i="4"/>
  <c r="AJ433" i="4" s="1"/>
  <c r="AG433" i="4"/>
  <c r="C434" i="4" s="1"/>
  <c r="AF433" i="4"/>
  <c r="B434" i="4" s="1"/>
  <c r="T433" i="4"/>
  <c r="O435" i="4"/>
  <c r="AL434" i="4" l="1"/>
  <c r="AH433" i="4"/>
  <c r="D434" i="4" s="1"/>
  <c r="I434" i="4"/>
  <c r="AK434" i="4"/>
  <c r="E434" i="4"/>
  <c r="F434" i="4" l="1"/>
  <c r="L434" i="4"/>
  <c r="U434" i="4" s="1"/>
  <c r="V434" i="4" s="1"/>
  <c r="Y434" i="4" l="1"/>
  <c r="W434" i="4"/>
  <c r="X434" i="4" s="1"/>
  <c r="M434" i="4"/>
  <c r="Z434" i="4"/>
  <c r="N434" i="4" l="1"/>
  <c r="P434" i="4"/>
  <c r="AA434" i="4"/>
  <c r="AB434" i="4" s="1"/>
  <c r="R434" i="4"/>
  <c r="G434" i="4" l="1"/>
  <c r="Q434" i="4"/>
  <c r="S434" i="4" s="1"/>
  <c r="T434" i="4" s="1"/>
  <c r="H435" i="4"/>
  <c r="AC434" i="4"/>
  <c r="K435" i="4" l="1"/>
  <c r="AD434" i="4"/>
  <c r="AE434" i="4" s="1"/>
  <c r="AI434" i="4"/>
  <c r="AJ434" i="4" s="1"/>
  <c r="AF434" i="4"/>
  <c r="AG434" i="4"/>
  <c r="C435" i="4" s="1"/>
  <c r="AK435" i="4" l="1"/>
  <c r="AL435" i="4"/>
  <c r="B435" i="4"/>
  <c r="AH434" i="4"/>
  <c r="D435" i="4" s="1"/>
  <c r="O436" i="4"/>
  <c r="L435" i="4" l="1"/>
  <c r="U435" i="4" s="1"/>
  <c r="V435" i="4" s="1"/>
  <c r="I435" i="4"/>
  <c r="E435" i="4"/>
  <c r="F435" i="4" l="1"/>
  <c r="Y435" i="4"/>
  <c r="W435" i="4"/>
  <c r="M435" i="4"/>
  <c r="Z435" i="4"/>
  <c r="X435" i="4" l="1"/>
  <c r="AA435" i="4" s="1"/>
  <c r="AB435" i="4" s="1"/>
  <c r="N435" i="4"/>
  <c r="P435" i="4"/>
  <c r="R435" i="4"/>
  <c r="Q435" i="4" l="1"/>
  <c r="S435" i="4" s="1"/>
  <c r="G435" i="4"/>
  <c r="AC435" i="4"/>
  <c r="H436" i="4"/>
  <c r="K436" i="4" l="1"/>
  <c r="AI435" i="4"/>
  <c r="AJ435" i="4" s="1"/>
  <c r="AD435" i="4"/>
  <c r="AE435" i="4" s="1"/>
  <c r="AG435" i="4"/>
  <c r="C436" i="4" s="1"/>
  <c r="AF435" i="4"/>
  <c r="T435" i="4"/>
  <c r="AH435" i="4" l="1"/>
  <c r="D436" i="4" s="1"/>
  <c r="B436" i="4"/>
  <c r="AL436" i="4"/>
  <c r="AK436" i="4"/>
  <c r="O437" i="4"/>
  <c r="L436" i="4" l="1"/>
  <c r="U436" i="4" s="1"/>
  <c r="V436" i="4" s="1"/>
  <c r="Y436" i="4" s="1"/>
  <c r="I436" i="4"/>
  <c r="E436" i="4"/>
  <c r="Z436" i="4"/>
  <c r="F436" i="4" l="1"/>
  <c r="M436" i="4"/>
  <c r="P436" i="4" s="1"/>
  <c r="W436" i="4"/>
  <c r="R436" i="4"/>
  <c r="X436" i="4" l="1"/>
  <c r="AA436" i="4" s="1"/>
  <c r="AB436" i="4" s="1"/>
  <c r="N436" i="4"/>
  <c r="Q436" i="4" l="1"/>
  <c r="S436" i="4" s="1"/>
  <c r="G436" i="4"/>
  <c r="H437" i="4"/>
  <c r="AC436" i="4"/>
  <c r="K437" i="4" l="1"/>
  <c r="AI436" i="4"/>
  <c r="AJ436" i="4" s="1"/>
  <c r="AG436" i="4"/>
  <c r="C437" i="4" s="1"/>
  <c r="AD436" i="4"/>
  <c r="AE436" i="4" s="1"/>
  <c r="AF436" i="4"/>
  <c r="T436" i="4"/>
  <c r="AL437" i="4" l="1"/>
  <c r="B437" i="4"/>
  <c r="AH436" i="4"/>
  <c r="D437" i="4" s="1"/>
  <c r="AK437" i="4"/>
  <c r="O438" i="4"/>
  <c r="L437" i="4" l="1"/>
  <c r="U437" i="4" s="1"/>
  <c r="V437" i="4" s="1"/>
  <c r="I437" i="4"/>
  <c r="E437" i="4"/>
  <c r="F437" i="4" l="1"/>
  <c r="M437" i="4"/>
  <c r="N437" i="4" s="1"/>
  <c r="Q437" i="4" s="1"/>
  <c r="Y437" i="4"/>
  <c r="W437" i="4"/>
  <c r="Z437" i="4"/>
  <c r="X437" i="4" l="1"/>
  <c r="AA437" i="4" s="1"/>
  <c r="AB437" i="4" s="1"/>
  <c r="P437" i="4"/>
  <c r="G437" i="4"/>
  <c r="R437" i="4"/>
  <c r="S437" i="4" l="1"/>
  <c r="AC437" i="4"/>
  <c r="H438" i="4"/>
  <c r="AF437" i="4" l="1"/>
  <c r="B438" i="4" s="1"/>
  <c r="AI437" i="4"/>
  <c r="AJ437" i="4" s="1"/>
  <c r="AD437" i="4"/>
  <c r="AE437" i="4" s="1"/>
  <c r="AG437" i="4"/>
  <c r="C438" i="4" s="1"/>
  <c r="K438" i="4"/>
  <c r="T437" i="4"/>
  <c r="O439" i="4"/>
  <c r="AL438" i="4" l="1"/>
  <c r="AK438" i="4"/>
  <c r="AH437" i="4"/>
  <c r="D438" i="4" s="1"/>
  <c r="L438" i="4" s="1"/>
  <c r="U438" i="4" s="1"/>
  <c r="V438" i="4" s="1"/>
  <c r="I438" i="4"/>
  <c r="E438" i="4"/>
  <c r="F438" i="4" l="1"/>
  <c r="M438" i="4"/>
  <c r="W438" i="4"/>
  <c r="Y438" i="4"/>
  <c r="Z438" i="4"/>
  <c r="X438" i="4" l="1"/>
  <c r="AA438" i="4" s="1"/>
  <c r="AB438" i="4" s="1"/>
  <c r="N438" i="4"/>
  <c r="P438" i="4"/>
  <c r="R438" i="4"/>
  <c r="G438" i="4" l="1"/>
  <c r="Q438" i="4"/>
  <c r="S438" i="4" s="1"/>
  <c r="AC438" i="4"/>
  <c r="H439" i="4"/>
  <c r="K439" i="4" l="1"/>
  <c r="AG438" i="4"/>
  <c r="C439" i="4" s="1"/>
  <c r="AD438" i="4"/>
  <c r="AE438" i="4" s="1"/>
  <c r="AI438" i="4"/>
  <c r="AJ438" i="4" s="1"/>
  <c r="AF438" i="4"/>
  <c r="B439" i="4" s="1"/>
  <c r="T438" i="4"/>
  <c r="O440" i="4"/>
  <c r="AH438" i="4" l="1"/>
  <c r="D439" i="4" s="1"/>
  <c r="L439" i="4" s="1"/>
  <c r="U439" i="4" s="1"/>
  <c r="V439" i="4" s="1"/>
  <c r="W439" i="4" s="1"/>
  <c r="AL439" i="4"/>
  <c r="AK439" i="4"/>
  <c r="I439" i="4"/>
  <c r="E439" i="4"/>
  <c r="F439" i="4" l="1"/>
  <c r="X439" i="4" s="1"/>
  <c r="M439" i="4"/>
  <c r="P439" i="4" s="1"/>
  <c r="Y439" i="4"/>
  <c r="R439" i="4"/>
  <c r="Z439" i="4"/>
  <c r="N439" i="4" l="1"/>
  <c r="G439" i="4" s="1"/>
  <c r="AA439" i="4"/>
  <c r="AB439" i="4" s="1"/>
  <c r="Q439" i="4" l="1"/>
  <c r="S439" i="4" s="1"/>
  <c r="T439" i="4" s="1"/>
  <c r="H440" i="4"/>
  <c r="AC439" i="4"/>
  <c r="AD439" i="4" l="1"/>
  <c r="AE439" i="4" s="1"/>
  <c r="AF439" i="4"/>
  <c r="B440" i="4" s="1"/>
  <c r="AG439" i="4"/>
  <c r="C440" i="4" s="1"/>
  <c r="AI439" i="4"/>
  <c r="AJ439" i="4" s="1"/>
  <c r="K440" i="4"/>
  <c r="O441" i="4"/>
  <c r="AK440" i="4" l="1"/>
  <c r="AH439" i="4"/>
  <c r="D440" i="4" s="1"/>
  <c r="L440" i="4" s="1"/>
  <c r="U440" i="4" s="1"/>
  <c r="V440" i="4" s="1"/>
  <c r="Y440" i="4" s="1"/>
  <c r="AL440" i="4"/>
  <c r="I440" i="4"/>
  <c r="Z440" i="4"/>
  <c r="E440" i="4"/>
  <c r="F440" i="4" l="1"/>
  <c r="M440" i="4"/>
  <c r="N440" i="4" s="1"/>
  <c r="Q440" i="4" s="1"/>
  <c r="W440" i="4"/>
  <c r="X440" i="4" l="1"/>
  <c r="AA440" i="4" s="1"/>
  <c r="AB440" i="4" s="1"/>
  <c r="P440" i="4"/>
  <c r="G440" i="4"/>
  <c r="R440" i="4"/>
  <c r="S440" i="4" l="1"/>
  <c r="T440" i="4" s="1"/>
  <c r="AC440" i="4"/>
  <c r="H441" i="4"/>
  <c r="AG440" i="4" l="1"/>
  <c r="C441" i="4" s="1"/>
  <c r="AF440" i="4"/>
  <c r="AI440" i="4"/>
  <c r="AJ440" i="4" s="1"/>
  <c r="AD440" i="4"/>
  <c r="AE440" i="4" s="1"/>
  <c r="K441" i="4"/>
  <c r="AH440" i="4" l="1"/>
  <c r="D441" i="4" s="1"/>
  <c r="L441" i="4" s="1"/>
  <c r="U441" i="4" s="1"/>
  <c r="V441" i="4" s="1"/>
  <c r="B441" i="4"/>
  <c r="I441" i="4" s="1"/>
  <c r="AK441" i="4"/>
  <c r="AL441" i="4"/>
  <c r="E441" i="4"/>
  <c r="O442" i="4"/>
  <c r="F441" i="4" l="1"/>
  <c r="M441" i="4"/>
  <c r="N441" i="4" s="1"/>
  <c r="W441" i="4"/>
  <c r="Y441" i="4"/>
  <c r="Z441" i="4"/>
  <c r="X441" i="4" l="1"/>
  <c r="AA441" i="4" s="1"/>
  <c r="AB441" i="4" s="1"/>
  <c r="P441" i="4"/>
  <c r="Q441" i="4"/>
  <c r="G441" i="4"/>
  <c r="R441" i="4"/>
  <c r="S441" i="4" l="1"/>
  <c r="T441" i="4" s="1"/>
  <c r="H442" i="4"/>
  <c r="AC441" i="4"/>
  <c r="AD441" i="4" l="1"/>
  <c r="AE441" i="4" s="1"/>
  <c r="AI441" i="4"/>
  <c r="AJ441" i="4" s="1"/>
  <c r="AF441" i="4"/>
  <c r="B442" i="4" s="1"/>
  <c r="AG441" i="4"/>
  <c r="C442" i="4" s="1"/>
  <c r="K442" i="4"/>
  <c r="O443" i="4"/>
  <c r="AK442" i="4" l="1"/>
  <c r="AL442" i="4"/>
  <c r="AH441" i="4"/>
  <c r="D442" i="4" s="1"/>
  <c r="L442" i="4" s="1"/>
  <c r="U442" i="4" s="1"/>
  <c r="V442" i="4" s="1"/>
  <c r="Y442" i="4" s="1"/>
  <c r="I442" i="4"/>
  <c r="Z442" i="4"/>
  <c r="E442" i="4"/>
  <c r="F442" i="4" l="1"/>
  <c r="W442" i="4"/>
  <c r="M442" i="4"/>
  <c r="X442" i="4" l="1"/>
  <c r="AA442" i="4" s="1"/>
  <c r="AB442" i="4" s="1"/>
  <c r="P442" i="4"/>
  <c r="N442" i="4"/>
  <c r="R442" i="4"/>
  <c r="Q442" i="4" l="1"/>
  <c r="S442" i="4" s="1"/>
  <c r="G442" i="4"/>
  <c r="AC442" i="4"/>
  <c r="H443" i="4"/>
  <c r="K443" i="4" l="1"/>
  <c r="AD442" i="4"/>
  <c r="AE442" i="4" s="1"/>
  <c r="AG442" i="4"/>
  <c r="C443" i="4" s="1"/>
  <c r="AI442" i="4"/>
  <c r="AJ442" i="4" s="1"/>
  <c r="AF442" i="4"/>
  <c r="T442" i="4"/>
  <c r="AH442" i="4" l="1"/>
  <c r="D443" i="4" s="1"/>
  <c r="L443" i="4" s="1"/>
  <c r="U443" i="4" s="1"/>
  <c r="V443" i="4" s="1"/>
  <c r="AK443" i="4"/>
  <c r="B443" i="4"/>
  <c r="AL443" i="4"/>
  <c r="O444" i="4"/>
  <c r="Y443" i="4" l="1"/>
  <c r="M443" i="4"/>
  <c r="N443" i="4" s="1"/>
  <c r="W443" i="4"/>
  <c r="I443" i="4"/>
  <c r="Z443" i="4"/>
  <c r="E443" i="4"/>
  <c r="F443" i="4" l="1"/>
  <c r="X443" i="4" s="1"/>
  <c r="AA443" i="4" s="1"/>
  <c r="AB443" i="4" s="1"/>
  <c r="Q443" i="4"/>
  <c r="P443" i="4"/>
  <c r="R443" i="4"/>
  <c r="G443" i="4" l="1"/>
  <c r="S443" i="4"/>
  <c r="T443" i="4" s="1"/>
  <c r="H444" i="4"/>
  <c r="AC443" i="4"/>
  <c r="K444" i="4" l="1"/>
  <c r="AF443" i="4"/>
  <c r="B444" i="4" s="1"/>
  <c r="AD443" i="4"/>
  <c r="AE443" i="4" s="1"/>
  <c r="AG443" i="4"/>
  <c r="C444" i="4" s="1"/>
  <c r="AI443" i="4"/>
  <c r="AJ443" i="4" s="1"/>
  <c r="O445" i="4"/>
  <c r="AL444" i="4" l="1"/>
  <c r="AH443" i="4"/>
  <c r="D444" i="4" s="1"/>
  <c r="L444" i="4" s="1"/>
  <c r="U444" i="4" s="1"/>
  <c r="V444" i="4" s="1"/>
  <c r="W444" i="4" s="1"/>
  <c r="AK444" i="4"/>
  <c r="I444" i="4"/>
  <c r="E444" i="4"/>
  <c r="F444" i="4" l="1"/>
  <c r="X444" i="4" s="1"/>
  <c r="Y444" i="4"/>
  <c r="M444" i="4"/>
  <c r="N444" i="4" s="1"/>
  <c r="Z444" i="4"/>
  <c r="P444" i="4" l="1"/>
  <c r="AA444" i="4"/>
  <c r="AB444" i="4" s="1"/>
  <c r="Q444" i="4"/>
  <c r="G444" i="4"/>
  <c r="R444" i="4"/>
  <c r="S444" i="4" l="1"/>
  <c r="AC444" i="4"/>
  <c r="H445" i="4"/>
  <c r="AG444" i="4" l="1"/>
  <c r="C445" i="4" s="1"/>
  <c r="AD444" i="4"/>
  <c r="AE444" i="4" s="1"/>
  <c r="AF444" i="4"/>
  <c r="B445" i="4" s="1"/>
  <c r="AI444" i="4"/>
  <c r="AJ444" i="4" s="1"/>
  <c r="K445" i="4"/>
  <c r="T444" i="4"/>
  <c r="O446" i="4"/>
  <c r="AL445" i="4" l="1"/>
  <c r="AH444" i="4"/>
  <c r="D445" i="4" s="1"/>
  <c r="L445" i="4" s="1"/>
  <c r="U445" i="4" s="1"/>
  <c r="V445" i="4" s="1"/>
  <c r="W445" i="4" s="1"/>
  <c r="AK445" i="4"/>
  <c r="I445" i="4"/>
  <c r="E445" i="4"/>
  <c r="F445" i="4" l="1"/>
  <c r="X445" i="4" s="1"/>
  <c r="Y445" i="4"/>
  <c r="M445" i="4"/>
  <c r="P445" i="4" s="1"/>
  <c r="R445" i="4"/>
  <c r="Z445" i="4"/>
  <c r="AA445" i="4" l="1"/>
  <c r="AB445" i="4" s="1"/>
  <c r="N445" i="4"/>
  <c r="G445" i="4" s="1"/>
  <c r="Q445" i="4" l="1"/>
  <c r="S445" i="4" s="1"/>
  <c r="T445" i="4" s="1"/>
  <c r="H446" i="4"/>
  <c r="AC445" i="4"/>
  <c r="AG445" i="4" l="1"/>
  <c r="C446" i="4" s="1"/>
  <c r="AD445" i="4"/>
  <c r="AE445" i="4" s="1"/>
  <c r="AI445" i="4"/>
  <c r="AJ445" i="4" s="1"/>
  <c r="AF445" i="4"/>
  <c r="B446" i="4" s="1"/>
  <c r="K446" i="4"/>
  <c r="O447" i="4"/>
  <c r="I446" i="4" l="1"/>
  <c r="AH445" i="4"/>
  <c r="D446" i="4" s="1"/>
  <c r="L446" i="4" s="1"/>
  <c r="U446" i="4" s="1"/>
  <c r="V446" i="4" s="1"/>
  <c r="Y446" i="4" s="1"/>
  <c r="AK446" i="4"/>
  <c r="AL446" i="4"/>
  <c r="Z446" i="4"/>
  <c r="E446" i="4"/>
  <c r="F446" i="4" l="1"/>
  <c r="W446" i="4"/>
  <c r="M446" i="4"/>
  <c r="X446" i="4" l="1"/>
  <c r="AA446" i="4" s="1"/>
  <c r="AB446" i="4" s="1"/>
  <c r="N446" i="4"/>
  <c r="P446" i="4"/>
  <c r="R446" i="4"/>
  <c r="Q446" i="4" l="1"/>
  <c r="S446" i="4" s="1"/>
  <c r="G446" i="4"/>
  <c r="H447" i="4"/>
  <c r="AC446" i="4"/>
  <c r="K447" i="4" l="1"/>
  <c r="AD446" i="4"/>
  <c r="AE446" i="4" s="1"/>
  <c r="AG446" i="4"/>
  <c r="C447" i="4" s="1"/>
  <c r="AI446" i="4"/>
  <c r="AJ446" i="4" s="1"/>
  <c r="AF446" i="4"/>
  <c r="T446" i="4"/>
  <c r="AL447" i="4" l="1"/>
  <c r="AH446" i="4"/>
  <c r="D447" i="4" s="1"/>
  <c r="L447" i="4" s="1"/>
  <c r="U447" i="4" s="1"/>
  <c r="V447" i="4" s="1"/>
  <c r="AK447" i="4"/>
  <c r="B447" i="4"/>
  <c r="O448" i="4"/>
  <c r="M447" i="4" l="1"/>
  <c r="N447" i="4" s="1"/>
  <c r="I447" i="4"/>
  <c r="W447" i="4"/>
  <c r="Y447" i="4"/>
  <c r="E447" i="4"/>
  <c r="Z447" i="4"/>
  <c r="F447" i="4" l="1"/>
  <c r="X447" i="4" s="1"/>
  <c r="AA447" i="4" s="1"/>
  <c r="AB447" i="4" s="1"/>
  <c r="Q447" i="4"/>
  <c r="P447" i="4"/>
  <c r="R447" i="4"/>
  <c r="G447" i="4" l="1"/>
  <c r="S447" i="4"/>
  <c r="H448" i="4"/>
  <c r="AC447" i="4"/>
  <c r="AG447" i="4" l="1"/>
  <c r="C448" i="4" s="1"/>
  <c r="AF447" i="4"/>
  <c r="AD447" i="4"/>
  <c r="AE447" i="4" s="1"/>
  <c r="AI447" i="4"/>
  <c r="AJ447" i="4" s="1"/>
  <c r="AM447" i="4" s="1"/>
  <c r="K448" i="4"/>
  <c r="T447" i="4"/>
  <c r="AH447" i="4" l="1"/>
  <c r="D448" i="4" s="1"/>
  <c r="L448" i="4" s="1"/>
  <c r="U448" i="4" s="1"/>
  <c r="V448" i="4" s="1"/>
  <c r="B448" i="4"/>
  <c r="I448" i="4" s="1"/>
  <c r="AK448" i="4"/>
  <c r="AL448" i="4"/>
  <c r="O449" i="4"/>
  <c r="E448" i="4"/>
  <c r="F448" i="4" l="1"/>
  <c r="W448" i="4"/>
  <c r="Y448" i="4"/>
  <c r="M448" i="4"/>
  <c r="Z448" i="4"/>
  <c r="X448" i="4" l="1"/>
  <c r="AA448" i="4" s="1"/>
  <c r="AB448" i="4" s="1"/>
  <c r="N448" i="4"/>
  <c r="Q448" i="4" s="1"/>
  <c r="P448" i="4"/>
  <c r="R448" i="4"/>
  <c r="G448" i="4" l="1"/>
  <c r="S448" i="4"/>
  <c r="H449" i="4"/>
  <c r="AC448" i="4"/>
  <c r="K449" i="4" l="1"/>
  <c r="AI448" i="4"/>
  <c r="AJ448" i="4" s="1"/>
  <c r="AD448" i="4"/>
  <c r="AE448" i="4" s="1"/>
  <c r="AG448" i="4"/>
  <c r="C449" i="4" s="1"/>
  <c r="AF448" i="4"/>
  <c r="T448" i="4"/>
  <c r="AK449" i="4" l="1"/>
  <c r="B449" i="4"/>
  <c r="AH448" i="4"/>
  <c r="D449" i="4" s="1"/>
  <c r="AL449" i="4"/>
  <c r="O450" i="4"/>
  <c r="L449" i="4" l="1"/>
  <c r="U449" i="4" s="1"/>
  <c r="V449" i="4" s="1"/>
  <c r="I449" i="4"/>
  <c r="E449" i="4"/>
  <c r="F449" i="4" l="1"/>
  <c r="M449" i="4"/>
  <c r="Y449" i="4"/>
  <c r="W449" i="4"/>
  <c r="Z449" i="4"/>
  <c r="X449" i="4" l="1"/>
  <c r="AA449" i="4" s="1"/>
  <c r="AB449" i="4" s="1"/>
  <c r="P449" i="4"/>
  <c r="N449" i="4"/>
  <c r="G449" i="4" s="1"/>
  <c r="R449" i="4"/>
  <c r="Q449" i="4" l="1"/>
  <c r="S449" i="4" s="1"/>
  <c r="AC449" i="4"/>
  <c r="H450" i="4"/>
  <c r="AI449" i="4" l="1"/>
  <c r="AJ449" i="4" s="1"/>
  <c r="AD449" i="4"/>
  <c r="AE449" i="4" s="1"/>
  <c r="AG449" i="4"/>
  <c r="C450" i="4" s="1"/>
  <c r="AF449" i="4"/>
  <c r="K450" i="4"/>
  <c r="T449" i="4"/>
  <c r="AK450" i="4" l="1"/>
  <c r="AL450" i="4"/>
  <c r="AH449" i="4"/>
  <c r="D450" i="4" s="1"/>
  <c r="L450" i="4" s="1"/>
  <c r="B450" i="4"/>
  <c r="I450" i="4" s="1"/>
  <c r="E450" i="4"/>
  <c r="O451" i="4"/>
  <c r="F450" i="4" l="1"/>
  <c r="U450" i="4"/>
  <c r="V450" i="4" s="1"/>
  <c r="M450" i="4"/>
  <c r="N450" i="4" l="1"/>
  <c r="P450" i="4"/>
  <c r="Y450" i="4"/>
  <c r="W450" i="4"/>
  <c r="X450" i="4" s="1"/>
  <c r="R450" i="4"/>
  <c r="Z450" i="4"/>
  <c r="AA450" i="4" l="1"/>
  <c r="AB450" i="4" s="1"/>
  <c r="G450" i="4"/>
  <c r="Q450" i="4"/>
  <c r="S450" i="4" s="1"/>
  <c r="T450" i="4" s="1"/>
  <c r="H451" i="4"/>
  <c r="AC450" i="4"/>
  <c r="K451" i="4" l="1"/>
  <c r="AI450" i="4"/>
  <c r="AJ450" i="4" s="1"/>
  <c r="AG450" i="4"/>
  <c r="C451" i="4" s="1"/>
  <c r="AD450" i="4"/>
  <c r="AE450" i="4" s="1"/>
  <c r="AF450" i="4"/>
  <c r="B451" i="4" s="1"/>
  <c r="O452" i="4"/>
  <c r="I451" i="4" l="1"/>
  <c r="AK451" i="4"/>
  <c r="AH450" i="4"/>
  <c r="D451" i="4" s="1"/>
  <c r="L451" i="4" s="1"/>
  <c r="U451" i="4" s="1"/>
  <c r="V451" i="4" s="1"/>
  <c r="Y451" i="4" s="1"/>
  <c r="AL451" i="4"/>
  <c r="Z451" i="4"/>
  <c r="E451" i="4"/>
  <c r="F451" i="4" l="1"/>
  <c r="W451" i="4"/>
  <c r="M451" i="4"/>
  <c r="N451" i="4" s="1"/>
  <c r="X451" i="4" l="1"/>
  <c r="AA451" i="4" s="1"/>
  <c r="AB451" i="4" s="1"/>
  <c r="P451" i="4"/>
  <c r="G451" i="4"/>
  <c r="Q451" i="4"/>
  <c r="R451" i="4"/>
  <c r="S451" i="4" l="1"/>
  <c r="T451" i="4" s="1"/>
  <c r="AC451" i="4"/>
  <c r="H452" i="4"/>
  <c r="AF451" i="4" l="1"/>
  <c r="AG451" i="4"/>
  <c r="C452" i="4" s="1"/>
  <c r="AD451" i="4"/>
  <c r="AE451" i="4" s="1"/>
  <c r="AI451" i="4"/>
  <c r="AJ451" i="4" s="1"/>
  <c r="K452" i="4"/>
  <c r="AH451" i="4" l="1"/>
  <c r="D452" i="4" s="1"/>
  <c r="L452" i="4" s="1"/>
  <c r="U452" i="4" s="1"/>
  <c r="V452" i="4" s="1"/>
  <c r="AK452" i="4"/>
  <c r="AL452" i="4"/>
  <c r="B452" i="4"/>
  <c r="O453" i="4"/>
  <c r="I452" i="4" l="1"/>
  <c r="M452" i="4"/>
  <c r="P452" i="4" s="1"/>
  <c r="Y452" i="4"/>
  <c r="W452" i="4"/>
  <c r="E452" i="4"/>
  <c r="R452" i="4"/>
  <c r="Z452" i="4"/>
  <c r="F452" i="4" l="1"/>
  <c r="X452" i="4" s="1"/>
  <c r="AA452" i="4" s="1"/>
  <c r="AB452" i="4" s="1"/>
  <c r="N452" i="4"/>
  <c r="Q452" i="4" s="1"/>
  <c r="S452" i="4" s="1"/>
  <c r="T452" i="4" s="1"/>
  <c r="H453" i="4"/>
  <c r="AC452" i="4"/>
  <c r="G452" i="4" l="1"/>
  <c r="K453" i="4"/>
  <c r="AD452" i="4"/>
  <c r="AE452" i="4" s="1"/>
  <c r="AI452" i="4"/>
  <c r="AJ452" i="4" s="1"/>
  <c r="AG452" i="4"/>
  <c r="C453" i="4" s="1"/>
  <c r="AF452" i="4"/>
  <c r="AK453" i="4" l="1"/>
  <c r="AH452" i="4"/>
  <c r="D453" i="4" s="1"/>
  <c r="AL453" i="4"/>
  <c r="B453" i="4"/>
  <c r="O454" i="4"/>
  <c r="L453" i="4" l="1"/>
  <c r="U453" i="4" s="1"/>
  <c r="V453" i="4" s="1"/>
  <c r="I453" i="4"/>
  <c r="E453" i="4"/>
  <c r="F453" i="4" l="1"/>
  <c r="Y453" i="4"/>
  <c r="W453" i="4"/>
  <c r="M453" i="4"/>
  <c r="Z453" i="4"/>
  <c r="X453" i="4" l="1"/>
  <c r="AA453" i="4" s="1"/>
  <c r="AB453" i="4" s="1"/>
  <c r="P453" i="4"/>
  <c r="N453" i="4"/>
  <c r="R453" i="4"/>
  <c r="Q453" i="4" l="1"/>
  <c r="S453" i="4" s="1"/>
  <c r="G453" i="4"/>
  <c r="H454" i="4"/>
  <c r="AC453" i="4"/>
  <c r="K454" i="4" l="1"/>
  <c r="AI453" i="4"/>
  <c r="AJ453" i="4" s="1"/>
  <c r="AD453" i="4"/>
  <c r="AE453" i="4" s="1"/>
  <c r="AG453" i="4"/>
  <c r="C454" i="4" s="1"/>
  <c r="AF453" i="4"/>
  <c r="T453" i="4"/>
  <c r="AK454" i="4" l="1"/>
  <c r="B454" i="4"/>
  <c r="AH453" i="4"/>
  <c r="D454" i="4" s="1"/>
  <c r="AL454" i="4"/>
  <c r="O455" i="4"/>
  <c r="I454" i="4" l="1"/>
  <c r="L454" i="4"/>
  <c r="U454" i="4" s="1"/>
  <c r="V454" i="4" s="1"/>
  <c r="E454" i="4"/>
  <c r="F454" i="4" l="1"/>
  <c r="Y454" i="4"/>
  <c r="W454" i="4"/>
  <c r="M454" i="4"/>
  <c r="Z454" i="4"/>
  <c r="X454" i="4" l="1"/>
  <c r="AA454" i="4" s="1"/>
  <c r="AB454" i="4" s="1"/>
  <c r="N454" i="4"/>
  <c r="Q454" i="4" s="1"/>
  <c r="P454" i="4"/>
  <c r="R454" i="4"/>
  <c r="G454" i="4" l="1"/>
  <c r="S454" i="4"/>
  <c r="T454" i="4" s="1"/>
  <c r="AC454" i="4"/>
  <c r="H455" i="4"/>
  <c r="K455" i="4" l="1"/>
  <c r="AI454" i="4"/>
  <c r="AJ454" i="4" s="1"/>
  <c r="AD454" i="4"/>
  <c r="AE454" i="4" s="1"/>
  <c r="AG454" i="4"/>
  <c r="C455" i="4" s="1"/>
  <c r="AF454" i="4"/>
  <c r="AK455" i="4" l="1"/>
  <c r="AH454" i="4"/>
  <c r="D455" i="4" s="1"/>
  <c r="B455" i="4"/>
  <c r="AL455" i="4"/>
  <c r="O456" i="4"/>
  <c r="L455" i="4" l="1"/>
  <c r="U455" i="4" s="1"/>
  <c r="V455" i="4" s="1"/>
  <c r="I455" i="4"/>
  <c r="E455" i="4"/>
  <c r="F455" i="4" l="1"/>
  <c r="W455" i="4"/>
  <c r="Y455" i="4"/>
  <c r="M455" i="4"/>
  <c r="Z455" i="4"/>
  <c r="X455" i="4" l="1"/>
  <c r="AA455" i="4" s="1"/>
  <c r="AB455" i="4" s="1"/>
  <c r="P455" i="4"/>
  <c r="N455" i="4"/>
  <c r="R455" i="4"/>
  <c r="G455" i="4" l="1"/>
  <c r="Q455" i="4"/>
  <c r="S455" i="4" s="1"/>
  <c r="AC455" i="4"/>
  <c r="H456" i="4"/>
  <c r="K456" i="4" l="1"/>
  <c r="AI455" i="4"/>
  <c r="AJ455" i="4" s="1"/>
  <c r="AD455" i="4"/>
  <c r="AE455" i="4" s="1"/>
  <c r="AG455" i="4"/>
  <c r="C456" i="4" s="1"/>
  <c r="AF455" i="4"/>
  <c r="B456" i="4" s="1"/>
  <c r="T455" i="4"/>
  <c r="O457" i="4"/>
  <c r="I456" i="4" l="1"/>
  <c r="AH455" i="4"/>
  <c r="D456" i="4" s="1"/>
  <c r="AL456" i="4"/>
  <c r="AK456" i="4"/>
  <c r="E456" i="4"/>
  <c r="F456" i="4" l="1"/>
  <c r="L456" i="4"/>
  <c r="U456" i="4" s="1"/>
  <c r="V456" i="4" s="1"/>
  <c r="M456" i="4" l="1"/>
  <c r="N456" i="4" s="1"/>
  <c r="W456" i="4"/>
  <c r="X456" i="4" s="1"/>
  <c r="Y456" i="4"/>
  <c r="Z456" i="4"/>
  <c r="P456" i="4" l="1"/>
  <c r="Q456" i="4"/>
  <c r="G456" i="4"/>
  <c r="AA456" i="4"/>
  <c r="AB456" i="4" s="1"/>
  <c r="R456" i="4"/>
  <c r="S456" i="4" l="1"/>
  <c r="AC456" i="4"/>
  <c r="H457" i="4"/>
  <c r="AG456" i="4" l="1"/>
  <c r="C457" i="4" s="1"/>
  <c r="AF456" i="4"/>
  <c r="B457" i="4" s="1"/>
  <c r="AD456" i="4"/>
  <c r="AE456" i="4" s="1"/>
  <c r="AI456" i="4"/>
  <c r="AJ456" i="4" s="1"/>
  <c r="K457" i="4"/>
  <c r="T456" i="4"/>
  <c r="O458" i="4"/>
  <c r="AL457" i="4" l="1"/>
  <c r="AH456" i="4"/>
  <c r="D457" i="4" s="1"/>
  <c r="L457" i="4" s="1"/>
  <c r="U457" i="4" s="1"/>
  <c r="V457" i="4" s="1"/>
  <c r="AK457" i="4"/>
  <c r="I457" i="4"/>
  <c r="E457" i="4"/>
  <c r="F457" i="4" l="1"/>
  <c r="Y457" i="4"/>
  <c r="W457" i="4"/>
  <c r="M457" i="4"/>
  <c r="Z457" i="4"/>
  <c r="X457" i="4" l="1"/>
  <c r="AA457" i="4" s="1"/>
  <c r="AB457" i="4" s="1"/>
  <c r="P457" i="4"/>
  <c r="N457" i="4"/>
  <c r="R457" i="4"/>
  <c r="Q457" i="4" l="1"/>
  <c r="S457" i="4" s="1"/>
  <c r="G457" i="4"/>
  <c r="H458" i="4"/>
  <c r="AC457" i="4"/>
  <c r="K458" i="4" l="1"/>
  <c r="AI457" i="4"/>
  <c r="AJ457" i="4" s="1"/>
  <c r="AD457" i="4"/>
  <c r="AE457" i="4" s="1"/>
  <c r="AG457" i="4"/>
  <c r="C458" i="4" s="1"/>
  <c r="AF457" i="4"/>
  <c r="T457" i="4"/>
  <c r="B458" i="4" l="1"/>
  <c r="AH457" i="4"/>
  <c r="D458" i="4" s="1"/>
  <c r="AK458" i="4"/>
  <c r="AL458" i="4"/>
  <c r="O459" i="4"/>
  <c r="L458" i="4" l="1"/>
  <c r="U458" i="4" s="1"/>
  <c r="V458" i="4" s="1"/>
  <c r="I458" i="4"/>
  <c r="E458" i="4"/>
  <c r="F458" i="4" l="1"/>
  <c r="W458" i="4"/>
  <c r="Y458" i="4"/>
  <c r="M458" i="4"/>
  <c r="Z458" i="4"/>
  <c r="X458" i="4" l="1"/>
  <c r="AA458" i="4" s="1"/>
  <c r="AB458" i="4" s="1"/>
  <c r="N458" i="4"/>
  <c r="Q458" i="4" s="1"/>
  <c r="P458" i="4"/>
  <c r="R458" i="4"/>
  <c r="G458" i="4" l="1"/>
  <c r="S458" i="4"/>
  <c r="H459" i="4"/>
  <c r="AC458" i="4"/>
  <c r="K459" i="4" l="1"/>
  <c r="AI458" i="4"/>
  <c r="AJ458" i="4" s="1"/>
  <c r="AD458" i="4"/>
  <c r="AE458" i="4" s="1"/>
  <c r="AG458" i="4"/>
  <c r="C459" i="4" s="1"/>
  <c r="AF458" i="4"/>
  <c r="T458" i="4"/>
  <c r="AK459" i="4" l="1"/>
  <c r="AL459" i="4"/>
  <c r="AH458" i="4"/>
  <c r="D459" i="4" s="1"/>
  <c r="B459" i="4"/>
  <c r="O460" i="4"/>
  <c r="L459" i="4" l="1"/>
  <c r="U459" i="4" s="1"/>
  <c r="V459" i="4" s="1"/>
  <c r="I459" i="4"/>
  <c r="E459" i="4"/>
  <c r="F459" i="4" l="1"/>
  <c r="Y459" i="4"/>
  <c r="W459" i="4"/>
  <c r="M459" i="4"/>
  <c r="Z459" i="4"/>
  <c r="X459" i="4" l="1"/>
  <c r="AA459" i="4" s="1"/>
  <c r="AB459" i="4" s="1"/>
  <c r="P459" i="4"/>
  <c r="N459" i="4"/>
  <c r="Q459" i="4" s="1"/>
  <c r="R459" i="4"/>
  <c r="S459" i="4" l="1"/>
  <c r="T459" i="4" s="1"/>
  <c r="G459" i="4"/>
  <c r="H460" i="4"/>
  <c r="AC459" i="4"/>
  <c r="K460" i="4" l="1"/>
  <c r="AD459" i="4"/>
  <c r="AE459" i="4" s="1"/>
  <c r="AI459" i="4"/>
  <c r="AJ459" i="4" s="1"/>
  <c r="AG459" i="4"/>
  <c r="C460" i="4" s="1"/>
  <c r="AF459" i="4"/>
  <c r="AK460" i="4" l="1"/>
  <c r="AL460" i="4"/>
  <c r="B460" i="4"/>
  <c r="AH459" i="4"/>
  <c r="D460" i="4" s="1"/>
  <c r="O461" i="4"/>
  <c r="L460" i="4" l="1"/>
  <c r="U460" i="4" s="1"/>
  <c r="V460" i="4" s="1"/>
  <c r="I460" i="4"/>
  <c r="E460" i="4"/>
  <c r="F460" i="4" l="1"/>
  <c r="W460" i="4"/>
  <c r="Y460" i="4"/>
  <c r="M460" i="4"/>
  <c r="Z460" i="4"/>
  <c r="X460" i="4" l="1"/>
  <c r="AA460" i="4" s="1"/>
  <c r="AB460" i="4" s="1"/>
  <c r="P460" i="4"/>
  <c r="N460" i="4"/>
  <c r="R460" i="4"/>
  <c r="G460" i="4" l="1"/>
  <c r="Q460" i="4"/>
  <c r="S460" i="4" s="1"/>
  <c r="AC460" i="4"/>
  <c r="H461" i="4"/>
  <c r="K461" i="4" l="1"/>
  <c r="AD460" i="4"/>
  <c r="AE460" i="4" s="1"/>
  <c r="AI460" i="4"/>
  <c r="AJ460" i="4" s="1"/>
  <c r="AG460" i="4"/>
  <c r="C461" i="4" s="1"/>
  <c r="AF460" i="4"/>
  <c r="T460" i="4"/>
  <c r="B461" i="4" l="1"/>
  <c r="AH460" i="4"/>
  <c r="D461" i="4" s="1"/>
  <c r="AK461" i="4"/>
  <c r="AL461" i="4"/>
  <c r="O462" i="4"/>
  <c r="I461" i="4" l="1"/>
  <c r="L461" i="4"/>
  <c r="U461" i="4" s="1"/>
  <c r="V461" i="4" s="1"/>
  <c r="E461" i="4"/>
  <c r="F461" i="4" l="1"/>
  <c r="W461" i="4"/>
  <c r="Y461" i="4"/>
  <c r="M461" i="4"/>
  <c r="Z461" i="4"/>
  <c r="X461" i="4" l="1"/>
  <c r="AA461" i="4" s="1"/>
  <c r="AB461" i="4" s="1"/>
  <c r="N461" i="4"/>
  <c r="Q461" i="4" s="1"/>
  <c r="P461" i="4"/>
  <c r="R461" i="4"/>
  <c r="G461" i="4" l="1"/>
  <c r="S461" i="4"/>
  <c r="AC461" i="4"/>
  <c r="H462" i="4"/>
  <c r="K462" i="4" l="1"/>
  <c r="AI461" i="4"/>
  <c r="AJ461" i="4" s="1"/>
  <c r="AD461" i="4"/>
  <c r="AE461" i="4" s="1"/>
  <c r="AG461" i="4"/>
  <c r="C462" i="4" s="1"/>
  <c r="AF461" i="4"/>
  <c r="B462" i="4" s="1"/>
  <c r="T461" i="4"/>
  <c r="O463" i="4"/>
  <c r="AL462" i="4" l="1"/>
  <c r="AH461" i="4"/>
  <c r="D462" i="4" s="1"/>
  <c r="I462" i="4"/>
  <c r="AK462" i="4"/>
  <c r="E462" i="4"/>
  <c r="F462" i="4" l="1"/>
  <c r="L462" i="4"/>
  <c r="U462" i="4" s="1"/>
  <c r="V462" i="4" s="1"/>
  <c r="W462" i="4" l="1"/>
  <c r="X462" i="4" s="1"/>
  <c r="Y462" i="4"/>
  <c r="M462" i="4"/>
  <c r="Z462" i="4"/>
  <c r="P462" i="4" l="1"/>
  <c r="N462" i="4"/>
  <c r="Q462" i="4" s="1"/>
  <c r="AA462" i="4"/>
  <c r="AB462" i="4" s="1"/>
  <c r="R462" i="4"/>
  <c r="G462" i="4" l="1"/>
  <c r="S462" i="4"/>
  <c r="AC462" i="4"/>
  <c r="H463" i="4"/>
  <c r="K463" i="4" l="1"/>
  <c r="AD462" i="4"/>
  <c r="AE462" i="4" s="1"/>
  <c r="AI462" i="4"/>
  <c r="AJ462" i="4" s="1"/>
  <c r="AF462" i="4"/>
  <c r="AG462" i="4"/>
  <c r="C463" i="4" s="1"/>
  <c r="T462" i="4"/>
  <c r="AH462" i="4" l="1"/>
  <c r="D463" i="4" s="1"/>
  <c r="L463" i="4" s="1"/>
  <c r="U463" i="4" s="1"/>
  <c r="V463" i="4" s="1"/>
  <c r="AL463" i="4"/>
  <c r="AK463" i="4"/>
  <c r="B463" i="4"/>
  <c r="O464" i="4"/>
  <c r="Y463" i="4" l="1"/>
  <c r="W463" i="4"/>
  <c r="I463" i="4"/>
  <c r="M463" i="4"/>
  <c r="E463" i="4"/>
  <c r="Z463" i="4"/>
  <c r="F463" i="4" l="1"/>
  <c r="X463" i="4" s="1"/>
  <c r="AA463" i="4" s="1"/>
  <c r="AB463" i="4" s="1"/>
  <c r="P463" i="4"/>
  <c r="N463" i="4"/>
  <c r="R463" i="4"/>
  <c r="Q463" i="4" l="1"/>
  <c r="S463" i="4" s="1"/>
  <c r="G463" i="4"/>
  <c r="H464" i="4"/>
  <c r="AC463" i="4"/>
  <c r="K464" i="4" l="1"/>
  <c r="AD463" i="4"/>
  <c r="AE463" i="4" s="1"/>
  <c r="AI463" i="4"/>
  <c r="AJ463" i="4" s="1"/>
  <c r="AG463" i="4"/>
  <c r="C464" i="4" s="1"/>
  <c r="AF463" i="4"/>
  <c r="T463" i="4"/>
  <c r="AH463" i="4" l="1"/>
  <c r="D464" i="4" s="1"/>
  <c r="L464" i="4" s="1"/>
  <c r="U464" i="4" s="1"/>
  <c r="V464" i="4" s="1"/>
  <c r="AK464" i="4"/>
  <c r="B464" i="4"/>
  <c r="AL464" i="4"/>
  <c r="O465" i="4"/>
  <c r="M464" i="4" l="1"/>
  <c r="P464" i="4" s="1"/>
  <c r="Y464" i="4"/>
  <c r="W464" i="4"/>
  <c r="I464" i="4"/>
  <c r="R464" i="4"/>
  <c r="Z464" i="4"/>
  <c r="E464" i="4"/>
  <c r="F464" i="4" l="1"/>
  <c r="X464" i="4" s="1"/>
  <c r="AA464" i="4" s="1"/>
  <c r="AB464" i="4" s="1"/>
  <c r="N464" i="4"/>
  <c r="Q464" i="4" s="1"/>
  <c r="S464" i="4" s="1"/>
  <c r="H465" i="4"/>
  <c r="AC464" i="4"/>
  <c r="G464" i="4" l="1"/>
  <c r="K465" i="4"/>
  <c r="AI464" i="4"/>
  <c r="AJ464" i="4" s="1"/>
  <c r="AD464" i="4"/>
  <c r="AE464" i="4" s="1"/>
  <c r="AG464" i="4"/>
  <c r="C465" i="4" s="1"/>
  <c r="AF464" i="4"/>
  <c r="T464" i="4"/>
  <c r="AH464" i="4" l="1"/>
  <c r="D465" i="4" s="1"/>
  <c r="L465" i="4" s="1"/>
  <c r="U465" i="4" s="1"/>
  <c r="V465" i="4" s="1"/>
  <c r="AL465" i="4"/>
  <c r="B465" i="4"/>
  <c r="AK465" i="4"/>
  <c r="O466" i="4"/>
  <c r="W465" i="4" l="1"/>
  <c r="M465" i="4"/>
  <c r="P465" i="4" s="1"/>
  <c r="I465" i="4"/>
  <c r="Y465" i="4"/>
  <c r="E465" i="4"/>
  <c r="Z465" i="4"/>
  <c r="R465" i="4"/>
  <c r="F465" i="4" l="1"/>
  <c r="X465" i="4" s="1"/>
  <c r="AA465" i="4" s="1"/>
  <c r="AB465" i="4" s="1"/>
  <c r="N465" i="4"/>
  <c r="G465" i="4" l="1"/>
  <c r="Q465" i="4"/>
  <c r="S465" i="4" s="1"/>
  <c r="T465" i="4" s="1"/>
  <c r="H466" i="4"/>
  <c r="AC465" i="4"/>
  <c r="AI465" i="4" l="1"/>
  <c r="AJ465" i="4" s="1"/>
  <c r="AG465" i="4"/>
  <c r="C466" i="4" s="1"/>
  <c r="AD465" i="4"/>
  <c r="AE465" i="4" s="1"/>
  <c r="AF465" i="4"/>
  <c r="K466" i="4"/>
  <c r="AH465" i="4" l="1"/>
  <c r="D466" i="4" s="1"/>
  <c r="L466" i="4" s="1"/>
  <c r="U466" i="4" s="1"/>
  <c r="V466" i="4" s="1"/>
  <c r="AK466" i="4"/>
  <c r="B466" i="4"/>
  <c r="I466" i="4" s="1"/>
  <c r="AL466" i="4"/>
  <c r="E466" i="4"/>
  <c r="O467" i="4"/>
  <c r="F466" i="4" l="1"/>
  <c r="Y466" i="4"/>
  <c r="M466" i="4"/>
  <c r="W466" i="4"/>
  <c r="Z466" i="4"/>
  <c r="X466" i="4" l="1"/>
  <c r="AA466" i="4" s="1"/>
  <c r="AB466" i="4" s="1"/>
  <c r="N466" i="4"/>
  <c r="P466" i="4"/>
  <c r="R466" i="4"/>
  <c r="G466" i="4" l="1"/>
  <c r="Q466" i="4"/>
  <c r="S466" i="4" s="1"/>
  <c r="H467" i="4"/>
  <c r="AC466" i="4"/>
  <c r="K467" i="4" l="1"/>
  <c r="AI466" i="4"/>
  <c r="AJ466" i="4" s="1"/>
  <c r="AF466" i="4"/>
  <c r="AG466" i="4"/>
  <c r="C467" i="4" s="1"/>
  <c r="AD466" i="4"/>
  <c r="AE466" i="4" s="1"/>
  <c r="T466" i="4"/>
  <c r="AL467" i="4" l="1"/>
  <c r="AK467" i="4"/>
  <c r="AH466" i="4"/>
  <c r="D467" i="4" s="1"/>
  <c r="L467" i="4" s="1"/>
  <c r="U467" i="4" s="1"/>
  <c r="V467" i="4" s="1"/>
  <c r="B467" i="4"/>
  <c r="O468" i="4"/>
  <c r="Y467" i="4" l="1"/>
  <c r="I467" i="4"/>
  <c r="W467" i="4"/>
  <c r="M467" i="4"/>
  <c r="E467" i="4"/>
  <c r="Z467" i="4"/>
  <c r="F467" i="4" l="1"/>
  <c r="X467" i="4" s="1"/>
  <c r="AA467" i="4" s="1"/>
  <c r="AB467" i="4" s="1"/>
  <c r="P467" i="4"/>
  <c r="N467" i="4"/>
  <c r="Q467" i="4" s="1"/>
  <c r="R467" i="4"/>
  <c r="G467" i="4" l="1"/>
  <c r="S467" i="4"/>
  <c r="AC467" i="4"/>
  <c r="H468" i="4"/>
  <c r="K468" i="4" l="1"/>
  <c r="AI467" i="4"/>
  <c r="AJ467" i="4" s="1"/>
  <c r="AG467" i="4"/>
  <c r="C468" i="4" s="1"/>
  <c r="AD467" i="4"/>
  <c r="AE467" i="4" s="1"/>
  <c r="AF467" i="4"/>
  <c r="T467" i="4"/>
  <c r="AH467" i="4" l="1"/>
  <c r="D468" i="4" s="1"/>
  <c r="L468" i="4" s="1"/>
  <c r="U468" i="4" s="1"/>
  <c r="V468" i="4" s="1"/>
  <c r="AK468" i="4"/>
  <c r="B468" i="4"/>
  <c r="AL468" i="4"/>
  <c r="O469" i="4"/>
  <c r="W468" i="4" l="1"/>
  <c r="M468" i="4"/>
  <c r="N468" i="4" s="1"/>
  <c r="I468" i="4"/>
  <c r="Y468" i="4"/>
  <c r="Z468" i="4"/>
  <c r="E468" i="4"/>
  <c r="F468" i="4" l="1"/>
  <c r="G468" i="4" s="1"/>
  <c r="P468" i="4"/>
  <c r="Q468" i="4"/>
  <c r="R468" i="4"/>
  <c r="X468" i="4" l="1"/>
  <c r="AA468" i="4" s="1"/>
  <c r="AB468" i="4" s="1"/>
  <c r="S468" i="4"/>
  <c r="H469" i="4"/>
  <c r="AC468" i="4"/>
  <c r="K469" i="4" l="1"/>
  <c r="AI468" i="4"/>
  <c r="AJ468" i="4" s="1"/>
  <c r="AG468" i="4"/>
  <c r="C469" i="4" s="1"/>
  <c r="AF468" i="4"/>
  <c r="AD468" i="4"/>
  <c r="AE468" i="4" s="1"/>
  <c r="T468" i="4"/>
  <c r="B469" i="4" l="1"/>
  <c r="AH468" i="4"/>
  <c r="D469" i="4" s="1"/>
  <c r="L469" i="4" s="1"/>
  <c r="U469" i="4" s="1"/>
  <c r="V469" i="4" s="1"/>
  <c r="AL469" i="4"/>
  <c r="AK469" i="4"/>
  <c r="O470" i="4"/>
  <c r="W469" i="4" l="1"/>
  <c r="Y469" i="4"/>
  <c r="M469" i="4"/>
  <c r="N469" i="4" s="1"/>
  <c r="I469" i="4"/>
  <c r="E469" i="4"/>
  <c r="Z469" i="4"/>
  <c r="F469" i="4" l="1"/>
  <c r="X469" i="4" s="1"/>
  <c r="AA469" i="4" s="1"/>
  <c r="AB469" i="4" s="1"/>
  <c r="P469" i="4"/>
  <c r="Q469" i="4"/>
  <c r="R469" i="4"/>
  <c r="G469" i="4" l="1"/>
  <c r="S469" i="4"/>
  <c r="T469" i="4" s="1"/>
  <c r="AC469" i="4"/>
  <c r="H470" i="4"/>
  <c r="AF469" i="4" l="1"/>
  <c r="B470" i="4" s="1"/>
  <c r="AG469" i="4"/>
  <c r="C470" i="4" s="1"/>
  <c r="AD469" i="4"/>
  <c r="AE469" i="4" s="1"/>
  <c r="AI469" i="4"/>
  <c r="AJ469" i="4" s="1"/>
  <c r="K470" i="4"/>
  <c r="O471" i="4"/>
  <c r="AK470" i="4" l="1"/>
  <c r="AL470" i="4"/>
  <c r="AH469" i="4"/>
  <c r="D470" i="4" s="1"/>
  <c r="L470" i="4" s="1"/>
  <c r="U470" i="4" s="1"/>
  <c r="V470" i="4" s="1"/>
  <c r="I470" i="4"/>
  <c r="E470" i="4"/>
  <c r="F470" i="4" l="1"/>
  <c r="Y470" i="4"/>
  <c r="W470" i="4"/>
  <c r="M470" i="4"/>
  <c r="Z470" i="4"/>
  <c r="X470" i="4" l="1"/>
  <c r="AA470" i="4" s="1"/>
  <c r="AB470" i="4" s="1"/>
  <c r="N470" i="4"/>
  <c r="P470" i="4"/>
  <c r="R470" i="4"/>
  <c r="G470" i="4" l="1"/>
  <c r="Q470" i="4"/>
  <c r="S470" i="4" s="1"/>
  <c r="T470" i="4" s="1"/>
  <c r="AC470" i="4"/>
  <c r="H471" i="4"/>
  <c r="K471" i="4" l="1"/>
  <c r="AF470" i="4"/>
  <c r="AI470" i="4"/>
  <c r="AJ470" i="4" s="1"/>
  <c r="AD470" i="4"/>
  <c r="AE470" i="4" s="1"/>
  <c r="AG470" i="4"/>
  <c r="C471" i="4" s="1"/>
  <c r="AK471" i="4" l="1"/>
  <c r="B471" i="4"/>
  <c r="AH470" i="4"/>
  <c r="D471" i="4" s="1"/>
  <c r="AL471" i="4"/>
  <c r="O472" i="4"/>
  <c r="I471" i="4" l="1"/>
  <c r="L471" i="4"/>
  <c r="U471" i="4" s="1"/>
  <c r="V471" i="4" s="1"/>
  <c r="E471" i="4"/>
  <c r="F471" i="4" l="1"/>
  <c r="W471" i="4"/>
  <c r="Y471" i="4"/>
  <c r="M471" i="4"/>
  <c r="Z471" i="4"/>
  <c r="X471" i="4" l="1"/>
  <c r="AA471" i="4" s="1"/>
  <c r="AB471" i="4" s="1"/>
  <c r="N471" i="4"/>
  <c r="P471" i="4"/>
  <c r="R471" i="4"/>
  <c r="G471" i="4" l="1"/>
  <c r="Q471" i="4"/>
  <c r="S471" i="4" s="1"/>
  <c r="AC471" i="4"/>
  <c r="H472" i="4"/>
  <c r="K472" i="4" l="1"/>
  <c r="AG471" i="4"/>
  <c r="C472" i="4" s="1"/>
  <c r="AI471" i="4"/>
  <c r="AJ471" i="4" s="1"/>
  <c r="AD471" i="4"/>
  <c r="AE471" i="4" s="1"/>
  <c r="AF471" i="4"/>
  <c r="T471" i="4"/>
  <c r="B472" i="4" l="1"/>
  <c r="AH471" i="4"/>
  <c r="D472" i="4" s="1"/>
  <c r="AL472" i="4"/>
  <c r="AK472" i="4"/>
  <c r="O473" i="4"/>
  <c r="L472" i="4" l="1"/>
  <c r="U472" i="4" s="1"/>
  <c r="V472" i="4" s="1"/>
  <c r="I472" i="4"/>
  <c r="E472" i="4"/>
  <c r="F472" i="4" l="1"/>
  <c r="Y472" i="4"/>
  <c r="W472" i="4"/>
  <c r="M472" i="4"/>
  <c r="Z472" i="4"/>
  <c r="X472" i="4" l="1"/>
  <c r="AA472" i="4" s="1"/>
  <c r="AB472" i="4" s="1"/>
  <c r="N472" i="4"/>
  <c r="P472" i="4"/>
  <c r="R472" i="4"/>
  <c r="G472" i="4" l="1"/>
  <c r="Q472" i="4"/>
  <c r="S472" i="4" s="1"/>
  <c r="AC472" i="4"/>
  <c r="H473" i="4"/>
  <c r="K473" i="4" l="1"/>
  <c r="AI472" i="4"/>
  <c r="AJ472" i="4" s="1"/>
  <c r="AD472" i="4"/>
  <c r="AE472" i="4" s="1"/>
  <c r="AG472" i="4"/>
  <c r="C473" i="4" s="1"/>
  <c r="AF472" i="4"/>
  <c r="T472" i="4"/>
  <c r="AK473" i="4" l="1"/>
  <c r="B473" i="4"/>
  <c r="AH472" i="4"/>
  <c r="D473" i="4" s="1"/>
  <c r="AL473" i="4"/>
  <c r="O474" i="4"/>
  <c r="I473" i="4" l="1"/>
  <c r="L473" i="4"/>
  <c r="U473" i="4" s="1"/>
  <c r="V473" i="4" s="1"/>
  <c r="E473" i="4"/>
  <c r="F473" i="4" l="1"/>
  <c r="W473" i="4"/>
  <c r="Y473" i="4"/>
  <c r="M473" i="4"/>
  <c r="Z473" i="4"/>
  <c r="X473" i="4" l="1"/>
  <c r="AA473" i="4" s="1"/>
  <c r="AB473" i="4" s="1"/>
  <c r="P473" i="4"/>
  <c r="N473" i="4"/>
  <c r="R473" i="4"/>
  <c r="G473" i="4" l="1"/>
  <c r="Q473" i="4"/>
  <c r="S473" i="4" s="1"/>
  <c r="AC473" i="4"/>
  <c r="H474" i="4"/>
  <c r="K474" i="4" l="1"/>
  <c r="AI473" i="4"/>
  <c r="AJ473" i="4" s="1"/>
  <c r="AD473" i="4"/>
  <c r="AE473" i="4" s="1"/>
  <c r="AG473" i="4"/>
  <c r="C474" i="4" s="1"/>
  <c r="AF473" i="4"/>
  <c r="T473" i="4"/>
  <c r="AL474" i="4" l="1"/>
  <c r="AK474" i="4"/>
  <c r="B474" i="4"/>
  <c r="AH473" i="4"/>
  <c r="D474" i="4" s="1"/>
  <c r="O475" i="4"/>
  <c r="I474" i="4" l="1"/>
  <c r="L474" i="4"/>
  <c r="U474" i="4" s="1"/>
  <c r="V474" i="4" s="1"/>
  <c r="E474" i="4"/>
  <c r="F474" i="4" l="1"/>
  <c r="M474" i="4"/>
  <c r="N474" i="4" s="1"/>
  <c r="W474" i="4"/>
  <c r="Y474" i="4"/>
  <c r="Z474" i="4"/>
  <c r="X474" i="4" l="1"/>
  <c r="AA474" i="4" s="1"/>
  <c r="AB474" i="4" s="1"/>
  <c r="P474" i="4"/>
  <c r="Q474" i="4"/>
  <c r="G474" i="4"/>
  <c r="R474" i="4"/>
  <c r="S474" i="4" l="1"/>
  <c r="AC474" i="4"/>
  <c r="H475" i="4"/>
  <c r="K475" i="4" l="1"/>
  <c r="AD474" i="4"/>
  <c r="AE474" i="4" s="1"/>
  <c r="AI474" i="4"/>
  <c r="AJ474" i="4" s="1"/>
  <c r="AF474" i="4"/>
  <c r="B475" i="4" s="1"/>
  <c r="AG474" i="4"/>
  <c r="C475" i="4" s="1"/>
  <c r="T474" i="4"/>
  <c r="O476" i="4"/>
  <c r="AH474" i="4" l="1"/>
  <c r="D475" i="4" s="1"/>
  <c r="L475" i="4" s="1"/>
  <c r="U475" i="4" s="1"/>
  <c r="V475" i="4" s="1"/>
  <c r="AK475" i="4"/>
  <c r="AL475" i="4"/>
  <c r="I475" i="4"/>
  <c r="E475" i="4"/>
  <c r="F475" i="4" l="1"/>
  <c r="M475" i="4"/>
  <c r="P475" i="4" s="1"/>
  <c r="W475" i="4"/>
  <c r="Y475" i="4"/>
  <c r="R475" i="4"/>
  <c r="Z475" i="4"/>
  <c r="X475" i="4" l="1"/>
  <c r="AA475" i="4" s="1"/>
  <c r="AB475" i="4" s="1"/>
  <c r="N475" i="4"/>
  <c r="G475" i="4" s="1"/>
  <c r="Q475" i="4" l="1"/>
  <c r="S475" i="4" s="1"/>
  <c r="AC475" i="4"/>
  <c r="H476" i="4"/>
  <c r="K476" i="4" l="1"/>
  <c r="AI475" i="4"/>
  <c r="AJ475" i="4" s="1"/>
  <c r="AF475" i="4"/>
  <c r="AG475" i="4"/>
  <c r="C476" i="4" s="1"/>
  <c r="AD475" i="4"/>
  <c r="AE475" i="4" s="1"/>
  <c r="T475" i="4"/>
  <c r="AK476" i="4" l="1"/>
  <c r="AL476" i="4"/>
  <c r="AH475" i="4"/>
  <c r="D476" i="4" s="1"/>
  <c r="L476" i="4" s="1"/>
  <c r="U476" i="4" s="1"/>
  <c r="V476" i="4" s="1"/>
  <c r="B476" i="4"/>
  <c r="I476" i="4" s="1"/>
  <c r="E476" i="4"/>
  <c r="O477" i="4"/>
  <c r="F476" i="4" l="1"/>
  <c r="M476" i="4"/>
  <c r="P476" i="4" s="1"/>
  <c r="Y476" i="4"/>
  <c r="W476" i="4"/>
  <c r="Z476" i="4"/>
  <c r="R476" i="4"/>
  <c r="X476" i="4" l="1"/>
  <c r="AA476" i="4" s="1"/>
  <c r="AB476" i="4" s="1"/>
  <c r="N476" i="4"/>
  <c r="G476" i="4" s="1"/>
  <c r="Q476" i="4" l="1"/>
  <c r="S476" i="4" s="1"/>
  <c r="H477" i="4"/>
  <c r="AC476" i="4"/>
  <c r="AD476" i="4" l="1"/>
  <c r="AE476" i="4" s="1"/>
  <c r="AF476" i="4"/>
  <c r="B477" i="4" s="1"/>
  <c r="AG476" i="4"/>
  <c r="C477" i="4" s="1"/>
  <c r="AI476" i="4"/>
  <c r="AJ476" i="4" s="1"/>
  <c r="K477" i="4"/>
  <c r="T476" i="4"/>
  <c r="O478" i="4"/>
  <c r="AK477" i="4" l="1"/>
  <c r="AL477" i="4"/>
  <c r="AH476" i="4"/>
  <c r="D477" i="4" s="1"/>
  <c r="L477" i="4" s="1"/>
  <c r="U477" i="4" s="1"/>
  <c r="V477" i="4" s="1"/>
  <c r="I477" i="4"/>
  <c r="E477" i="4"/>
  <c r="F477" i="4" l="1"/>
  <c r="M477" i="4"/>
  <c r="P477" i="4" s="1"/>
  <c r="Y477" i="4"/>
  <c r="W477" i="4"/>
  <c r="R477" i="4"/>
  <c r="Z477" i="4"/>
  <c r="X477" i="4" l="1"/>
  <c r="AA477" i="4" s="1"/>
  <c r="AB477" i="4" s="1"/>
  <c r="N477" i="4"/>
  <c r="Q477" i="4" s="1"/>
  <c r="S477" i="4" s="1"/>
  <c r="AC477" i="4"/>
  <c r="H478" i="4"/>
  <c r="G477" i="4" l="1"/>
  <c r="K478" i="4"/>
  <c r="AD477" i="4"/>
  <c r="AE477" i="4" s="1"/>
  <c r="AI477" i="4"/>
  <c r="AJ477" i="4" s="1"/>
  <c r="AG477" i="4"/>
  <c r="C478" i="4" s="1"/>
  <c r="AF477" i="4"/>
  <c r="T477" i="4"/>
  <c r="B478" i="4" l="1"/>
  <c r="AH477" i="4"/>
  <c r="D478" i="4" s="1"/>
  <c r="AK478" i="4"/>
  <c r="AL478" i="4"/>
  <c r="O479" i="4"/>
  <c r="I478" i="4" l="1"/>
  <c r="L478" i="4"/>
  <c r="U478" i="4" s="1"/>
  <c r="V478" i="4" s="1"/>
  <c r="E478" i="4"/>
  <c r="F478" i="4" l="1"/>
  <c r="Y478" i="4"/>
  <c r="W478" i="4"/>
  <c r="M478" i="4"/>
  <c r="Z478" i="4"/>
  <c r="X478" i="4" l="1"/>
  <c r="AA478" i="4" s="1"/>
  <c r="AB478" i="4" s="1"/>
  <c r="N478" i="4"/>
  <c r="Q478" i="4" s="1"/>
  <c r="P478" i="4"/>
  <c r="R478" i="4"/>
  <c r="G478" i="4" l="1"/>
  <c r="S478" i="4"/>
  <c r="H479" i="4"/>
  <c r="AC478" i="4"/>
  <c r="K479" i="4" l="1"/>
  <c r="AG478" i="4"/>
  <c r="C479" i="4" s="1"/>
  <c r="AD478" i="4"/>
  <c r="AE478" i="4" s="1"/>
  <c r="AI478" i="4"/>
  <c r="AJ478" i="4" s="1"/>
  <c r="AF478" i="4"/>
  <c r="T478" i="4"/>
  <c r="AK479" i="4" l="1"/>
  <c r="B479" i="4"/>
  <c r="AH478" i="4"/>
  <c r="D479" i="4" s="1"/>
  <c r="AL479" i="4"/>
  <c r="O480" i="4"/>
  <c r="L479" i="4" l="1"/>
  <c r="U479" i="4" s="1"/>
  <c r="V479" i="4" s="1"/>
  <c r="I479" i="4"/>
  <c r="E479" i="4"/>
  <c r="F479" i="4" l="1"/>
  <c r="W479" i="4"/>
  <c r="Y479" i="4"/>
  <c r="M479" i="4"/>
  <c r="Z479" i="4"/>
  <c r="X479" i="4" l="1"/>
  <c r="AA479" i="4" s="1"/>
  <c r="AB479" i="4" s="1"/>
  <c r="P479" i="4"/>
  <c r="N479" i="4"/>
  <c r="R479" i="4"/>
  <c r="Q479" i="4" l="1"/>
  <c r="S479" i="4" s="1"/>
  <c r="G479" i="4"/>
  <c r="AC479" i="4"/>
  <c r="H480" i="4"/>
  <c r="K480" i="4" l="1"/>
  <c r="AD479" i="4"/>
  <c r="AE479" i="4" s="1"/>
  <c r="AI479" i="4"/>
  <c r="AJ479" i="4" s="1"/>
  <c r="AG479" i="4"/>
  <c r="C480" i="4" s="1"/>
  <c r="AF479" i="4"/>
  <c r="T479" i="4"/>
  <c r="B480" i="4" l="1"/>
  <c r="AH479" i="4"/>
  <c r="D480" i="4" s="1"/>
  <c r="AL480" i="4"/>
  <c r="AK480" i="4"/>
  <c r="O481" i="4"/>
  <c r="I480" i="4" l="1"/>
  <c r="L480" i="4"/>
  <c r="U480" i="4" s="1"/>
  <c r="V480" i="4" s="1"/>
  <c r="E480" i="4"/>
  <c r="F480" i="4" l="1"/>
  <c r="M480" i="4"/>
  <c r="P480" i="4" s="1"/>
  <c r="W480" i="4"/>
  <c r="Y480" i="4"/>
  <c r="Z480" i="4"/>
  <c r="R480" i="4"/>
  <c r="X480" i="4" l="1"/>
  <c r="AA480" i="4" s="1"/>
  <c r="AB480" i="4" s="1"/>
  <c r="N480" i="4"/>
  <c r="Q480" i="4" s="1"/>
  <c r="S480" i="4" s="1"/>
  <c r="H481" i="4"/>
  <c r="AC480" i="4"/>
  <c r="G480" i="4" l="1"/>
  <c r="K481" i="4"/>
  <c r="AI480" i="4"/>
  <c r="AJ480" i="4" s="1"/>
  <c r="AD480" i="4"/>
  <c r="AE480" i="4" s="1"/>
  <c r="AG480" i="4"/>
  <c r="C481" i="4" s="1"/>
  <c r="AF480" i="4"/>
  <c r="T480" i="4"/>
  <c r="AL481" i="4" l="1"/>
  <c r="B481" i="4"/>
  <c r="AH480" i="4"/>
  <c r="D481" i="4" s="1"/>
  <c r="AK481" i="4"/>
  <c r="O482" i="4"/>
  <c r="L481" i="4" l="1"/>
  <c r="U481" i="4" s="1"/>
  <c r="V481" i="4" s="1"/>
  <c r="I481" i="4"/>
  <c r="E481" i="4"/>
  <c r="F481" i="4" l="1"/>
  <c r="Y481" i="4"/>
  <c r="W481" i="4"/>
  <c r="M481" i="4"/>
  <c r="Z481" i="4"/>
  <c r="X481" i="4" l="1"/>
  <c r="AA481" i="4" s="1"/>
  <c r="AB481" i="4" s="1"/>
  <c r="P481" i="4"/>
  <c r="N481" i="4"/>
  <c r="R481" i="4"/>
  <c r="Q481" i="4" l="1"/>
  <c r="S481" i="4" s="1"/>
  <c r="G481" i="4"/>
  <c r="AC481" i="4"/>
  <c r="H482" i="4"/>
  <c r="K482" i="4" l="1"/>
  <c r="AD481" i="4"/>
  <c r="AE481" i="4" s="1"/>
  <c r="AI481" i="4"/>
  <c r="AJ481" i="4" s="1"/>
  <c r="AG481" i="4"/>
  <c r="C482" i="4" s="1"/>
  <c r="AF481" i="4"/>
  <c r="T481" i="4"/>
  <c r="AH481" i="4" l="1"/>
  <c r="D482" i="4" s="1"/>
  <c r="L482" i="4" s="1"/>
  <c r="U482" i="4" s="1"/>
  <c r="V482" i="4" s="1"/>
  <c r="AL482" i="4"/>
  <c r="B482" i="4"/>
  <c r="AK482" i="4"/>
  <c r="O483" i="4"/>
  <c r="M482" i="4" l="1"/>
  <c r="N482" i="4" s="1"/>
  <c r="Y482" i="4"/>
  <c r="I482" i="4"/>
  <c r="W482" i="4"/>
  <c r="Z482" i="4"/>
  <c r="E482" i="4"/>
  <c r="F482" i="4" l="1"/>
  <c r="X482" i="4" s="1"/>
  <c r="AA482" i="4" s="1"/>
  <c r="AB482" i="4" s="1"/>
  <c r="Q482" i="4"/>
  <c r="P482" i="4"/>
  <c r="R482" i="4"/>
  <c r="G482" i="4" l="1"/>
  <c r="S482" i="4"/>
  <c r="AC482" i="4"/>
  <c r="H483" i="4"/>
  <c r="AD482" i="4" l="1"/>
  <c r="AE482" i="4" s="1"/>
  <c r="AF482" i="4"/>
  <c r="AG482" i="4"/>
  <c r="C483" i="4" s="1"/>
  <c r="AI482" i="4"/>
  <c r="AJ482" i="4" s="1"/>
  <c r="K483" i="4"/>
  <c r="T482" i="4"/>
  <c r="AH482" i="4" l="1"/>
  <c r="D483" i="4" s="1"/>
  <c r="L483" i="4" s="1"/>
  <c r="U483" i="4" s="1"/>
  <c r="V483" i="4" s="1"/>
  <c r="AL483" i="4"/>
  <c r="B483" i="4"/>
  <c r="AK483" i="4"/>
  <c r="O484" i="4"/>
  <c r="I483" i="4" l="1"/>
  <c r="M483" i="4"/>
  <c r="N483" i="4" s="1"/>
  <c r="W483" i="4"/>
  <c r="Y483" i="4"/>
  <c r="E483" i="4"/>
  <c r="Z483" i="4"/>
  <c r="F483" i="4" l="1"/>
  <c r="X483" i="4" s="1"/>
  <c r="AA483" i="4" s="1"/>
  <c r="AB483" i="4" s="1"/>
  <c r="P483" i="4"/>
  <c r="Q483" i="4"/>
  <c r="R483" i="4"/>
  <c r="G483" i="4" l="1"/>
  <c r="S483" i="4"/>
  <c r="AC483" i="4"/>
  <c r="H484" i="4"/>
  <c r="AG483" i="4" l="1"/>
  <c r="C484" i="4" s="1"/>
  <c r="AF483" i="4"/>
  <c r="B484" i="4" s="1"/>
  <c r="AD483" i="4"/>
  <c r="AE483" i="4" s="1"/>
  <c r="AI483" i="4"/>
  <c r="AJ483" i="4" s="1"/>
  <c r="K484" i="4"/>
  <c r="T483" i="4"/>
  <c r="O485" i="4"/>
  <c r="AH483" i="4" l="1"/>
  <c r="D484" i="4" s="1"/>
  <c r="L484" i="4" s="1"/>
  <c r="U484" i="4" s="1"/>
  <c r="V484" i="4" s="1"/>
  <c r="AK484" i="4"/>
  <c r="AL484" i="4"/>
  <c r="I484" i="4"/>
  <c r="E484" i="4"/>
  <c r="F484" i="4" l="1"/>
  <c r="Y484" i="4"/>
  <c r="W484" i="4"/>
  <c r="M484" i="4"/>
  <c r="Z484" i="4"/>
  <c r="X484" i="4" l="1"/>
  <c r="AA484" i="4" s="1"/>
  <c r="AB484" i="4" s="1"/>
  <c r="N484" i="4"/>
  <c r="P484" i="4"/>
  <c r="R484" i="4"/>
  <c r="Q484" i="4" l="1"/>
  <c r="S484" i="4" s="1"/>
  <c r="G484" i="4"/>
  <c r="H485" i="4"/>
  <c r="AC484" i="4"/>
  <c r="K485" i="4" l="1"/>
  <c r="AI484" i="4"/>
  <c r="AJ484" i="4" s="1"/>
  <c r="AD484" i="4"/>
  <c r="AE484" i="4" s="1"/>
  <c r="AG484" i="4"/>
  <c r="C485" i="4" s="1"/>
  <c r="AF484" i="4"/>
  <c r="T484" i="4"/>
  <c r="B485" i="4" l="1"/>
  <c r="AH484" i="4"/>
  <c r="D485" i="4" s="1"/>
  <c r="AL485" i="4"/>
  <c r="AK485" i="4"/>
  <c r="O486" i="4"/>
  <c r="L485" i="4" l="1"/>
  <c r="U485" i="4" s="1"/>
  <c r="V485" i="4" s="1"/>
  <c r="I485" i="4"/>
  <c r="E485" i="4"/>
  <c r="F485" i="4" l="1"/>
  <c r="Y485" i="4"/>
  <c r="W485" i="4"/>
  <c r="M485" i="4"/>
  <c r="Z485" i="4"/>
  <c r="X485" i="4" l="1"/>
  <c r="AA485" i="4" s="1"/>
  <c r="AB485" i="4" s="1"/>
  <c r="N485" i="4"/>
  <c r="P485" i="4"/>
  <c r="R485" i="4"/>
  <c r="G485" i="4" l="1"/>
  <c r="Q485" i="4"/>
  <c r="S485" i="4" s="1"/>
  <c r="H486" i="4"/>
  <c r="AC485" i="4"/>
  <c r="K486" i="4" l="1"/>
  <c r="AI485" i="4"/>
  <c r="AJ485" i="4" s="1"/>
  <c r="AD485" i="4"/>
  <c r="AE485" i="4" s="1"/>
  <c r="AG485" i="4"/>
  <c r="C486" i="4" s="1"/>
  <c r="AF485" i="4"/>
  <c r="B486" i="4" s="1"/>
  <c r="T485" i="4"/>
  <c r="O487" i="4"/>
  <c r="I486" i="4" l="1"/>
  <c r="AH485" i="4"/>
  <c r="D486" i="4" s="1"/>
  <c r="L486" i="4" s="1"/>
  <c r="U486" i="4" s="1"/>
  <c r="V486" i="4" s="1"/>
  <c r="Y486" i="4" s="1"/>
  <c r="AK486" i="4"/>
  <c r="AL486" i="4"/>
  <c r="E486" i="4"/>
  <c r="Z486" i="4"/>
  <c r="F486" i="4" l="1"/>
  <c r="W486" i="4"/>
  <c r="M486" i="4"/>
  <c r="N486" i="4" s="1"/>
  <c r="Q486" i="4" s="1"/>
  <c r="X486" i="4" l="1"/>
  <c r="AA486" i="4" s="1"/>
  <c r="AB486" i="4" s="1"/>
  <c r="P486" i="4"/>
  <c r="G486" i="4"/>
  <c r="R486" i="4"/>
  <c r="S486" i="4" l="1"/>
  <c r="AC486" i="4"/>
  <c r="H487" i="4"/>
  <c r="AD486" i="4" l="1"/>
  <c r="AE486" i="4" s="1"/>
  <c r="AI486" i="4"/>
  <c r="AJ486" i="4" s="1"/>
  <c r="AF486" i="4"/>
  <c r="B487" i="4" s="1"/>
  <c r="AG486" i="4"/>
  <c r="C487" i="4" s="1"/>
  <c r="K487" i="4"/>
  <c r="T486" i="4"/>
  <c r="O488" i="4"/>
  <c r="AH486" i="4" l="1"/>
  <c r="D487" i="4" s="1"/>
  <c r="L487" i="4" s="1"/>
  <c r="U487" i="4" s="1"/>
  <c r="V487" i="4" s="1"/>
  <c r="AK487" i="4"/>
  <c r="AL487" i="4"/>
  <c r="I487" i="4"/>
  <c r="E487" i="4"/>
  <c r="F487" i="4" l="1"/>
  <c r="M487" i="4"/>
  <c r="N487" i="4" s="1"/>
  <c r="W487" i="4"/>
  <c r="Y487" i="4"/>
  <c r="Z487" i="4"/>
  <c r="X487" i="4" l="1"/>
  <c r="AA487" i="4" s="1"/>
  <c r="AB487" i="4" s="1"/>
  <c r="P487" i="4"/>
  <c r="Q487" i="4"/>
  <c r="G487" i="4"/>
  <c r="R487" i="4"/>
  <c r="S487" i="4" l="1"/>
  <c r="T487" i="4" s="1"/>
  <c r="AC487" i="4"/>
  <c r="H488" i="4"/>
  <c r="K488" i="4" l="1"/>
  <c r="AD487" i="4"/>
  <c r="AE487" i="4" s="1"/>
  <c r="AF487" i="4"/>
  <c r="B488" i="4" s="1"/>
  <c r="AG487" i="4"/>
  <c r="C488" i="4" s="1"/>
  <c r="AI487" i="4"/>
  <c r="AJ487" i="4" s="1"/>
  <c r="O489" i="4"/>
  <c r="AK488" i="4" l="1"/>
  <c r="I488" i="4"/>
  <c r="AH487" i="4"/>
  <c r="D488" i="4" s="1"/>
  <c r="L488" i="4" s="1"/>
  <c r="U488" i="4" s="1"/>
  <c r="V488" i="4" s="1"/>
  <c r="AL488" i="4"/>
  <c r="E488" i="4"/>
  <c r="F488" i="4" l="1"/>
  <c r="W488" i="4"/>
  <c r="Y488" i="4"/>
  <c r="M488" i="4"/>
  <c r="Z488" i="4"/>
  <c r="X488" i="4" l="1"/>
  <c r="AA488" i="4" s="1"/>
  <c r="AB488" i="4" s="1"/>
  <c r="P488" i="4"/>
  <c r="N488" i="4"/>
  <c r="R488" i="4"/>
  <c r="Q488" i="4" l="1"/>
  <c r="S488" i="4" s="1"/>
  <c r="G488" i="4"/>
  <c r="H489" i="4"/>
  <c r="AC488" i="4"/>
  <c r="K489" i="4" l="1"/>
  <c r="AF488" i="4"/>
  <c r="AG488" i="4"/>
  <c r="C489" i="4" s="1"/>
  <c r="AI488" i="4"/>
  <c r="AJ488" i="4" s="1"/>
  <c r="AD488" i="4"/>
  <c r="AE488" i="4" s="1"/>
  <c r="T488" i="4"/>
  <c r="B489" i="4" l="1"/>
  <c r="AH488" i="4"/>
  <c r="D489" i="4" s="1"/>
  <c r="AL489" i="4"/>
  <c r="AK489" i="4"/>
  <c r="O490" i="4"/>
  <c r="I489" i="4" l="1"/>
  <c r="L489" i="4"/>
  <c r="U489" i="4" s="1"/>
  <c r="V489" i="4" s="1"/>
  <c r="E489" i="4"/>
  <c r="F489" i="4" l="1"/>
  <c r="M489" i="4"/>
  <c r="P489" i="4" s="1"/>
  <c r="W489" i="4"/>
  <c r="Y489" i="4"/>
  <c r="Z489" i="4"/>
  <c r="R489" i="4"/>
  <c r="X489" i="4" l="1"/>
  <c r="AA489" i="4" s="1"/>
  <c r="AB489" i="4" s="1"/>
  <c r="N489" i="4"/>
  <c r="Q489" i="4" s="1"/>
  <c r="S489" i="4" s="1"/>
  <c r="T489" i="4" s="1"/>
  <c r="H490" i="4"/>
  <c r="AC489" i="4"/>
  <c r="G489" i="4" l="1"/>
  <c r="K490" i="4"/>
  <c r="AI489" i="4"/>
  <c r="AJ489" i="4" s="1"/>
  <c r="AG489" i="4"/>
  <c r="C490" i="4" s="1"/>
  <c r="AD489" i="4"/>
  <c r="AE489" i="4" s="1"/>
  <c r="AF489" i="4"/>
  <c r="B490" i="4" s="1"/>
  <c r="O491" i="4"/>
  <c r="AL490" i="4" l="1"/>
  <c r="AH489" i="4"/>
  <c r="D490" i="4" s="1"/>
  <c r="I490" i="4"/>
  <c r="AK490" i="4"/>
  <c r="E490" i="4"/>
  <c r="F490" i="4" l="1"/>
  <c r="L490" i="4"/>
  <c r="U490" i="4" s="1"/>
  <c r="V490" i="4" s="1"/>
  <c r="Y490" i="4" l="1"/>
  <c r="W490" i="4"/>
  <c r="X490" i="4" s="1"/>
  <c r="M490" i="4"/>
  <c r="Z490" i="4"/>
  <c r="N490" i="4" l="1"/>
  <c r="P490" i="4"/>
  <c r="AA490" i="4"/>
  <c r="AB490" i="4" s="1"/>
  <c r="R490" i="4"/>
  <c r="Q490" i="4" l="1"/>
  <c r="S490" i="4" s="1"/>
  <c r="G490" i="4"/>
  <c r="H491" i="4"/>
  <c r="AC490" i="4"/>
  <c r="K491" i="4" l="1"/>
  <c r="AD490" i="4"/>
  <c r="AE490" i="4" s="1"/>
  <c r="AI490" i="4"/>
  <c r="AJ490" i="4" s="1"/>
  <c r="AF490" i="4"/>
  <c r="AG490" i="4"/>
  <c r="C491" i="4" s="1"/>
  <c r="T490" i="4"/>
  <c r="AK491" i="4" l="1"/>
  <c r="B491" i="4"/>
  <c r="AH490" i="4"/>
  <c r="D491" i="4" s="1"/>
  <c r="AL491" i="4"/>
  <c r="O492" i="4"/>
  <c r="L491" i="4" l="1"/>
  <c r="U491" i="4" s="1"/>
  <c r="V491" i="4" s="1"/>
  <c r="I491" i="4"/>
  <c r="E491" i="4"/>
  <c r="F491" i="4" l="1"/>
  <c r="Y491" i="4"/>
  <c r="W491" i="4"/>
  <c r="M491" i="4"/>
  <c r="Z491" i="4"/>
  <c r="X491" i="4" l="1"/>
  <c r="AA491" i="4" s="1"/>
  <c r="AB491" i="4" s="1"/>
  <c r="P491" i="4"/>
  <c r="N491" i="4"/>
  <c r="R491" i="4"/>
  <c r="Q491" i="4" l="1"/>
  <c r="S491" i="4" s="1"/>
  <c r="G491" i="4"/>
  <c r="AC491" i="4"/>
  <c r="H492" i="4"/>
  <c r="K492" i="4" l="1"/>
  <c r="AD491" i="4"/>
  <c r="AE491" i="4" s="1"/>
  <c r="AI491" i="4"/>
  <c r="AJ491" i="4" s="1"/>
  <c r="AG491" i="4"/>
  <c r="C492" i="4" s="1"/>
  <c r="AF491" i="4"/>
  <c r="T491" i="4"/>
  <c r="AK492" i="4" l="1"/>
  <c r="AH491" i="4"/>
  <c r="D492" i="4" s="1"/>
  <c r="B492" i="4"/>
  <c r="AL492" i="4"/>
  <c r="O493" i="4"/>
  <c r="L492" i="4" l="1"/>
  <c r="U492" i="4" s="1"/>
  <c r="V492" i="4" s="1"/>
  <c r="I492" i="4"/>
  <c r="E492" i="4"/>
  <c r="F492" i="4" l="1"/>
  <c r="M492" i="4"/>
  <c r="N492" i="4" s="1"/>
  <c r="Y492" i="4"/>
  <c r="W492" i="4"/>
  <c r="Z492" i="4"/>
  <c r="X492" i="4" l="1"/>
  <c r="AA492" i="4" s="1"/>
  <c r="AB492" i="4" s="1"/>
  <c r="P492" i="4"/>
  <c r="Q492" i="4"/>
  <c r="G492" i="4"/>
  <c r="R492" i="4"/>
  <c r="S492" i="4" l="1"/>
  <c r="T492" i="4" s="1"/>
  <c r="AC492" i="4"/>
  <c r="H493" i="4"/>
  <c r="AF492" i="4" l="1"/>
  <c r="AG492" i="4"/>
  <c r="C493" i="4" s="1"/>
  <c r="AD492" i="4"/>
  <c r="AE492" i="4" s="1"/>
  <c r="AI492" i="4"/>
  <c r="AJ492" i="4" s="1"/>
  <c r="K493" i="4"/>
  <c r="AH492" i="4" l="1"/>
  <c r="D493" i="4" s="1"/>
  <c r="L493" i="4" s="1"/>
  <c r="U493" i="4" s="1"/>
  <c r="V493" i="4" s="1"/>
  <c r="B493" i="4"/>
  <c r="I493" i="4" s="1"/>
  <c r="AK493" i="4"/>
  <c r="AL493" i="4"/>
  <c r="E493" i="4"/>
  <c r="O494" i="4"/>
  <c r="F493" i="4" l="1"/>
  <c r="M493" i="4"/>
  <c r="P493" i="4" s="1"/>
  <c r="W493" i="4"/>
  <c r="Y493" i="4"/>
  <c r="Z493" i="4"/>
  <c r="R493" i="4"/>
  <c r="X493" i="4" l="1"/>
  <c r="AA493" i="4" s="1"/>
  <c r="AB493" i="4" s="1"/>
  <c r="N493" i="4"/>
  <c r="Q493" i="4" s="1"/>
  <c r="S493" i="4" s="1"/>
  <c r="H494" i="4"/>
  <c r="AC493" i="4"/>
  <c r="G493" i="4" l="1"/>
  <c r="K494" i="4"/>
  <c r="AI493" i="4"/>
  <c r="AJ493" i="4" s="1"/>
  <c r="AD493" i="4"/>
  <c r="AE493" i="4" s="1"/>
  <c r="AG493" i="4"/>
  <c r="C494" i="4" s="1"/>
  <c r="AF493" i="4"/>
  <c r="T493" i="4"/>
  <c r="AK494" i="4" l="1"/>
  <c r="AL494" i="4"/>
  <c r="B494" i="4"/>
  <c r="AH493" i="4"/>
  <c r="D494" i="4" s="1"/>
  <c r="O495" i="4"/>
  <c r="I494" i="4" l="1"/>
  <c r="L494" i="4"/>
  <c r="U494" i="4" s="1"/>
  <c r="V494" i="4" s="1"/>
  <c r="E494" i="4"/>
  <c r="F494" i="4" l="1"/>
  <c r="M494" i="4"/>
  <c r="P494" i="4" s="1"/>
  <c r="W494" i="4"/>
  <c r="Y494" i="4"/>
  <c r="Z494" i="4"/>
  <c r="R494" i="4"/>
  <c r="X494" i="4" l="1"/>
  <c r="AA494" i="4" s="1"/>
  <c r="AB494" i="4" s="1"/>
  <c r="N494" i="4"/>
  <c r="Q494" i="4" s="1"/>
  <c r="S494" i="4" s="1"/>
  <c r="AC494" i="4"/>
  <c r="H495" i="4"/>
  <c r="G494" i="4" l="1"/>
  <c r="AD494" i="4"/>
  <c r="AE494" i="4" s="1"/>
  <c r="AI494" i="4"/>
  <c r="AJ494" i="4" s="1"/>
  <c r="AG494" i="4"/>
  <c r="C495" i="4" s="1"/>
  <c r="AF494" i="4"/>
  <c r="K495" i="4"/>
  <c r="T494" i="4"/>
  <c r="AL495" i="4" l="1"/>
  <c r="AK495" i="4"/>
  <c r="AH494" i="4"/>
  <c r="D495" i="4" s="1"/>
  <c r="L495" i="4" s="1"/>
  <c r="B495" i="4"/>
  <c r="O496" i="4"/>
  <c r="I495" i="4" l="1"/>
  <c r="U495" i="4"/>
  <c r="V495" i="4" s="1"/>
  <c r="M495" i="4"/>
  <c r="E495" i="4"/>
  <c r="F495" i="4" l="1"/>
  <c r="Y495" i="4"/>
  <c r="W495" i="4"/>
  <c r="P495" i="4"/>
  <c r="N495" i="4"/>
  <c r="Q495" i="4" s="1"/>
  <c r="Z495" i="4"/>
  <c r="R495" i="4"/>
  <c r="X495" i="4" l="1"/>
  <c r="AA495" i="4" s="1"/>
  <c r="AB495" i="4" s="1"/>
  <c r="G495" i="4"/>
  <c r="S495" i="4"/>
  <c r="H496" i="4"/>
  <c r="AC495" i="4"/>
  <c r="K496" i="4" l="1"/>
  <c r="AG495" i="4"/>
  <c r="C496" i="4" s="1"/>
  <c r="AD495" i="4"/>
  <c r="AE495" i="4" s="1"/>
  <c r="AI495" i="4"/>
  <c r="AJ495" i="4" s="1"/>
  <c r="AF495" i="4"/>
  <c r="T495" i="4"/>
  <c r="B496" i="4" l="1"/>
  <c r="AH495" i="4"/>
  <c r="D496" i="4" s="1"/>
  <c r="AK496" i="4"/>
  <c r="AL496" i="4"/>
  <c r="O497" i="4"/>
  <c r="L496" i="4" l="1"/>
  <c r="U496" i="4" s="1"/>
  <c r="V496" i="4" s="1"/>
  <c r="I496" i="4"/>
  <c r="E496" i="4"/>
  <c r="F496" i="4" l="1"/>
  <c r="W496" i="4"/>
  <c r="Y496" i="4"/>
  <c r="M496" i="4"/>
  <c r="Z496" i="4"/>
  <c r="X496" i="4" l="1"/>
  <c r="AA496" i="4" s="1"/>
  <c r="AB496" i="4" s="1"/>
  <c r="N496" i="4"/>
  <c r="Q496" i="4" s="1"/>
  <c r="P496" i="4"/>
  <c r="R496" i="4"/>
  <c r="G496" i="4" l="1"/>
  <c r="S496" i="4"/>
  <c r="AC496" i="4"/>
  <c r="H497" i="4"/>
  <c r="K497" i="4" l="1"/>
  <c r="AD496" i="4"/>
  <c r="AE496" i="4" s="1"/>
  <c r="AI496" i="4"/>
  <c r="AJ496" i="4" s="1"/>
  <c r="AG496" i="4"/>
  <c r="C497" i="4" s="1"/>
  <c r="AF496" i="4"/>
  <c r="T496" i="4"/>
  <c r="AH496" i="4" l="1"/>
  <c r="D497" i="4" s="1"/>
  <c r="L497" i="4" s="1"/>
  <c r="U497" i="4" s="1"/>
  <c r="V497" i="4" s="1"/>
  <c r="B497" i="4"/>
  <c r="I497" i="4" s="1"/>
  <c r="AK497" i="4"/>
  <c r="AL497" i="4"/>
  <c r="O498" i="4"/>
  <c r="E497" i="4"/>
  <c r="F497" i="4" l="1"/>
  <c r="Y497" i="4"/>
  <c r="W497" i="4"/>
  <c r="M497" i="4"/>
  <c r="Z497" i="4"/>
  <c r="X497" i="4" l="1"/>
  <c r="AA497" i="4" s="1"/>
  <c r="AB497" i="4" s="1"/>
  <c r="N497" i="4"/>
  <c r="P497" i="4"/>
  <c r="R497" i="4"/>
  <c r="G497" i="4" l="1"/>
  <c r="Q497" i="4"/>
  <c r="S497" i="4" s="1"/>
  <c r="T497" i="4" s="1"/>
  <c r="AC497" i="4"/>
  <c r="H498" i="4"/>
  <c r="K498" i="4" l="1"/>
  <c r="AF497" i="4"/>
  <c r="B498" i="4" s="1"/>
  <c r="AI497" i="4"/>
  <c r="AJ497" i="4" s="1"/>
  <c r="AD497" i="4"/>
  <c r="AE497" i="4" s="1"/>
  <c r="AG497" i="4"/>
  <c r="C498" i="4" s="1"/>
  <c r="O499" i="4"/>
  <c r="I498" i="4" l="1"/>
  <c r="AH497" i="4"/>
  <c r="D498" i="4" s="1"/>
  <c r="AL498" i="4"/>
  <c r="AK498" i="4"/>
  <c r="E498" i="4"/>
  <c r="F498" i="4" l="1"/>
  <c r="L498" i="4"/>
  <c r="U498" i="4" s="1"/>
  <c r="V498" i="4" s="1"/>
  <c r="Y498" i="4" l="1"/>
  <c r="W498" i="4"/>
  <c r="X498" i="4" s="1"/>
  <c r="M498" i="4"/>
  <c r="Z498" i="4"/>
  <c r="AA498" i="4" l="1"/>
  <c r="AB498" i="4" s="1"/>
  <c r="P498" i="4"/>
  <c r="N498" i="4"/>
  <c r="Q498" i="4" s="1"/>
  <c r="R498" i="4"/>
  <c r="S498" i="4" l="1"/>
  <c r="G498" i="4"/>
  <c r="AC498" i="4"/>
  <c r="H499" i="4"/>
  <c r="K499" i="4" l="1"/>
  <c r="AD498" i="4"/>
  <c r="AE498" i="4" s="1"/>
  <c r="AI498" i="4"/>
  <c r="AJ498" i="4" s="1"/>
  <c r="AG498" i="4"/>
  <c r="C499" i="4" s="1"/>
  <c r="AF498" i="4"/>
  <c r="T498" i="4"/>
  <c r="AL499" i="4" l="1"/>
  <c r="AK499" i="4"/>
  <c r="B499" i="4"/>
  <c r="AH498" i="4"/>
  <c r="D499" i="4" s="1"/>
  <c r="O500" i="4"/>
  <c r="L499" i="4" l="1"/>
  <c r="U499" i="4" s="1"/>
  <c r="V499" i="4" s="1"/>
  <c r="I499" i="4"/>
  <c r="E499" i="4"/>
  <c r="F499" i="4" l="1"/>
  <c r="W499" i="4"/>
  <c r="Y499" i="4"/>
  <c r="M499" i="4"/>
  <c r="Z499" i="4"/>
  <c r="X499" i="4" l="1"/>
  <c r="AA499" i="4" s="1"/>
  <c r="AB499" i="4" s="1"/>
  <c r="N499" i="4"/>
  <c r="P499" i="4"/>
  <c r="R499" i="4"/>
  <c r="Q499" i="4" l="1"/>
  <c r="S499" i="4" s="1"/>
  <c r="G499" i="4"/>
  <c r="AC499" i="4"/>
  <c r="H500" i="4"/>
  <c r="K500" i="4" l="1"/>
  <c r="AD499" i="4"/>
  <c r="AE499" i="4" s="1"/>
  <c r="AI499" i="4"/>
  <c r="AJ499" i="4" s="1"/>
  <c r="AG499" i="4"/>
  <c r="C500" i="4" s="1"/>
  <c r="AF499" i="4"/>
  <c r="T499" i="4"/>
  <c r="B500" i="4" l="1"/>
  <c r="AH499" i="4"/>
  <c r="D500" i="4" s="1"/>
  <c r="AK500" i="4"/>
  <c r="AL500" i="4"/>
  <c r="O501" i="4"/>
  <c r="I500" i="4" l="1"/>
  <c r="L500" i="4"/>
  <c r="U500" i="4" s="1"/>
  <c r="V500" i="4" s="1"/>
  <c r="E500" i="4"/>
  <c r="F500" i="4" l="1"/>
  <c r="W500" i="4"/>
  <c r="Y500" i="4"/>
  <c r="M500" i="4"/>
  <c r="Z500" i="4"/>
  <c r="X500" i="4" l="1"/>
  <c r="AA500" i="4" s="1"/>
  <c r="AB500" i="4" s="1"/>
  <c r="N500" i="4"/>
  <c r="P500" i="4"/>
  <c r="R500" i="4"/>
  <c r="Q500" i="4" l="1"/>
  <c r="S500" i="4" s="1"/>
  <c r="G500" i="4"/>
  <c r="AC500" i="4"/>
  <c r="H501" i="4"/>
  <c r="K501" i="4" l="1"/>
  <c r="AD500" i="4"/>
  <c r="AE500" i="4" s="1"/>
  <c r="AI500" i="4"/>
  <c r="AJ500" i="4" s="1"/>
  <c r="AG500" i="4"/>
  <c r="C501" i="4" s="1"/>
  <c r="AF500" i="4"/>
  <c r="B501" i="4" s="1"/>
  <c r="T500" i="4"/>
  <c r="O502" i="4"/>
  <c r="I501" i="4" l="1"/>
  <c r="AK501" i="4"/>
  <c r="AH500" i="4"/>
  <c r="D501" i="4" s="1"/>
  <c r="AL501" i="4"/>
  <c r="E501" i="4"/>
  <c r="F501" i="4" l="1"/>
  <c r="L501" i="4"/>
  <c r="U501" i="4" s="1"/>
  <c r="V501" i="4" s="1"/>
  <c r="Y501" i="4" l="1"/>
  <c r="W501" i="4"/>
  <c r="X501" i="4" s="1"/>
  <c r="M501" i="4"/>
  <c r="Z501" i="4"/>
  <c r="AA501" i="4" l="1"/>
  <c r="AB501" i="4" s="1"/>
  <c r="P501" i="4"/>
  <c r="N501" i="4"/>
  <c r="Q501" i="4" s="1"/>
  <c r="R501" i="4"/>
  <c r="G501" i="4" l="1"/>
  <c r="S501" i="4"/>
  <c r="AC501" i="4"/>
  <c r="H502" i="4"/>
  <c r="K502" i="4" l="1"/>
  <c r="AD501" i="4"/>
  <c r="AE501" i="4" s="1"/>
  <c r="AI501" i="4"/>
  <c r="AJ501" i="4" s="1"/>
  <c r="AF501" i="4"/>
  <c r="AG501" i="4"/>
  <c r="C502" i="4" s="1"/>
  <c r="T501" i="4"/>
  <c r="AL502" i="4" l="1"/>
  <c r="B502" i="4"/>
  <c r="AH501" i="4"/>
  <c r="D502" i="4" s="1"/>
  <c r="AK502" i="4"/>
  <c r="O503" i="4"/>
  <c r="I502" i="4" l="1"/>
  <c r="L502" i="4"/>
  <c r="U502" i="4" s="1"/>
  <c r="V502" i="4" s="1"/>
  <c r="E502" i="4"/>
  <c r="F502" i="4" l="1"/>
  <c r="M502" i="4"/>
  <c r="Y502" i="4"/>
  <c r="W502" i="4"/>
  <c r="Z502" i="4"/>
  <c r="X502" i="4" l="1"/>
  <c r="AA502" i="4" s="1"/>
  <c r="AB502" i="4" s="1"/>
  <c r="N502" i="4"/>
  <c r="P502" i="4"/>
  <c r="R502" i="4"/>
  <c r="G502" i="4" l="1"/>
  <c r="Q502" i="4"/>
  <c r="S502" i="4" s="1"/>
  <c r="T502" i="4" s="1"/>
  <c r="AC502" i="4"/>
  <c r="H503" i="4"/>
  <c r="K503" i="4" l="1"/>
  <c r="AI502" i="4"/>
  <c r="AJ502" i="4" s="1"/>
  <c r="AD502" i="4"/>
  <c r="AE502" i="4" s="1"/>
  <c r="AG502" i="4"/>
  <c r="C503" i="4" s="1"/>
  <c r="AF502" i="4"/>
  <c r="B503" i="4" s="1"/>
  <c r="O504" i="4"/>
  <c r="I503" i="4" l="1"/>
  <c r="AH502" i="4"/>
  <c r="D503" i="4" s="1"/>
  <c r="AL503" i="4"/>
  <c r="AK503" i="4"/>
  <c r="E503" i="4"/>
  <c r="F503" i="4" l="1"/>
  <c r="L503" i="4"/>
  <c r="U503" i="4" s="1"/>
  <c r="V503" i="4" s="1"/>
  <c r="Y503" i="4" l="1"/>
  <c r="W503" i="4"/>
  <c r="X503" i="4" s="1"/>
  <c r="M503" i="4"/>
  <c r="Z503" i="4"/>
  <c r="AA503" i="4" l="1"/>
  <c r="AB503" i="4" s="1"/>
  <c r="P503" i="4"/>
  <c r="N503" i="4"/>
  <c r="Q503" i="4" s="1"/>
  <c r="R503" i="4"/>
  <c r="S503" i="4" l="1"/>
  <c r="T503" i="4" s="1"/>
  <c r="G503" i="4"/>
  <c r="H504" i="4"/>
  <c r="AC503" i="4"/>
  <c r="K504" i="4" l="1"/>
  <c r="AG503" i="4"/>
  <c r="C504" i="4" s="1"/>
  <c r="AI503" i="4"/>
  <c r="AJ503" i="4" s="1"/>
  <c r="AD503" i="4"/>
  <c r="AE503" i="4" s="1"/>
  <c r="AF503" i="4"/>
  <c r="B504" i="4" l="1"/>
  <c r="AH503" i="4"/>
  <c r="D504" i="4" s="1"/>
  <c r="AK504" i="4"/>
  <c r="AL504" i="4"/>
  <c r="O505" i="4"/>
  <c r="I504" i="4" l="1"/>
  <c r="L504" i="4"/>
  <c r="U504" i="4" s="1"/>
  <c r="V504" i="4" s="1"/>
  <c r="E504" i="4"/>
  <c r="F504" i="4" l="1"/>
  <c r="M504" i="4"/>
  <c r="P504" i="4" s="1"/>
  <c r="W504" i="4"/>
  <c r="Y504" i="4"/>
  <c r="Z504" i="4"/>
  <c r="R504" i="4"/>
  <c r="X504" i="4" l="1"/>
  <c r="AA504" i="4" s="1"/>
  <c r="AB504" i="4" s="1"/>
  <c r="N504" i="4"/>
  <c r="Q504" i="4" s="1"/>
  <c r="S504" i="4" s="1"/>
  <c r="T504" i="4" s="1"/>
  <c r="H505" i="4"/>
  <c r="AC504" i="4"/>
  <c r="G504" i="4" l="1"/>
  <c r="K505" i="4"/>
  <c r="AD504" i="4"/>
  <c r="AE504" i="4" s="1"/>
  <c r="AG504" i="4"/>
  <c r="C505" i="4" s="1"/>
  <c r="AI504" i="4"/>
  <c r="AJ504" i="4" s="1"/>
  <c r="AF504" i="4"/>
  <c r="AL505" i="4" l="1"/>
  <c r="B505" i="4"/>
  <c r="AH504" i="4"/>
  <c r="D505" i="4" s="1"/>
  <c r="AK505" i="4"/>
  <c r="O506" i="4"/>
  <c r="I505" i="4" l="1"/>
  <c r="L505" i="4"/>
  <c r="U505" i="4" s="1"/>
  <c r="V505" i="4" s="1"/>
  <c r="E505" i="4"/>
  <c r="F505" i="4" l="1"/>
  <c r="W505" i="4"/>
  <c r="Y505" i="4"/>
  <c r="M505" i="4"/>
  <c r="Z505" i="4"/>
  <c r="X505" i="4" l="1"/>
  <c r="AA505" i="4" s="1"/>
  <c r="AB505" i="4" s="1"/>
  <c r="P505" i="4"/>
  <c r="N505" i="4"/>
  <c r="R505" i="4"/>
  <c r="Q505" i="4" l="1"/>
  <c r="S505" i="4" s="1"/>
  <c r="G505" i="4"/>
  <c r="AC505" i="4"/>
  <c r="H506" i="4"/>
  <c r="K506" i="4" l="1"/>
  <c r="AI505" i="4"/>
  <c r="AJ505" i="4" s="1"/>
  <c r="AG505" i="4"/>
  <c r="C506" i="4" s="1"/>
  <c r="AD505" i="4"/>
  <c r="AE505" i="4" s="1"/>
  <c r="AF505" i="4"/>
  <c r="T505" i="4"/>
  <c r="AL506" i="4" l="1"/>
  <c r="AK506" i="4"/>
  <c r="B506" i="4"/>
  <c r="AH505" i="4"/>
  <c r="D506" i="4" s="1"/>
  <c r="O507" i="4"/>
  <c r="L506" i="4" l="1"/>
  <c r="U506" i="4" s="1"/>
  <c r="V506" i="4" s="1"/>
  <c r="I506" i="4"/>
  <c r="E506" i="4"/>
  <c r="F506" i="4" l="1"/>
  <c r="W506" i="4"/>
  <c r="Y506" i="4"/>
  <c r="M506" i="4"/>
  <c r="Z506" i="4"/>
  <c r="X506" i="4" l="1"/>
  <c r="AA506" i="4" s="1"/>
  <c r="AB506" i="4" s="1"/>
  <c r="N506" i="4"/>
  <c r="Q506" i="4" s="1"/>
  <c r="P506" i="4"/>
  <c r="R506" i="4"/>
  <c r="G506" i="4" l="1"/>
  <c r="S506" i="4"/>
  <c r="AC506" i="4"/>
  <c r="H507" i="4"/>
  <c r="K507" i="4" l="1"/>
  <c r="AD506" i="4"/>
  <c r="AE506" i="4" s="1"/>
  <c r="AI506" i="4"/>
  <c r="AJ506" i="4" s="1"/>
  <c r="AG506" i="4"/>
  <c r="C507" i="4" s="1"/>
  <c r="AF506" i="4"/>
  <c r="T506" i="4"/>
  <c r="B507" i="4" l="1"/>
  <c r="AH506" i="4"/>
  <c r="D507" i="4" s="1"/>
  <c r="AL507" i="4"/>
  <c r="AK507" i="4"/>
  <c r="O508" i="4"/>
  <c r="I507" i="4" l="1"/>
  <c r="L507" i="4"/>
  <c r="U507" i="4" s="1"/>
  <c r="V507" i="4" s="1"/>
  <c r="E507" i="4"/>
  <c r="F507" i="4" l="1"/>
  <c r="M507" i="4"/>
  <c r="P507" i="4" s="1"/>
  <c r="W507" i="4"/>
  <c r="Y507" i="4"/>
  <c r="R507" i="4"/>
  <c r="Z507" i="4"/>
  <c r="X507" i="4" l="1"/>
  <c r="AA507" i="4" s="1"/>
  <c r="AB507" i="4" s="1"/>
  <c r="N507" i="4"/>
  <c r="Q507" i="4" s="1"/>
  <c r="S507" i="4" s="1"/>
  <c r="H508" i="4"/>
  <c r="AC507" i="4"/>
  <c r="G507" i="4" l="1"/>
  <c r="K508" i="4"/>
  <c r="AI507" i="4"/>
  <c r="AJ507" i="4" s="1"/>
  <c r="AD507" i="4"/>
  <c r="AE507" i="4" s="1"/>
  <c r="AG507" i="4"/>
  <c r="C508" i="4" s="1"/>
  <c r="AF507" i="4"/>
  <c r="T507" i="4"/>
  <c r="B508" i="4" l="1"/>
  <c r="AH507" i="4"/>
  <c r="D508" i="4" s="1"/>
  <c r="AL508" i="4"/>
  <c r="AK508" i="4"/>
  <c r="O509" i="4"/>
  <c r="I508" i="4" l="1"/>
  <c r="L508" i="4"/>
  <c r="U508" i="4" s="1"/>
  <c r="V508" i="4" s="1"/>
  <c r="E508" i="4"/>
  <c r="F508" i="4" l="1"/>
  <c r="M508" i="4"/>
  <c r="P508" i="4" s="1"/>
  <c r="W508" i="4"/>
  <c r="Y508" i="4"/>
  <c r="R508" i="4"/>
  <c r="Z508" i="4"/>
  <c r="X508" i="4" l="1"/>
  <c r="AA508" i="4" s="1"/>
  <c r="AB508" i="4" s="1"/>
  <c r="N508" i="4"/>
  <c r="G508" i="4" s="1"/>
  <c r="Q508" i="4" l="1"/>
  <c r="S508" i="4" s="1"/>
  <c r="AC508" i="4"/>
  <c r="H509" i="4"/>
  <c r="AI508" i="4" l="1"/>
  <c r="AJ508" i="4" s="1"/>
  <c r="AG508" i="4"/>
  <c r="C509" i="4" s="1"/>
  <c r="AD508" i="4"/>
  <c r="AE508" i="4" s="1"/>
  <c r="AF508" i="4"/>
  <c r="B509" i="4" s="1"/>
  <c r="K509" i="4"/>
  <c r="T508" i="4"/>
  <c r="O510" i="4"/>
  <c r="AL509" i="4" l="1"/>
  <c r="AH508" i="4"/>
  <c r="D509" i="4" s="1"/>
  <c r="L509" i="4" s="1"/>
  <c r="U509" i="4" s="1"/>
  <c r="V509" i="4" s="1"/>
  <c r="Y509" i="4" s="1"/>
  <c r="AK509" i="4"/>
  <c r="I509" i="4"/>
  <c r="E509" i="4"/>
  <c r="Z509" i="4"/>
  <c r="F509" i="4" l="1"/>
  <c r="M509" i="4"/>
  <c r="W509" i="4"/>
  <c r="X509" i="4" l="1"/>
  <c r="AA509" i="4" s="1"/>
  <c r="AB509" i="4" s="1"/>
  <c r="N509" i="4"/>
  <c r="P509" i="4"/>
  <c r="R509" i="4"/>
  <c r="G509" i="4" l="1"/>
  <c r="Q509" i="4"/>
  <c r="S509" i="4" s="1"/>
  <c r="AC509" i="4"/>
  <c r="H510" i="4"/>
  <c r="K510" i="4" l="1"/>
  <c r="AD509" i="4"/>
  <c r="AE509" i="4" s="1"/>
  <c r="AG509" i="4"/>
  <c r="C510" i="4" s="1"/>
  <c r="AI509" i="4"/>
  <c r="AJ509" i="4" s="1"/>
  <c r="AF509" i="4"/>
  <c r="T509" i="4"/>
  <c r="AH509" i="4" l="1"/>
  <c r="D510" i="4" s="1"/>
  <c r="L510" i="4" s="1"/>
  <c r="U510" i="4" s="1"/>
  <c r="V510" i="4" s="1"/>
  <c r="AL510" i="4"/>
  <c r="B510" i="4"/>
  <c r="AK510" i="4"/>
  <c r="O511" i="4"/>
  <c r="W510" i="4" l="1"/>
  <c r="M510" i="4"/>
  <c r="P510" i="4" s="1"/>
  <c r="Y510" i="4"/>
  <c r="I510" i="4"/>
  <c r="E510" i="4"/>
  <c r="Z510" i="4"/>
  <c r="R510" i="4"/>
  <c r="F510" i="4" l="1"/>
  <c r="X510" i="4" s="1"/>
  <c r="AA510" i="4" s="1"/>
  <c r="AB510" i="4" s="1"/>
  <c r="N510" i="4"/>
  <c r="Q510" i="4" s="1"/>
  <c r="S510" i="4" s="1"/>
  <c r="T510" i="4" s="1"/>
  <c r="H511" i="4"/>
  <c r="AC510" i="4"/>
  <c r="G510" i="4" l="1"/>
  <c r="K511" i="4"/>
  <c r="AD510" i="4"/>
  <c r="AE510" i="4" s="1"/>
  <c r="AI510" i="4"/>
  <c r="AJ510" i="4" s="1"/>
  <c r="AG510" i="4"/>
  <c r="C511" i="4" s="1"/>
  <c r="AF510" i="4"/>
  <c r="B511" i="4" l="1"/>
  <c r="AH510" i="4"/>
  <c r="D511" i="4" s="1"/>
  <c r="AL511" i="4"/>
  <c r="AK511" i="4"/>
  <c r="O512" i="4"/>
  <c r="I511" i="4" l="1"/>
  <c r="L511" i="4"/>
  <c r="U511" i="4" s="1"/>
  <c r="V511" i="4" s="1"/>
  <c r="E511" i="4"/>
  <c r="F511" i="4" l="1"/>
  <c r="M511" i="4"/>
  <c r="P511" i="4" s="1"/>
  <c r="W511" i="4"/>
  <c r="Y511" i="4"/>
  <c r="R511" i="4"/>
  <c r="Z511" i="4"/>
  <c r="X511" i="4" l="1"/>
  <c r="AA511" i="4" s="1"/>
  <c r="AB511" i="4" s="1"/>
  <c r="N511" i="4"/>
  <c r="G511" i="4" s="1"/>
  <c r="Q511" i="4" l="1"/>
  <c r="S511" i="4" s="1"/>
  <c r="AC511" i="4"/>
  <c r="H512" i="4"/>
  <c r="AI511" i="4" l="1"/>
  <c r="AJ511" i="4" s="1"/>
  <c r="AG511" i="4"/>
  <c r="C512" i="4" s="1"/>
  <c r="AD511" i="4"/>
  <c r="AE511" i="4" s="1"/>
  <c r="AF511" i="4"/>
  <c r="K512" i="4"/>
  <c r="T511" i="4"/>
  <c r="AH511" i="4" l="1"/>
  <c r="D512" i="4" s="1"/>
  <c r="L512" i="4" s="1"/>
  <c r="U512" i="4" s="1"/>
  <c r="V512" i="4" s="1"/>
  <c r="AL512" i="4"/>
  <c r="B512" i="4"/>
  <c r="AK512" i="4"/>
  <c r="O513" i="4"/>
  <c r="I512" i="4" l="1"/>
  <c r="M512" i="4"/>
  <c r="N512" i="4" s="1"/>
  <c r="Y512" i="4"/>
  <c r="W512" i="4"/>
  <c r="E512" i="4"/>
  <c r="Z512" i="4"/>
  <c r="F512" i="4" l="1"/>
  <c r="X512" i="4" s="1"/>
  <c r="AA512" i="4" s="1"/>
  <c r="AB512" i="4" s="1"/>
  <c r="P512" i="4"/>
  <c r="Q512" i="4"/>
  <c r="R512" i="4"/>
  <c r="G512" i="4" l="1"/>
  <c r="S512" i="4"/>
  <c r="T512" i="4" s="1"/>
  <c r="H513" i="4"/>
  <c r="AC512" i="4"/>
  <c r="AF512" i="4" l="1"/>
  <c r="AG512" i="4"/>
  <c r="C513" i="4" s="1"/>
  <c r="AI512" i="4"/>
  <c r="AJ512" i="4" s="1"/>
  <c r="AD512" i="4"/>
  <c r="AE512" i="4" s="1"/>
  <c r="K513" i="4"/>
  <c r="AH512" i="4" l="1"/>
  <c r="D513" i="4" s="1"/>
  <c r="L513" i="4" s="1"/>
  <c r="U513" i="4" s="1"/>
  <c r="V513" i="4" s="1"/>
  <c r="AL513" i="4"/>
  <c r="B513" i="4"/>
  <c r="AK513" i="4"/>
  <c r="O514" i="4"/>
  <c r="W513" i="4" l="1"/>
  <c r="M513" i="4"/>
  <c r="P513" i="4" s="1"/>
  <c r="I513" i="4"/>
  <c r="Y513" i="4"/>
  <c r="R513" i="4"/>
  <c r="E513" i="4"/>
  <c r="Z513" i="4"/>
  <c r="F513" i="4" l="1"/>
  <c r="X513" i="4" s="1"/>
  <c r="AA513" i="4" s="1"/>
  <c r="AB513" i="4" s="1"/>
  <c r="N513" i="4"/>
  <c r="G513" i="4" l="1"/>
  <c r="Q513" i="4"/>
  <c r="S513" i="4" s="1"/>
  <c r="AC513" i="4"/>
  <c r="H514" i="4"/>
  <c r="AG513" i="4" l="1"/>
  <c r="C514" i="4" s="1"/>
  <c r="AI513" i="4"/>
  <c r="AJ513" i="4" s="1"/>
  <c r="AD513" i="4"/>
  <c r="AE513" i="4" s="1"/>
  <c r="AF513" i="4"/>
  <c r="K514" i="4"/>
  <c r="T513" i="4"/>
  <c r="AH513" i="4" l="1"/>
  <c r="D514" i="4" s="1"/>
  <c r="L514" i="4" s="1"/>
  <c r="U514" i="4" s="1"/>
  <c r="V514" i="4" s="1"/>
  <c r="AL514" i="4"/>
  <c r="B514" i="4"/>
  <c r="AK514" i="4"/>
  <c r="O515" i="4"/>
  <c r="Y514" i="4" l="1"/>
  <c r="M514" i="4"/>
  <c r="N514" i="4" s="1"/>
  <c r="I514" i="4"/>
  <c r="W514" i="4"/>
  <c r="E514" i="4"/>
  <c r="Z514" i="4"/>
  <c r="F514" i="4" l="1"/>
  <c r="X514" i="4" s="1"/>
  <c r="AA514" i="4" s="1"/>
  <c r="AB514" i="4" s="1"/>
  <c r="P514" i="4"/>
  <c r="Q514" i="4"/>
  <c r="R514" i="4"/>
  <c r="G514" i="4" l="1"/>
  <c r="S514" i="4"/>
  <c r="AC514" i="4"/>
  <c r="H515" i="4"/>
  <c r="AF514" i="4" l="1"/>
  <c r="B515" i="4" s="1"/>
  <c r="AI514" i="4"/>
  <c r="AJ514" i="4" s="1"/>
  <c r="AD514" i="4"/>
  <c r="AE514" i="4" s="1"/>
  <c r="AG514" i="4"/>
  <c r="C515" i="4" s="1"/>
  <c r="K515" i="4"/>
  <c r="T514" i="4"/>
  <c r="O516" i="4"/>
  <c r="AL515" i="4" l="1"/>
  <c r="AH514" i="4"/>
  <c r="D515" i="4" s="1"/>
  <c r="L515" i="4" s="1"/>
  <c r="U515" i="4" s="1"/>
  <c r="V515" i="4" s="1"/>
  <c r="AK515" i="4"/>
  <c r="I515" i="4"/>
  <c r="E515" i="4"/>
  <c r="F515" i="4" l="1"/>
  <c r="M515" i="4"/>
  <c r="P515" i="4" s="1"/>
  <c r="Y515" i="4"/>
  <c r="W515" i="4"/>
  <c r="Z515" i="4"/>
  <c r="R515" i="4"/>
  <c r="X515" i="4" l="1"/>
  <c r="AA515" i="4" s="1"/>
  <c r="AB515" i="4" s="1"/>
  <c r="N515" i="4"/>
  <c r="Q515" i="4" s="1"/>
  <c r="S515" i="4" s="1"/>
  <c r="T515" i="4" s="1"/>
  <c r="H516" i="4"/>
  <c r="AC515" i="4"/>
  <c r="G515" i="4" l="1"/>
  <c r="K516" i="4"/>
  <c r="AG515" i="4"/>
  <c r="C516" i="4" s="1"/>
  <c r="AD515" i="4"/>
  <c r="AE515" i="4" s="1"/>
  <c r="AI515" i="4"/>
  <c r="AJ515" i="4" s="1"/>
  <c r="AF515" i="4"/>
  <c r="B516" i="4" s="1"/>
  <c r="O517" i="4"/>
  <c r="AL516" i="4" l="1"/>
  <c r="I516" i="4"/>
  <c r="AK516" i="4"/>
  <c r="AH515" i="4"/>
  <c r="D516" i="4" s="1"/>
  <c r="E516" i="4"/>
  <c r="F516" i="4" l="1"/>
  <c r="L516" i="4"/>
  <c r="U516" i="4" s="1"/>
  <c r="V516" i="4" s="1"/>
  <c r="M516" i="4" l="1"/>
  <c r="N516" i="4" s="1"/>
  <c r="Y516" i="4"/>
  <c r="W516" i="4"/>
  <c r="X516" i="4" s="1"/>
  <c r="Z516" i="4"/>
  <c r="P516" i="4" l="1"/>
  <c r="Q516" i="4"/>
  <c r="G516" i="4"/>
  <c r="AA516" i="4"/>
  <c r="AB516" i="4" s="1"/>
  <c r="R516" i="4"/>
  <c r="S516" i="4" l="1"/>
  <c r="T516" i="4" s="1"/>
  <c r="AC516" i="4"/>
  <c r="H517" i="4"/>
  <c r="AF516" i="4" l="1"/>
  <c r="B517" i="4" s="1"/>
  <c r="AG516" i="4"/>
  <c r="C517" i="4" s="1"/>
  <c r="AD516" i="4"/>
  <c r="AE516" i="4" s="1"/>
  <c r="AI516" i="4"/>
  <c r="AJ516" i="4" s="1"/>
  <c r="K517" i="4"/>
  <c r="O518" i="4"/>
  <c r="AH516" i="4" l="1"/>
  <c r="D517" i="4" s="1"/>
  <c r="L517" i="4" s="1"/>
  <c r="U517" i="4" s="1"/>
  <c r="V517" i="4" s="1"/>
  <c r="AK517" i="4"/>
  <c r="AL517" i="4"/>
  <c r="I517" i="4"/>
  <c r="E517" i="4"/>
  <c r="F517" i="4" l="1"/>
  <c r="M517" i="4"/>
  <c r="P517" i="4" s="1"/>
  <c r="W517" i="4"/>
  <c r="Y517" i="4"/>
  <c r="Z517" i="4"/>
  <c r="R517" i="4"/>
  <c r="X517" i="4" l="1"/>
  <c r="AA517" i="4" s="1"/>
  <c r="AB517" i="4" s="1"/>
  <c r="N517" i="4"/>
  <c r="G517" i="4" s="1"/>
  <c r="Q517" i="4" l="1"/>
  <c r="S517" i="4" s="1"/>
  <c r="H518" i="4"/>
  <c r="AC517" i="4"/>
  <c r="AI517" i="4" l="1"/>
  <c r="AJ517" i="4" s="1"/>
  <c r="AD517" i="4"/>
  <c r="AE517" i="4" s="1"/>
  <c r="AF517" i="4"/>
  <c r="B518" i="4" s="1"/>
  <c r="AG517" i="4"/>
  <c r="C518" i="4" s="1"/>
  <c r="K518" i="4"/>
  <c r="T517" i="4"/>
  <c r="O519" i="4"/>
  <c r="AK518" i="4" l="1"/>
  <c r="AH517" i="4"/>
  <c r="D518" i="4" s="1"/>
  <c r="L518" i="4" s="1"/>
  <c r="U518" i="4" s="1"/>
  <c r="V518" i="4" s="1"/>
  <c r="AL518" i="4"/>
  <c r="I518" i="4"/>
  <c r="E518" i="4"/>
  <c r="F518" i="4" l="1"/>
  <c r="M518" i="4"/>
  <c r="N518" i="4" s="1"/>
  <c r="W518" i="4"/>
  <c r="Y518" i="4"/>
  <c r="Z518" i="4"/>
  <c r="X518" i="4" l="1"/>
  <c r="AA518" i="4" s="1"/>
  <c r="AB518" i="4" s="1"/>
  <c r="P518" i="4"/>
  <c r="Q518" i="4"/>
  <c r="G518" i="4"/>
  <c r="R518" i="4"/>
  <c r="S518" i="4" l="1"/>
  <c r="T518" i="4" s="1"/>
  <c r="H519" i="4"/>
  <c r="AC518" i="4"/>
  <c r="AG518" i="4" l="1"/>
  <c r="C519" i="4" s="1"/>
  <c r="AI518" i="4"/>
  <c r="AJ518" i="4" s="1"/>
  <c r="AD518" i="4"/>
  <c r="AE518" i="4" s="1"/>
  <c r="AF518" i="4"/>
  <c r="K519" i="4"/>
  <c r="AK519" i="4" l="1"/>
  <c r="AH518" i="4"/>
  <c r="D519" i="4" s="1"/>
  <c r="L519" i="4" s="1"/>
  <c r="U519" i="4" s="1"/>
  <c r="V519" i="4" s="1"/>
  <c r="B519" i="4"/>
  <c r="I519" i="4" s="1"/>
  <c r="AL519" i="4"/>
  <c r="E519" i="4"/>
  <c r="O520" i="4"/>
  <c r="F519" i="4" l="1"/>
  <c r="M519" i="4"/>
  <c r="P519" i="4" s="1"/>
  <c r="W519" i="4"/>
  <c r="Y519" i="4"/>
  <c r="Z519" i="4"/>
  <c r="R519" i="4"/>
  <c r="X519" i="4" l="1"/>
  <c r="AA519" i="4" s="1"/>
  <c r="AB519" i="4" s="1"/>
  <c r="N519" i="4"/>
  <c r="G519" i="4" l="1"/>
  <c r="Q519" i="4"/>
  <c r="S519" i="4" s="1"/>
  <c r="H520" i="4"/>
  <c r="AC519" i="4"/>
  <c r="K520" i="4" l="1"/>
  <c r="AD519" i="4"/>
  <c r="AE519" i="4" s="1"/>
  <c r="AF519" i="4"/>
  <c r="B520" i="4" s="1"/>
  <c r="AG519" i="4"/>
  <c r="C520" i="4" s="1"/>
  <c r="AI519" i="4"/>
  <c r="AJ519" i="4" s="1"/>
  <c r="T519" i="4"/>
  <c r="O521" i="4"/>
  <c r="AK520" i="4" l="1"/>
  <c r="AL520" i="4"/>
  <c r="I520" i="4"/>
  <c r="AH519" i="4"/>
  <c r="D520" i="4" s="1"/>
  <c r="L520" i="4" s="1"/>
  <c r="U520" i="4" s="1"/>
  <c r="V520" i="4" s="1"/>
  <c r="W520" i="4" s="1"/>
  <c r="E520" i="4"/>
  <c r="F520" i="4" l="1"/>
  <c r="X520" i="4" s="1"/>
  <c r="Y520" i="4"/>
  <c r="M520" i="4"/>
  <c r="N520" i="4" s="1"/>
  <c r="Q520" i="4" s="1"/>
  <c r="Z520" i="4"/>
  <c r="P520" i="4" l="1"/>
  <c r="AA520" i="4"/>
  <c r="AB520" i="4" s="1"/>
  <c r="G520" i="4"/>
  <c r="R520" i="4"/>
  <c r="S520" i="4" l="1"/>
  <c r="H521" i="4"/>
  <c r="AC520" i="4"/>
  <c r="AI520" i="4" l="1"/>
  <c r="AJ520" i="4" s="1"/>
  <c r="AF520" i="4"/>
  <c r="B521" i="4" s="1"/>
  <c r="AD520" i="4"/>
  <c r="AE520" i="4" s="1"/>
  <c r="AG520" i="4"/>
  <c r="C521" i="4" s="1"/>
  <c r="K521" i="4"/>
  <c r="T520" i="4"/>
  <c r="O522" i="4"/>
  <c r="AH520" i="4" l="1"/>
  <c r="D521" i="4" s="1"/>
  <c r="L521" i="4" s="1"/>
  <c r="U521" i="4" s="1"/>
  <c r="V521" i="4" s="1"/>
  <c r="AL521" i="4"/>
  <c r="AK521" i="4"/>
  <c r="I521" i="4"/>
  <c r="E521" i="4"/>
  <c r="F521" i="4" l="1"/>
  <c r="M521" i="4"/>
  <c r="P521" i="4" s="1"/>
  <c r="Y521" i="4"/>
  <c r="W521" i="4"/>
  <c r="Z521" i="4"/>
  <c r="R521" i="4"/>
  <c r="X521" i="4" l="1"/>
  <c r="AA521" i="4" s="1"/>
  <c r="AB521" i="4" s="1"/>
  <c r="N521" i="4"/>
  <c r="Q521" i="4" s="1"/>
  <c r="S521" i="4" s="1"/>
  <c r="H522" i="4"/>
  <c r="AC521" i="4"/>
  <c r="G521" i="4" l="1"/>
  <c r="AD521" i="4"/>
  <c r="AE521" i="4" s="1"/>
  <c r="AI521" i="4"/>
  <c r="AJ521" i="4" s="1"/>
  <c r="AG521" i="4"/>
  <c r="C522" i="4" s="1"/>
  <c r="AF521" i="4"/>
  <c r="B522" i="4" s="1"/>
  <c r="K522" i="4"/>
  <c r="T521" i="4"/>
  <c r="O523" i="4"/>
  <c r="AK522" i="4" l="1"/>
  <c r="AL522" i="4"/>
  <c r="I522" i="4"/>
  <c r="AH521" i="4"/>
  <c r="D522" i="4" s="1"/>
  <c r="E522" i="4"/>
  <c r="F522" i="4" l="1"/>
  <c r="L522" i="4"/>
  <c r="U522" i="4" s="1"/>
  <c r="V522" i="4" s="1"/>
  <c r="Y522" i="4" l="1"/>
  <c r="W522" i="4"/>
  <c r="X522" i="4" s="1"/>
  <c r="M522" i="4"/>
  <c r="Z522" i="4"/>
  <c r="P522" i="4" l="1"/>
  <c r="N522" i="4"/>
  <c r="AA522" i="4"/>
  <c r="AB522" i="4" s="1"/>
  <c r="R522" i="4"/>
  <c r="Q522" i="4" l="1"/>
  <c r="S522" i="4" s="1"/>
  <c r="G522" i="4"/>
  <c r="AC522" i="4"/>
  <c r="H523" i="4"/>
  <c r="K523" i="4" l="1"/>
  <c r="AI522" i="4"/>
  <c r="AJ522" i="4" s="1"/>
  <c r="AD522" i="4"/>
  <c r="AE522" i="4" s="1"/>
  <c r="AG522" i="4"/>
  <c r="C523" i="4" s="1"/>
  <c r="AF522" i="4"/>
  <c r="T522" i="4"/>
  <c r="AH522" i="4" l="1"/>
  <c r="D523" i="4" s="1"/>
  <c r="AK523" i="4"/>
  <c r="AL523" i="4"/>
  <c r="B523" i="4"/>
  <c r="O524" i="4"/>
  <c r="I523" i="4" l="1"/>
  <c r="L523" i="4"/>
  <c r="U523" i="4" s="1"/>
  <c r="V523" i="4" s="1"/>
  <c r="E523" i="4"/>
  <c r="F523" i="4" l="1"/>
  <c r="M523" i="4"/>
  <c r="N523" i="4" s="1"/>
  <c r="Y523" i="4"/>
  <c r="W523" i="4"/>
  <c r="Z523" i="4"/>
  <c r="X523" i="4" l="1"/>
  <c r="AA523" i="4" s="1"/>
  <c r="AB523" i="4" s="1"/>
  <c r="P523" i="4"/>
  <c r="Q523" i="4"/>
  <c r="G523" i="4"/>
  <c r="R523" i="4"/>
  <c r="S523" i="4" l="1"/>
  <c r="T523" i="4" s="1"/>
  <c r="AC523" i="4"/>
  <c r="H524" i="4"/>
  <c r="AG523" i="4" l="1"/>
  <c r="C524" i="4" s="1"/>
  <c r="AD523" i="4"/>
  <c r="AE523" i="4" s="1"/>
  <c r="AI523" i="4"/>
  <c r="AJ523" i="4" s="1"/>
  <c r="AF523" i="4"/>
  <c r="K524" i="4"/>
  <c r="AH523" i="4" l="1"/>
  <c r="D524" i="4" s="1"/>
  <c r="L524" i="4" s="1"/>
  <c r="U524" i="4" s="1"/>
  <c r="V524" i="4" s="1"/>
  <c r="B524" i="4"/>
  <c r="I524" i="4" s="1"/>
  <c r="AK524" i="4"/>
  <c r="AL524" i="4"/>
  <c r="O525" i="4"/>
  <c r="E524" i="4"/>
  <c r="F524" i="4" l="1"/>
  <c r="M524" i="4"/>
  <c r="N524" i="4" s="1"/>
  <c r="W524" i="4"/>
  <c r="Y524" i="4"/>
  <c r="Z524" i="4"/>
  <c r="X524" i="4" l="1"/>
  <c r="AA524" i="4" s="1"/>
  <c r="AB524" i="4" s="1"/>
  <c r="G524" i="4"/>
  <c r="Q524" i="4"/>
  <c r="P524" i="4"/>
  <c r="R524" i="4"/>
  <c r="S524" i="4" l="1"/>
  <c r="AC524" i="4"/>
  <c r="H525" i="4"/>
  <c r="K525" i="4" l="1"/>
  <c r="AF524" i="4"/>
  <c r="B525" i="4" s="1"/>
  <c r="AI524" i="4"/>
  <c r="AJ524" i="4" s="1"/>
  <c r="AD524" i="4"/>
  <c r="AE524" i="4" s="1"/>
  <c r="AG524" i="4"/>
  <c r="C525" i="4" s="1"/>
  <c r="T524" i="4"/>
  <c r="O526" i="4"/>
  <c r="AK525" i="4" l="1"/>
  <c r="AL525" i="4"/>
  <c r="I525" i="4"/>
  <c r="AH524" i="4"/>
  <c r="D525" i="4" s="1"/>
  <c r="L525" i="4" s="1"/>
  <c r="U525" i="4" s="1"/>
  <c r="V525" i="4" s="1"/>
  <c r="Y525" i="4" s="1"/>
  <c r="Z525" i="4"/>
  <c r="E525" i="4"/>
  <c r="F525" i="4" l="1"/>
  <c r="M525" i="4"/>
  <c r="N525" i="4" s="1"/>
  <c r="W525" i="4"/>
  <c r="X525" i="4" l="1"/>
  <c r="AA525" i="4" s="1"/>
  <c r="AB525" i="4" s="1"/>
  <c r="G525" i="4"/>
  <c r="P525" i="4"/>
  <c r="Q525" i="4"/>
  <c r="R525" i="4"/>
  <c r="S525" i="4" l="1"/>
  <c r="T525" i="4" s="1"/>
  <c r="H526" i="4"/>
  <c r="AC525" i="4"/>
  <c r="AG525" i="4" l="1"/>
  <c r="C526" i="4" s="1"/>
  <c r="AD525" i="4"/>
  <c r="AE525" i="4" s="1"/>
  <c r="AI525" i="4"/>
  <c r="AJ525" i="4" s="1"/>
  <c r="AF525" i="4"/>
  <c r="B526" i="4" s="1"/>
  <c r="K526" i="4"/>
  <c r="O527" i="4"/>
  <c r="AK526" i="4" l="1"/>
  <c r="I526" i="4"/>
  <c r="AL526" i="4"/>
  <c r="AH525" i="4"/>
  <c r="D526" i="4" s="1"/>
  <c r="L526" i="4" s="1"/>
  <c r="U526" i="4" s="1"/>
  <c r="V526" i="4" s="1"/>
  <c r="Y526" i="4" s="1"/>
  <c r="Z526" i="4"/>
  <c r="E526" i="4"/>
  <c r="F526" i="4" l="1"/>
  <c r="W526" i="4"/>
  <c r="M526" i="4"/>
  <c r="P526" i="4" s="1"/>
  <c r="R526" i="4"/>
  <c r="X526" i="4" l="1"/>
  <c r="AA526" i="4" s="1"/>
  <c r="AB526" i="4" s="1"/>
  <c r="N526" i="4"/>
  <c r="G526" i="4" s="1"/>
  <c r="Q526" i="4" l="1"/>
  <c r="S526" i="4" s="1"/>
  <c r="AC526" i="4"/>
  <c r="H527" i="4"/>
  <c r="K527" i="4" l="1"/>
  <c r="AF526" i="4"/>
  <c r="B527" i="4" s="1"/>
  <c r="AI526" i="4"/>
  <c r="AJ526" i="4" s="1"/>
  <c r="AD526" i="4"/>
  <c r="AE526" i="4" s="1"/>
  <c r="AG526" i="4"/>
  <c r="C527" i="4" s="1"/>
  <c r="T526" i="4"/>
  <c r="O528" i="4"/>
  <c r="AL527" i="4" l="1"/>
  <c r="AK527" i="4"/>
  <c r="AH526" i="4"/>
  <c r="D527" i="4" s="1"/>
  <c r="L527" i="4" s="1"/>
  <c r="U527" i="4" s="1"/>
  <c r="V527" i="4" s="1"/>
  <c r="W527" i="4" s="1"/>
  <c r="I527" i="4"/>
  <c r="E527" i="4"/>
  <c r="F527" i="4" l="1"/>
  <c r="X527" i="4" s="1"/>
  <c r="M527" i="4"/>
  <c r="N527" i="4" s="1"/>
  <c r="Y527" i="4"/>
  <c r="Z527" i="4"/>
  <c r="P527" i="4" l="1"/>
  <c r="AA527" i="4"/>
  <c r="AB527" i="4" s="1"/>
  <c r="G527" i="4"/>
  <c r="Q527" i="4"/>
  <c r="R527" i="4"/>
  <c r="S527" i="4" l="1"/>
  <c r="H528" i="4"/>
  <c r="AC527" i="4"/>
  <c r="AD527" i="4" l="1"/>
  <c r="AE527" i="4" s="1"/>
  <c r="AI527" i="4"/>
  <c r="AJ527" i="4" s="1"/>
  <c r="AF527" i="4"/>
  <c r="B528" i="4" s="1"/>
  <c r="AG527" i="4"/>
  <c r="C528" i="4" s="1"/>
  <c r="K528" i="4"/>
  <c r="T527" i="4"/>
  <c r="O529" i="4"/>
  <c r="AK528" i="4" l="1"/>
  <c r="AH527" i="4"/>
  <c r="D528" i="4" s="1"/>
  <c r="L528" i="4" s="1"/>
  <c r="U528" i="4" s="1"/>
  <c r="V528" i="4" s="1"/>
  <c r="AL528" i="4"/>
  <c r="I528" i="4"/>
  <c r="E528" i="4"/>
  <c r="F528" i="4" l="1"/>
  <c r="Y528" i="4"/>
  <c r="W528" i="4"/>
  <c r="M528" i="4"/>
  <c r="Z528" i="4"/>
  <c r="X528" i="4" l="1"/>
  <c r="AA528" i="4" s="1"/>
  <c r="AB528" i="4" s="1"/>
  <c r="P528" i="4"/>
  <c r="N528" i="4"/>
  <c r="Q528" i="4" s="1"/>
  <c r="R528" i="4"/>
  <c r="G528" i="4" l="1"/>
  <c r="S528" i="4"/>
  <c r="H529" i="4"/>
  <c r="AC528" i="4"/>
  <c r="K529" i="4" l="1"/>
  <c r="AD528" i="4"/>
  <c r="AE528" i="4" s="1"/>
  <c r="AI528" i="4"/>
  <c r="AJ528" i="4" s="1"/>
  <c r="AG528" i="4"/>
  <c r="C529" i="4" s="1"/>
  <c r="AF528" i="4"/>
  <c r="T528" i="4"/>
  <c r="AK529" i="4" l="1"/>
  <c r="B529" i="4"/>
  <c r="AH528" i="4"/>
  <c r="D529" i="4" s="1"/>
  <c r="AL529" i="4"/>
  <c r="O530" i="4"/>
  <c r="I529" i="4" l="1"/>
  <c r="L529" i="4"/>
  <c r="U529" i="4" s="1"/>
  <c r="V529" i="4" s="1"/>
  <c r="E529" i="4"/>
  <c r="F529" i="4" l="1"/>
  <c r="M529" i="4"/>
  <c r="N529" i="4" s="1"/>
  <c r="Q529" i="4" s="1"/>
  <c r="Y529" i="4"/>
  <c r="W529" i="4"/>
  <c r="Z529" i="4"/>
  <c r="X529" i="4" l="1"/>
  <c r="AA529" i="4" s="1"/>
  <c r="AB529" i="4" s="1"/>
  <c r="P529" i="4"/>
  <c r="G529" i="4"/>
  <c r="R529" i="4"/>
  <c r="S529" i="4" l="1"/>
  <c r="H530" i="4"/>
  <c r="AC529" i="4"/>
  <c r="AD529" i="4" l="1"/>
  <c r="AE529" i="4" s="1"/>
  <c r="AF529" i="4"/>
  <c r="B530" i="4" s="1"/>
  <c r="AG529" i="4"/>
  <c r="C530" i="4" s="1"/>
  <c r="AI529" i="4"/>
  <c r="AJ529" i="4" s="1"/>
  <c r="K530" i="4"/>
  <c r="T529" i="4"/>
  <c r="O531" i="4"/>
  <c r="AK530" i="4" l="1"/>
  <c r="AH529" i="4"/>
  <c r="D530" i="4" s="1"/>
  <c r="L530" i="4" s="1"/>
  <c r="U530" i="4" s="1"/>
  <c r="V530" i="4" s="1"/>
  <c r="W530" i="4" s="1"/>
  <c r="AL530" i="4"/>
  <c r="I530" i="4"/>
  <c r="E530" i="4"/>
  <c r="F530" i="4" l="1"/>
  <c r="X530" i="4" s="1"/>
  <c r="M530" i="4"/>
  <c r="N530" i="4" s="1"/>
  <c r="Y530" i="4"/>
  <c r="Z530" i="4"/>
  <c r="P530" i="4" l="1"/>
  <c r="Q530" i="4"/>
  <c r="AA530" i="4"/>
  <c r="AB530" i="4" s="1"/>
  <c r="G530" i="4"/>
  <c r="R530" i="4"/>
  <c r="S530" i="4" l="1"/>
  <c r="H531" i="4"/>
  <c r="AC530" i="4"/>
  <c r="AD530" i="4" l="1"/>
  <c r="AE530" i="4" s="1"/>
  <c r="AG530" i="4"/>
  <c r="C531" i="4" s="1"/>
  <c r="AF530" i="4"/>
  <c r="B531" i="4" s="1"/>
  <c r="AI530" i="4"/>
  <c r="AK531" i="4" s="1"/>
  <c r="K531" i="4"/>
  <c r="T530" i="4"/>
  <c r="O532" i="4"/>
  <c r="AJ530" i="4" l="1"/>
  <c r="AL531" i="4"/>
  <c r="I531" i="4"/>
  <c r="AH530" i="4"/>
  <c r="D531" i="4" s="1"/>
  <c r="L531" i="4" s="1"/>
  <c r="U531" i="4" s="1"/>
  <c r="V531" i="4" s="1"/>
  <c r="W531" i="4" s="1"/>
  <c r="E531" i="4"/>
  <c r="F531" i="4" l="1"/>
  <c r="X531" i="4" s="1"/>
  <c r="M531" i="4"/>
  <c r="P531" i="4" s="1"/>
  <c r="Y531" i="4"/>
  <c r="R531" i="4"/>
  <c r="Z531" i="4"/>
  <c r="N531" i="4" l="1"/>
  <c r="Q531" i="4" s="1"/>
  <c r="S531" i="4" s="1"/>
  <c r="AA531" i="4"/>
  <c r="AB531" i="4" s="1"/>
  <c r="AC531" i="4"/>
  <c r="H532" i="4"/>
  <c r="G531" i="4" l="1"/>
  <c r="K532" i="4"/>
  <c r="AI531" i="4"/>
  <c r="AJ531" i="4" s="1"/>
  <c r="AD531" i="4"/>
  <c r="AE531" i="4" s="1"/>
  <c r="AG531" i="4"/>
  <c r="C532" i="4" s="1"/>
  <c r="AF531" i="4"/>
  <c r="T531" i="4"/>
  <c r="B532" i="4" l="1"/>
  <c r="AH531" i="4"/>
  <c r="D532" i="4" s="1"/>
  <c r="AL532" i="4"/>
  <c r="AK532" i="4"/>
  <c r="O533" i="4"/>
  <c r="L532" i="4" l="1"/>
  <c r="U532" i="4" s="1"/>
  <c r="V532" i="4" s="1"/>
  <c r="I532" i="4"/>
  <c r="E532" i="4"/>
  <c r="F532" i="4" l="1"/>
  <c r="W532" i="4"/>
  <c r="Y532" i="4"/>
  <c r="M532" i="4"/>
  <c r="Z532" i="4"/>
  <c r="X532" i="4" l="1"/>
  <c r="AA532" i="4" s="1"/>
  <c r="AB532" i="4" s="1"/>
  <c r="N532" i="4"/>
  <c r="P532" i="4"/>
  <c r="R532" i="4"/>
  <c r="G532" i="4" l="1"/>
  <c r="Q532" i="4"/>
  <c r="S532" i="4" s="1"/>
  <c r="H533" i="4"/>
  <c r="AC532" i="4"/>
  <c r="K533" i="4" l="1"/>
  <c r="AI532" i="4"/>
  <c r="AJ532" i="4" s="1"/>
  <c r="AD532" i="4"/>
  <c r="AE532" i="4" s="1"/>
  <c r="AG532" i="4"/>
  <c r="C533" i="4" s="1"/>
  <c r="AF532" i="4"/>
  <c r="T532" i="4"/>
  <c r="B533" i="4" l="1"/>
  <c r="AH532" i="4"/>
  <c r="D533" i="4" s="1"/>
  <c r="AK533" i="4"/>
  <c r="AL533" i="4"/>
  <c r="O534" i="4"/>
  <c r="I533" i="4" l="1"/>
  <c r="L533" i="4"/>
  <c r="U533" i="4" s="1"/>
  <c r="V533" i="4" s="1"/>
  <c r="E533" i="4"/>
  <c r="F533" i="4" l="1"/>
  <c r="M533" i="4"/>
  <c r="W533" i="4"/>
  <c r="Y533" i="4"/>
  <c r="Z533" i="4"/>
  <c r="X533" i="4" l="1"/>
  <c r="AA533" i="4" s="1"/>
  <c r="AB533" i="4" s="1"/>
  <c r="P533" i="4"/>
  <c r="N533" i="4"/>
  <c r="Q533" i="4" s="1"/>
  <c r="R533" i="4"/>
  <c r="S533" i="4" l="1"/>
  <c r="T533" i="4" s="1"/>
  <c r="G533" i="4"/>
  <c r="AC533" i="4"/>
  <c r="H534" i="4"/>
  <c r="K534" i="4" l="1"/>
  <c r="AI533" i="4"/>
  <c r="AJ533" i="4" s="1"/>
  <c r="AD533" i="4"/>
  <c r="AE533" i="4" s="1"/>
  <c r="AG533" i="4"/>
  <c r="C534" i="4" s="1"/>
  <c r="AF533" i="4"/>
  <c r="AH533" i="4" l="1"/>
  <c r="D534" i="4" s="1"/>
  <c r="B534" i="4"/>
  <c r="AL534" i="4"/>
  <c r="AK534" i="4"/>
  <c r="O535" i="4"/>
  <c r="L534" i="4" l="1"/>
  <c r="U534" i="4" s="1"/>
  <c r="V534" i="4" s="1"/>
  <c r="I534" i="4"/>
  <c r="E534" i="4"/>
  <c r="F534" i="4" l="1"/>
  <c r="Y534" i="4"/>
  <c r="W534" i="4"/>
  <c r="M534" i="4"/>
  <c r="Z534" i="4"/>
  <c r="X534" i="4" l="1"/>
  <c r="AA534" i="4" s="1"/>
  <c r="AB534" i="4" s="1"/>
  <c r="N534" i="4"/>
  <c r="P534" i="4"/>
  <c r="R534" i="4"/>
  <c r="G534" i="4" l="1"/>
  <c r="Q534" i="4"/>
  <c r="S534" i="4" s="1"/>
  <c r="H535" i="4"/>
  <c r="AC534" i="4"/>
  <c r="K535" i="4" l="1"/>
  <c r="AI534" i="4"/>
  <c r="AJ534" i="4" s="1"/>
  <c r="AD534" i="4"/>
  <c r="AE534" i="4" s="1"/>
  <c r="AG534" i="4"/>
  <c r="C535" i="4" s="1"/>
  <c r="AF534" i="4"/>
  <c r="T534" i="4"/>
  <c r="B535" i="4" l="1"/>
  <c r="AH534" i="4"/>
  <c r="D535" i="4" s="1"/>
  <c r="AK535" i="4"/>
  <c r="AL535" i="4"/>
  <c r="O536" i="4"/>
  <c r="I535" i="4" l="1"/>
  <c r="L535" i="4"/>
  <c r="U535" i="4" s="1"/>
  <c r="V535" i="4" s="1"/>
  <c r="E535" i="4"/>
  <c r="F535" i="4" l="1"/>
  <c r="Y535" i="4"/>
  <c r="W535" i="4"/>
  <c r="M535" i="4"/>
  <c r="Z535" i="4"/>
  <c r="X535" i="4" l="1"/>
  <c r="AA535" i="4" s="1"/>
  <c r="AB535" i="4" s="1"/>
  <c r="N535" i="4"/>
  <c r="P535" i="4"/>
  <c r="R535" i="4"/>
  <c r="Q535" i="4" l="1"/>
  <c r="S535" i="4" s="1"/>
  <c r="G535" i="4"/>
  <c r="AC535" i="4"/>
  <c r="H536" i="4"/>
  <c r="K536" i="4" l="1"/>
  <c r="AI535" i="4"/>
  <c r="AJ535" i="4" s="1"/>
  <c r="AD535" i="4"/>
  <c r="AE535" i="4" s="1"/>
  <c r="AG535" i="4"/>
  <c r="C536" i="4" s="1"/>
  <c r="AF535" i="4"/>
  <c r="T535" i="4"/>
  <c r="AH535" i="4" l="1"/>
  <c r="D536" i="4" s="1"/>
  <c r="L536" i="4" s="1"/>
  <c r="U536" i="4" s="1"/>
  <c r="V536" i="4" s="1"/>
  <c r="B536" i="4"/>
  <c r="AL536" i="4"/>
  <c r="AK536" i="4"/>
  <c r="O537" i="4"/>
  <c r="W536" i="4" l="1"/>
  <c r="M536" i="4"/>
  <c r="P536" i="4" s="1"/>
  <c r="Y536" i="4"/>
  <c r="I536" i="4"/>
  <c r="E536" i="4"/>
  <c r="Z536" i="4"/>
  <c r="R536" i="4"/>
  <c r="F536" i="4" l="1"/>
  <c r="X536" i="4" s="1"/>
  <c r="AA536" i="4" s="1"/>
  <c r="AB536" i="4" s="1"/>
  <c r="N536" i="4"/>
  <c r="G536" i="4" l="1"/>
  <c r="Q536" i="4"/>
  <c r="S536" i="4" s="1"/>
  <c r="T536" i="4" s="1"/>
  <c r="AC536" i="4"/>
  <c r="H537" i="4"/>
  <c r="AI536" i="4" l="1"/>
  <c r="AJ536" i="4" s="1"/>
  <c r="AF536" i="4"/>
  <c r="B537" i="4" s="1"/>
  <c r="AG536" i="4"/>
  <c r="C537" i="4" s="1"/>
  <c r="AD536" i="4"/>
  <c r="AE536" i="4" s="1"/>
  <c r="K537" i="4"/>
  <c r="O538" i="4"/>
  <c r="AH536" i="4" l="1"/>
  <c r="D537" i="4" s="1"/>
  <c r="L537" i="4" s="1"/>
  <c r="U537" i="4" s="1"/>
  <c r="V537" i="4" s="1"/>
  <c r="AK537" i="4"/>
  <c r="I537" i="4"/>
  <c r="AL537" i="4"/>
  <c r="E537" i="4"/>
  <c r="F537" i="4" l="1"/>
  <c r="M537" i="4"/>
  <c r="P537" i="4" s="1"/>
  <c r="Y537" i="4"/>
  <c r="W537" i="4"/>
  <c r="Z537" i="4"/>
  <c r="R537" i="4"/>
  <c r="X537" i="4" l="1"/>
  <c r="AA537" i="4" s="1"/>
  <c r="AB537" i="4" s="1"/>
  <c r="N537" i="4"/>
  <c r="Q537" i="4" s="1"/>
  <c r="S537" i="4" s="1"/>
  <c r="AC537" i="4"/>
  <c r="H538" i="4"/>
  <c r="G537" i="4" l="1"/>
  <c r="K538" i="4"/>
  <c r="AD537" i="4"/>
  <c r="AE537" i="4" s="1"/>
  <c r="AI537" i="4"/>
  <c r="AJ537" i="4" s="1"/>
  <c r="AG537" i="4"/>
  <c r="C538" i="4" s="1"/>
  <c r="AF537" i="4"/>
  <c r="T537" i="4"/>
  <c r="B538" i="4" l="1"/>
  <c r="AH537" i="4"/>
  <c r="D538" i="4" s="1"/>
  <c r="AK538" i="4"/>
  <c r="AL538" i="4"/>
  <c r="O539" i="4"/>
  <c r="L538" i="4" l="1"/>
  <c r="U538" i="4" s="1"/>
  <c r="V538" i="4" s="1"/>
  <c r="I538" i="4"/>
  <c r="E538" i="4"/>
  <c r="F538" i="4" l="1"/>
  <c r="M538" i="4"/>
  <c r="P538" i="4" s="1"/>
  <c r="W538" i="4"/>
  <c r="Y538" i="4"/>
  <c r="Z538" i="4"/>
  <c r="R538" i="4"/>
  <c r="X538" i="4" l="1"/>
  <c r="AA538" i="4" s="1"/>
  <c r="AB538" i="4" s="1"/>
  <c r="N538" i="4"/>
  <c r="G538" i="4" s="1"/>
  <c r="Q538" i="4" l="1"/>
  <c r="S538" i="4" s="1"/>
  <c r="T538" i="4" s="1"/>
  <c r="AC538" i="4"/>
  <c r="H539" i="4"/>
  <c r="AI538" i="4" l="1"/>
  <c r="AJ538" i="4" s="1"/>
  <c r="AD538" i="4"/>
  <c r="AE538" i="4" s="1"/>
  <c r="AF538" i="4"/>
  <c r="B539" i="4" s="1"/>
  <c r="AG538" i="4"/>
  <c r="C539" i="4" s="1"/>
  <c r="K539" i="4"/>
  <c r="O540" i="4"/>
  <c r="AK539" i="4" l="1"/>
  <c r="AL539" i="4"/>
  <c r="I539" i="4"/>
  <c r="AH538" i="4"/>
  <c r="D539" i="4" s="1"/>
  <c r="L539" i="4" s="1"/>
  <c r="U539" i="4" s="1"/>
  <c r="V539" i="4" s="1"/>
  <c r="W539" i="4" s="1"/>
  <c r="E539" i="4"/>
  <c r="F539" i="4" l="1"/>
  <c r="X539" i="4" s="1"/>
  <c r="M539" i="4"/>
  <c r="N539" i="4" s="1"/>
  <c r="Y539" i="4"/>
  <c r="Z539" i="4"/>
  <c r="G539" i="4" l="1"/>
  <c r="P539" i="4"/>
  <c r="Q539" i="4"/>
  <c r="AA539" i="4"/>
  <c r="AB539" i="4" s="1"/>
  <c r="R539" i="4"/>
  <c r="S539" i="4" l="1"/>
  <c r="H540" i="4"/>
  <c r="AC539" i="4"/>
  <c r="K540" i="4" l="1"/>
  <c r="AI539" i="4"/>
  <c r="AJ539" i="4" s="1"/>
  <c r="AF539" i="4"/>
  <c r="AG539" i="4"/>
  <c r="C540" i="4" s="1"/>
  <c r="AD539" i="4"/>
  <c r="AE539" i="4" s="1"/>
  <c r="T539" i="4"/>
  <c r="AK540" i="4" l="1"/>
  <c r="AL540" i="4"/>
  <c r="AH539" i="4"/>
  <c r="D540" i="4" s="1"/>
  <c r="L540" i="4" s="1"/>
  <c r="U540" i="4" s="1"/>
  <c r="V540" i="4" s="1"/>
  <c r="B540" i="4"/>
  <c r="O541" i="4"/>
  <c r="W540" i="4" l="1"/>
  <c r="M540" i="4"/>
  <c r="P540" i="4" s="1"/>
  <c r="I540" i="4"/>
  <c r="Y540" i="4"/>
  <c r="E540" i="4"/>
  <c r="Z540" i="4"/>
  <c r="R540" i="4"/>
  <c r="F540" i="4" l="1"/>
  <c r="X540" i="4" s="1"/>
  <c r="AA540" i="4" s="1"/>
  <c r="AB540" i="4" s="1"/>
  <c r="N540" i="4"/>
  <c r="G540" i="4" l="1"/>
  <c r="Q540" i="4"/>
  <c r="S540" i="4" s="1"/>
  <c r="T540" i="4" s="1"/>
  <c r="AC540" i="4"/>
  <c r="H541" i="4"/>
  <c r="AF540" i="4" l="1"/>
  <c r="B541" i="4" s="1"/>
  <c r="AG540" i="4"/>
  <c r="C541" i="4" s="1"/>
  <c r="AI540" i="4"/>
  <c r="AJ540" i="4" s="1"/>
  <c r="AD540" i="4"/>
  <c r="AE540" i="4" s="1"/>
  <c r="K541" i="4"/>
  <c r="O542" i="4"/>
  <c r="AK541" i="4" l="1"/>
  <c r="AH540" i="4"/>
  <c r="D541" i="4" s="1"/>
  <c r="L541" i="4" s="1"/>
  <c r="U541" i="4" s="1"/>
  <c r="V541" i="4" s="1"/>
  <c r="Y541" i="4" s="1"/>
  <c r="AL541" i="4"/>
  <c r="I541" i="4"/>
  <c r="E541" i="4"/>
  <c r="Z541" i="4"/>
  <c r="F541" i="4" l="1"/>
  <c r="M541" i="4"/>
  <c r="P541" i="4" s="1"/>
  <c r="W541" i="4"/>
  <c r="R541" i="4"/>
  <c r="X541" i="4" l="1"/>
  <c r="AA541" i="4" s="1"/>
  <c r="AB541" i="4" s="1"/>
  <c r="N541" i="4"/>
  <c r="G541" i="4" s="1"/>
  <c r="Q541" i="4" l="1"/>
  <c r="S541" i="4" s="1"/>
  <c r="AC541" i="4"/>
  <c r="H542" i="4"/>
  <c r="K542" i="4" l="1"/>
  <c r="AD541" i="4"/>
  <c r="AE541" i="4" s="1"/>
  <c r="AG541" i="4"/>
  <c r="C542" i="4" s="1"/>
  <c r="AF541" i="4"/>
  <c r="AI541" i="4"/>
  <c r="AJ541" i="4" s="1"/>
  <c r="T541" i="4"/>
  <c r="AK542" i="4" l="1"/>
  <c r="AH541" i="4"/>
  <c r="D542" i="4" s="1"/>
  <c r="L542" i="4" s="1"/>
  <c r="U542" i="4" s="1"/>
  <c r="V542" i="4" s="1"/>
  <c r="B542" i="4"/>
  <c r="AL542" i="4"/>
  <c r="O543" i="4"/>
  <c r="W542" i="4" l="1"/>
  <c r="I542" i="4"/>
  <c r="Y542" i="4"/>
  <c r="M542" i="4"/>
  <c r="N542" i="4" s="1"/>
  <c r="E542" i="4"/>
  <c r="Z542" i="4"/>
  <c r="F542" i="4" l="1"/>
  <c r="X542" i="4" s="1"/>
  <c r="AA542" i="4" s="1"/>
  <c r="AB542" i="4" s="1"/>
  <c r="Q542" i="4"/>
  <c r="P542" i="4"/>
  <c r="R542" i="4"/>
  <c r="G542" i="4" l="1"/>
  <c r="S542" i="4"/>
  <c r="H543" i="4"/>
  <c r="AC542" i="4"/>
  <c r="AD542" i="4" l="1"/>
  <c r="AE542" i="4" s="1"/>
  <c r="AI542" i="4"/>
  <c r="AJ542" i="4" s="1"/>
  <c r="AF542" i="4"/>
  <c r="B543" i="4" s="1"/>
  <c r="AG542" i="4"/>
  <c r="C543" i="4" s="1"/>
  <c r="K543" i="4"/>
  <c r="T542" i="4"/>
  <c r="O544" i="4"/>
  <c r="I543" i="4" l="1"/>
  <c r="AL543" i="4"/>
  <c r="AK543" i="4"/>
  <c r="AH542" i="4"/>
  <c r="D543" i="4" s="1"/>
  <c r="L543" i="4" s="1"/>
  <c r="U543" i="4" s="1"/>
  <c r="V543" i="4" s="1"/>
  <c r="E543" i="4"/>
  <c r="F543" i="4" l="1"/>
  <c r="W543" i="4"/>
  <c r="Y543" i="4"/>
  <c r="M543" i="4"/>
  <c r="Z543" i="4"/>
  <c r="X543" i="4" l="1"/>
  <c r="AA543" i="4" s="1"/>
  <c r="AB543" i="4" s="1"/>
  <c r="P543" i="4"/>
  <c r="N543" i="4"/>
  <c r="R543" i="4"/>
  <c r="G543" i="4" l="1"/>
  <c r="Q543" i="4"/>
  <c r="S543" i="4" s="1"/>
  <c r="AC543" i="4"/>
  <c r="H544" i="4"/>
  <c r="K544" i="4" l="1"/>
  <c r="AD543" i="4"/>
  <c r="AE543" i="4" s="1"/>
  <c r="AI543" i="4"/>
  <c r="AJ543" i="4" s="1"/>
  <c r="AF543" i="4"/>
  <c r="B544" i="4" s="1"/>
  <c r="AG543" i="4"/>
  <c r="C544" i="4" s="1"/>
  <c r="T543" i="4"/>
  <c r="O545" i="4"/>
  <c r="AL544" i="4" l="1"/>
  <c r="I544" i="4"/>
  <c r="AK544" i="4"/>
  <c r="AH543" i="4"/>
  <c r="D544" i="4" s="1"/>
  <c r="E544" i="4"/>
  <c r="F544" i="4" l="1"/>
  <c r="L544" i="4"/>
  <c r="U544" i="4" s="1"/>
  <c r="V544" i="4" s="1"/>
  <c r="M544" i="4" l="1"/>
  <c r="Y544" i="4"/>
  <c r="W544" i="4"/>
  <c r="X544" i="4" s="1"/>
  <c r="Z544" i="4"/>
  <c r="N544" i="4" l="1"/>
  <c r="Q544" i="4" s="1"/>
  <c r="P544" i="4"/>
  <c r="AA544" i="4"/>
  <c r="AB544" i="4" s="1"/>
  <c r="R544" i="4"/>
  <c r="G544" i="4" l="1"/>
  <c r="S544" i="4"/>
  <c r="T544" i="4" s="1"/>
  <c r="AC544" i="4"/>
  <c r="H545" i="4"/>
  <c r="K545" i="4" l="1"/>
  <c r="AD544" i="4"/>
  <c r="AE544" i="4" s="1"/>
  <c r="AI544" i="4"/>
  <c r="AJ544" i="4" s="1"/>
  <c r="AG544" i="4"/>
  <c r="C545" i="4" s="1"/>
  <c r="AF544" i="4"/>
  <c r="AH544" i="4" l="1"/>
  <c r="D545" i="4" s="1"/>
  <c r="L545" i="4" s="1"/>
  <c r="U545" i="4" s="1"/>
  <c r="V545" i="4" s="1"/>
  <c r="B545" i="4"/>
  <c r="I545" i="4" s="1"/>
  <c r="AL545" i="4"/>
  <c r="AK545" i="4"/>
  <c r="E545" i="4"/>
  <c r="O546" i="4"/>
  <c r="Y545" i="4" l="1"/>
  <c r="F545" i="4"/>
  <c r="M545" i="4"/>
  <c r="N545" i="4" s="1"/>
  <c r="W545" i="4"/>
  <c r="Z545" i="4"/>
  <c r="X545" i="4" l="1"/>
  <c r="AA545" i="4" s="1"/>
  <c r="AB545" i="4" s="1"/>
  <c r="P545" i="4"/>
  <c r="Q545" i="4"/>
  <c r="G545" i="4"/>
  <c r="R545" i="4"/>
  <c r="S545" i="4" l="1"/>
  <c r="T545" i="4" s="1"/>
  <c r="H546" i="4"/>
  <c r="AC545" i="4"/>
  <c r="AF545" i="4" l="1"/>
  <c r="B546" i="4" s="1"/>
  <c r="AG545" i="4"/>
  <c r="C546" i="4" s="1"/>
  <c r="AD545" i="4"/>
  <c r="AE545" i="4" s="1"/>
  <c r="AI545" i="4"/>
  <c r="AJ545" i="4" s="1"/>
  <c r="K546" i="4"/>
  <c r="O547" i="4"/>
  <c r="AH545" i="4" l="1"/>
  <c r="D546" i="4" s="1"/>
  <c r="L546" i="4" s="1"/>
  <c r="U546" i="4" s="1"/>
  <c r="V546" i="4" s="1"/>
  <c r="AL546" i="4"/>
  <c r="AK546" i="4"/>
  <c r="I546" i="4"/>
  <c r="E546" i="4"/>
  <c r="F546" i="4" l="1"/>
  <c r="Y546" i="4"/>
  <c r="W546" i="4"/>
  <c r="M546" i="4"/>
  <c r="Z546" i="4"/>
  <c r="X546" i="4" l="1"/>
  <c r="AA546" i="4" s="1"/>
  <c r="AB546" i="4" s="1"/>
  <c r="N546" i="4"/>
  <c r="P546" i="4"/>
  <c r="R546" i="4"/>
  <c r="G546" i="4" l="1"/>
  <c r="Q546" i="4"/>
  <c r="S546" i="4" s="1"/>
  <c r="H547" i="4"/>
  <c r="AC546" i="4"/>
  <c r="K547" i="4" l="1"/>
  <c r="AI546" i="4"/>
  <c r="AJ546" i="4" s="1"/>
  <c r="AD546" i="4"/>
  <c r="AE546" i="4" s="1"/>
  <c r="AG546" i="4"/>
  <c r="C547" i="4" s="1"/>
  <c r="AF546" i="4"/>
  <c r="T546" i="4"/>
  <c r="B547" i="4" l="1"/>
  <c r="AH546" i="4"/>
  <c r="D547" i="4" s="1"/>
  <c r="AL547" i="4"/>
  <c r="AK547" i="4"/>
  <c r="O548" i="4"/>
  <c r="I547" i="4" l="1"/>
  <c r="L547" i="4"/>
  <c r="U547" i="4" s="1"/>
  <c r="V547" i="4" s="1"/>
  <c r="E547" i="4"/>
  <c r="F547" i="4" l="1"/>
  <c r="M547" i="4"/>
  <c r="N547" i="4" s="1"/>
  <c r="W547" i="4"/>
  <c r="Y547" i="4"/>
  <c r="Z547" i="4"/>
  <c r="X547" i="4" l="1"/>
  <c r="AA547" i="4" s="1"/>
  <c r="AB547" i="4" s="1"/>
  <c r="P547" i="4"/>
  <c r="Q547" i="4"/>
  <c r="G547" i="4"/>
  <c r="R547" i="4"/>
  <c r="S547" i="4" l="1"/>
  <c r="H548" i="4"/>
  <c r="AC547" i="4"/>
  <c r="AD547" i="4" l="1"/>
  <c r="AE547" i="4" s="1"/>
  <c r="AF547" i="4"/>
  <c r="B548" i="4" s="1"/>
  <c r="AG547" i="4"/>
  <c r="C548" i="4" s="1"/>
  <c r="AI547" i="4"/>
  <c r="AJ547" i="4" s="1"/>
  <c r="K548" i="4"/>
  <c r="T547" i="4"/>
  <c r="O549" i="4"/>
  <c r="AK548" i="4" l="1"/>
  <c r="AL548" i="4"/>
  <c r="AH547" i="4"/>
  <c r="D548" i="4" s="1"/>
  <c r="I548" i="4"/>
  <c r="E548" i="4"/>
  <c r="F548" i="4" l="1"/>
  <c r="L548" i="4"/>
  <c r="U548" i="4" s="1"/>
  <c r="V548" i="4" s="1"/>
  <c r="W548" i="4" s="1"/>
  <c r="X548" i="4" s="1"/>
  <c r="M548" i="4" l="1"/>
  <c r="Y548" i="4"/>
  <c r="Z548" i="4"/>
  <c r="P548" i="4" l="1"/>
  <c r="N548" i="4"/>
  <c r="AA548" i="4"/>
  <c r="AB548" i="4" s="1"/>
  <c r="R548" i="4"/>
  <c r="G548" i="4" l="1"/>
  <c r="Q548" i="4"/>
  <c r="S548" i="4" s="1"/>
  <c r="H549" i="4"/>
  <c r="AC548" i="4"/>
  <c r="K549" i="4" l="1"/>
  <c r="AF548" i="4"/>
  <c r="AD548" i="4"/>
  <c r="AE548" i="4" s="1"/>
  <c r="AG548" i="4"/>
  <c r="C549" i="4" s="1"/>
  <c r="AI548" i="4"/>
  <c r="AJ548" i="4" s="1"/>
  <c r="T548" i="4"/>
  <c r="AL549" i="4" l="1"/>
  <c r="B549" i="4"/>
  <c r="AH548" i="4"/>
  <c r="D549" i="4" s="1"/>
  <c r="AK549" i="4"/>
  <c r="O550" i="4"/>
  <c r="I549" i="4" l="1"/>
  <c r="L549" i="4"/>
  <c r="U549" i="4" s="1"/>
  <c r="V549" i="4" s="1"/>
  <c r="E549" i="4"/>
  <c r="F549" i="4" l="1"/>
  <c r="M549" i="4"/>
  <c r="N549" i="4" s="1"/>
  <c r="Y549" i="4"/>
  <c r="W549" i="4"/>
  <c r="Z549" i="4"/>
  <c r="X549" i="4" l="1"/>
  <c r="AA549" i="4" s="1"/>
  <c r="AB549" i="4" s="1"/>
  <c r="Q549" i="4"/>
  <c r="P549" i="4"/>
  <c r="G549" i="4"/>
  <c r="R549" i="4"/>
  <c r="S549" i="4" l="1"/>
  <c r="T549" i="4" s="1"/>
  <c r="AC549" i="4"/>
  <c r="H550" i="4"/>
  <c r="K550" i="4" l="1"/>
  <c r="AF549" i="4"/>
  <c r="B550" i="4" s="1"/>
  <c r="AD549" i="4"/>
  <c r="AE549" i="4" s="1"/>
  <c r="AI549" i="4"/>
  <c r="AJ549" i="4" s="1"/>
  <c r="AG549" i="4"/>
  <c r="C550" i="4" s="1"/>
  <c r="O551" i="4"/>
  <c r="AK550" i="4" l="1"/>
  <c r="AH549" i="4"/>
  <c r="D550" i="4" s="1"/>
  <c r="L550" i="4" s="1"/>
  <c r="U550" i="4" s="1"/>
  <c r="V550" i="4" s="1"/>
  <c r="AL550" i="4"/>
  <c r="I550" i="4"/>
  <c r="E550" i="4"/>
  <c r="F550" i="4" l="1"/>
  <c r="M550" i="4"/>
  <c r="N550" i="4" s="1"/>
  <c r="Y550" i="4"/>
  <c r="W550" i="4"/>
  <c r="Z550" i="4"/>
  <c r="X550" i="4" l="1"/>
  <c r="AA550" i="4" s="1"/>
  <c r="AB550" i="4" s="1"/>
  <c r="G550" i="4"/>
  <c r="Q550" i="4"/>
  <c r="P550" i="4"/>
  <c r="R550" i="4"/>
  <c r="S550" i="4" l="1"/>
  <c r="T550" i="4" s="1"/>
  <c r="H551" i="4"/>
  <c r="AC550" i="4"/>
  <c r="K551" i="4" l="1"/>
  <c r="AF550" i="4"/>
  <c r="B551" i="4" s="1"/>
  <c r="AG550" i="4"/>
  <c r="C551" i="4" s="1"/>
  <c r="AI550" i="4"/>
  <c r="AJ550" i="4" s="1"/>
  <c r="AD550" i="4"/>
  <c r="AE550" i="4" s="1"/>
  <c r="O552" i="4"/>
  <c r="AL551" i="4" l="1"/>
  <c r="AK551" i="4"/>
  <c r="I551" i="4"/>
  <c r="AH550" i="4"/>
  <c r="D551" i="4" s="1"/>
  <c r="L551" i="4" s="1"/>
  <c r="U551" i="4" s="1"/>
  <c r="V551" i="4" s="1"/>
  <c r="E551" i="4"/>
  <c r="F551" i="4" l="1"/>
  <c r="Y551" i="4"/>
  <c r="W551" i="4"/>
  <c r="M551" i="4"/>
  <c r="Z551" i="4"/>
  <c r="X551" i="4" l="1"/>
  <c r="AA551" i="4" s="1"/>
  <c r="AB551" i="4" s="1"/>
  <c r="P551" i="4"/>
  <c r="N551" i="4"/>
  <c r="R551" i="4"/>
  <c r="G551" i="4" l="1"/>
  <c r="Q551" i="4"/>
  <c r="S551" i="4" s="1"/>
  <c r="AC551" i="4"/>
  <c r="H552" i="4"/>
  <c r="K552" i="4" l="1"/>
  <c r="AG551" i="4"/>
  <c r="C552" i="4" s="1"/>
  <c r="AD551" i="4"/>
  <c r="AE551" i="4" s="1"/>
  <c r="AF551" i="4"/>
  <c r="AI551" i="4"/>
  <c r="AJ551" i="4" s="1"/>
  <c r="T551" i="4"/>
  <c r="B552" i="4" l="1"/>
  <c r="AH551" i="4"/>
  <c r="D552" i="4" s="1"/>
  <c r="AL552" i="4"/>
  <c r="AK552" i="4"/>
  <c r="O553" i="4"/>
  <c r="I552" i="4" l="1"/>
  <c r="L552" i="4"/>
  <c r="U552" i="4" s="1"/>
  <c r="V552" i="4" s="1"/>
  <c r="E552" i="4"/>
  <c r="F552" i="4" l="1"/>
  <c r="W552" i="4"/>
  <c r="Y552" i="4"/>
  <c r="M552" i="4"/>
  <c r="Z552" i="4"/>
  <c r="X552" i="4" l="1"/>
  <c r="AA552" i="4" s="1"/>
  <c r="AB552" i="4" s="1"/>
  <c r="N552" i="4"/>
  <c r="Q552" i="4" s="1"/>
  <c r="P552" i="4"/>
  <c r="R552" i="4"/>
  <c r="G552" i="4" l="1"/>
  <c r="S552" i="4"/>
  <c r="T552" i="4" s="1"/>
  <c r="H553" i="4"/>
  <c r="AC552" i="4"/>
  <c r="K553" i="4" l="1"/>
  <c r="AF552" i="4"/>
  <c r="AI552" i="4"/>
  <c r="AJ552" i="4" s="1"/>
  <c r="AD552" i="4"/>
  <c r="AE552" i="4" s="1"/>
  <c r="AG552" i="4"/>
  <c r="C553" i="4" s="1"/>
  <c r="AK553" i="4" l="1"/>
  <c r="AH552" i="4"/>
  <c r="D553" i="4" s="1"/>
  <c r="B553" i="4"/>
  <c r="AL553" i="4"/>
  <c r="O554" i="4"/>
  <c r="L553" i="4" l="1"/>
  <c r="U553" i="4" s="1"/>
  <c r="V553" i="4" s="1"/>
  <c r="W553" i="4" s="1"/>
  <c r="I553" i="4"/>
  <c r="E553" i="4"/>
  <c r="F553" i="4" l="1"/>
  <c r="X553" i="4" s="1"/>
  <c r="M553" i="4"/>
  <c r="Y553" i="4"/>
  <c r="Z553" i="4"/>
  <c r="AA553" i="4" l="1"/>
  <c r="AB553" i="4" s="1"/>
  <c r="N553" i="4"/>
  <c r="Q553" i="4" s="1"/>
  <c r="P553" i="4"/>
  <c r="R553" i="4"/>
  <c r="G553" i="4" l="1"/>
  <c r="S553" i="4"/>
  <c r="AC553" i="4"/>
  <c r="H554" i="4"/>
  <c r="K554" i="4" l="1"/>
  <c r="AD553" i="4"/>
  <c r="AE553" i="4" s="1"/>
  <c r="AG553" i="4"/>
  <c r="C554" i="4" s="1"/>
  <c r="AI553" i="4"/>
  <c r="AJ553" i="4" s="1"/>
  <c r="AF553" i="4"/>
  <c r="T553" i="4"/>
  <c r="AH553" i="4" l="1"/>
  <c r="D554" i="4" s="1"/>
  <c r="AK554" i="4"/>
  <c r="B554" i="4"/>
  <c r="AL554" i="4"/>
  <c r="O555" i="4"/>
  <c r="I554" i="4" l="1"/>
  <c r="L554" i="4"/>
  <c r="U554" i="4" s="1"/>
  <c r="V554" i="4" s="1"/>
  <c r="E554" i="4"/>
  <c r="F554" i="4" l="1"/>
  <c r="W554" i="4"/>
  <c r="Y554" i="4"/>
  <c r="M554" i="4"/>
  <c r="Z554" i="4"/>
  <c r="X554" i="4" l="1"/>
  <c r="AA554" i="4" s="1"/>
  <c r="AB554" i="4" s="1"/>
  <c r="N554" i="4"/>
  <c r="Q554" i="4" s="1"/>
  <c r="P554" i="4"/>
  <c r="R554" i="4"/>
  <c r="G554" i="4" l="1"/>
  <c r="S554" i="4"/>
  <c r="H555" i="4"/>
  <c r="AC554" i="4"/>
  <c r="K555" i="4" l="1"/>
  <c r="AD554" i="4"/>
  <c r="AE554" i="4" s="1"/>
  <c r="AI554" i="4"/>
  <c r="AJ554" i="4" s="1"/>
  <c r="AG554" i="4"/>
  <c r="C555" i="4" s="1"/>
  <c r="AF554" i="4"/>
  <c r="T554" i="4"/>
  <c r="AK555" i="4" l="1"/>
  <c r="AH554" i="4"/>
  <c r="D555" i="4" s="1"/>
  <c r="B555" i="4"/>
  <c r="AL555" i="4"/>
  <c r="O556" i="4"/>
  <c r="L555" i="4" l="1"/>
  <c r="U555" i="4" s="1"/>
  <c r="V555" i="4" s="1"/>
  <c r="I555" i="4"/>
  <c r="E555" i="4"/>
  <c r="F555" i="4" l="1"/>
  <c r="M555" i="4"/>
  <c r="P555" i="4" s="1"/>
  <c r="W555" i="4"/>
  <c r="Y555" i="4"/>
  <c r="Z555" i="4"/>
  <c r="R555" i="4"/>
  <c r="X555" i="4" l="1"/>
  <c r="AA555" i="4" s="1"/>
  <c r="AB555" i="4" s="1"/>
  <c r="N555" i="4"/>
  <c r="Q555" i="4" s="1"/>
  <c r="S555" i="4" s="1"/>
  <c r="H556" i="4"/>
  <c r="AC555" i="4"/>
  <c r="G555" i="4" l="1"/>
  <c r="AI555" i="4"/>
  <c r="AJ555" i="4" s="1"/>
  <c r="AD555" i="4"/>
  <c r="AE555" i="4" s="1"/>
  <c r="AG555" i="4"/>
  <c r="C556" i="4" s="1"/>
  <c r="AF555" i="4"/>
  <c r="K556" i="4"/>
  <c r="T555" i="4"/>
  <c r="AK556" i="4" l="1"/>
  <c r="AL556" i="4"/>
  <c r="B556" i="4"/>
  <c r="AH555" i="4"/>
  <c r="D556" i="4" s="1"/>
  <c r="O557" i="4"/>
  <c r="I556" i="4" l="1"/>
  <c r="L556" i="4"/>
  <c r="U556" i="4" s="1"/>
  <c r="V556" i="4" s="1"/>
  <c r="E556" i="4"/>
  <c r="F556" i="4" l="1"/>
  <c r="M556" i="4"/>
  <c r="N556" i="4" s="1"/>
  <c r="W556" i="4"/>
  <c r="Y556" i="4"/>
  <c r="Z556" i="4"/>
  <c r="X556" i="4" l="1"/>
  <c r="AA556" i="4" s="1"/>
  <c r="AB556" i="4" s="1"/>
  <c r="P556" i="4"/>
  <c r="G556" i="4"/>
  <c r="Q556" i="4"/>
  <c r="R556" i="4"/>
  <c r="S556" i="4" l="1"/>
  <c r="H557" i="4"/>
  <c r="AC556" i="4"/>
  <c r="AI556" i="4" l="1"/>
  <c r="AJ556" i="4" s="1"/>
  <c r="AD556" i="4"/>
  <c r="AE556" i="4" s="1"/>
  <c r="AG556" i="4"/>
  <c r="C557" i="4" s="1"/>
  <c r="AF556" i="4"/>
  <c r="K557" i="4"/>
  <c r="T556" i="4"/>
  <c r="AH556" i="4" l="1"/>
  <c r="D557" i="4" s="1"/>
  <c r="L557" i="4" s="1"/>
  <c r="U557" i="4" s="1"/>
  <c r="V557" i="4" s="1"/>
  <c r="AL557" i="4"/>
  <c r="B557" i="4"/>
  <c r="AK557" i="4"/>
  <c r="O558" i="4"/>
  <c r="M557" i="4" l="1"/>
  <c r="P557" i="4" s="1"/>
  <c r="Y557" i="4"/>
  <c r="W557" i="4"/>
  <c r="I557" i="4"/>
  <c r="E557" i="4"/>
  <c r="Z557" i="4"/>
  <c r="R557" i="4"/>
  <c r="F557" i="4" l="1"/>
  <c r="X557" i="4" s="1"/>
  <c r="AA557" i="4" s="1"/>
  <c r="AB557" i="4" s="1"/>
  <c r="N557" i="4"/>
  <c r="G557" i="4" l="1"/>
  <c r="Q557" i="4"/>
  <c r="S557" i="4" s="1"/>
  <c r="H558" i="4"/>
  <c r="AC557" i="4"/>
  <c r="AD557" i="4" l="1"/>
  <c r="AE557" i="4" s="1"/>
  <c r="AF557" i="4"/>
  <c r="B558" i="4" s="1"/>
  <c r="AG557" i="4"/>
  <c r="C558" i="4" s="1"/>
  <c r="AI557" i="4"/>
  <c r="AJ557" i="4" s="1"/>
  <c r="K558" i="4"/>
  <c r="T557" i="4"/>
  <c r="O559" i="4"/>
  <c r="AL558" i="4" l="1"/>
  <c r="AH557" i="4"/>
  <c r="D558" i="4" s="1"/>
  <c r="AK558" i="4"/>
  <c r="I558" i="4"/>
  <c r="E558" i="4"/>
  <c r="F558" i="4" l="1"/>
  <c r="L558" i="4"/>
  <c r="U558" i="4" s="1"/>
  <c r="V558" i="4" s="1"/>
  <c r="W558" i="4" l="1"/>
  <c r="X558" i="4" s="1"/>
  <c r="Y558" i="4"/>
  <c r="M558" i="4"/>
  <c r="Z558" i="4"/>
  <c r="P558" i="4" l="1"/>
  <c r="N558" i="4"/>
  <c r="AA558" i="4"/>
  <c r="AB558" i="4" s="1"/>
  <c r="R558" i="4"/>
  <c r="Q558" i="4" l="1"/>
  <c r="S558" i="4" s="1"/>
  <c r="T558" i="4" s="1"/>
  <c r="G558" i="4"/>
  <c r="AC558" i="4"/>
  <c r="H559" i="4"/>
  <c r="K559" i="4" l="1"/>
  <c r="AG558" i="4"/>
  <c r="C559" i="4" s="1"/>
  <c r="AI558" i="4"/>
  <c r="AJ558" i="4" s="1"/>
  <c r="AD558" i="4"/>
  <c r="AE558" i="4" s="1"/>
  <c r="AF558" i="4"/>
  <c r="AH558" i="4" l="1"/>
  <c r="D559" i="4" s="1"/>
  <c r="L559" i="4" s="1"/>
  <c r="U559" i="4" s="1"/>
  <c r="V559" i="4" s="1"/>
  <c r="AK559" i="4"/>
  <c r="AL559" i="4"/>
  <c r="B559" i="4"/>
  <c r="O560" i="4"/>
  <c r="Y559" i="4" l="1"/>
  <c r="W559" i="4"/>
  <c r="I559" i="4"/>
  <c r="M559" i="4"/>
  <c r="Z559" i="4"/>
  <c r="E559" i="4"/>
  <c r="F559" i="4" l="1"/>
  <c r="X559" i="4" s="1"/>
  <c r="AA559" i="4" s="1"/>
  <c r="AB559" i="4" s="1"/>
  <c r="N559" i="4"/>
  <c r="Q559" i="4" s="1"/>
  <c r="P559" i="4"/>
  <c r="R559" i="4"/>
  <c r="G559" i="4" l="1"/>
  <c r="S559" i="4"/>
  <c r="T559" i="4" s="1"/>
  <c r="H560" i="4"/>
  <c r="AC559" i="4"/>
  <c r="K560" i="4" l="1"/>
  <c r="AD559" i="4"/>
  <c r="AE559" i="4" s="1"/>
  <c r="AF559" i="4"/>
  <c r="AG559" i="4"/>
  <c r="C560" i="4" s="1"/>
  <c r="AI559" i="4"/>
  <c r="AJ559" i="4" s="1"/>
  <c r="B560" i="4" l="1"/>
  <c r="AH559" i="4"/>
  <c r="D560" i="4" s="1"/>
  <c r="AK560" i="4"/>
  <c r="AL560" i="4"/>
  <c r="O561" i="4"/>
  <c r="I560" i="4" l="1"/>
  <c r="L560" i="4"/>
  <c r="U560" i="4" s="1"/>
  <c r="V560" i="4" s="1"/>
  <c r="E560" i="4"/>
  <c r="F560" i="4" l="1"/>
  <c r="M560" i="4"/>
  <c r="N560" i="4" s="1"/>
  <c r="W560" i="4"/>
  <c r="Y560" i="4"/>
  <c r="Z560" i="4"/>
  <c r="X560" i="4" l="1"/>
  <c r="AA560" i="4" s="1"/>
  <c r="AB560" i="4" s="1"/>
  <c r="P560" i="4"/>
  <c r="Q560" i="4"/>
  <c r="G560" i="4"/>
  <c r="R560" i="4"/>
  <c r="S560" i="4" l="1"/>
  <c r="AC560" i="4"/>
  <c r="H561" i="4"/>
  <c r="K561" i="4" l="1"/>
  <c r="AD560" i="4"/>
  <c r="AE560" i="4" s="1"/>
  <c r="AF560" i="4"/>
  <c r="B561" i="4" s="1"/>
  <c r="AG560" i="4"/>
  <c r="C561" i="4" s="1"/>
  <c r="AI560" i="4"/>
  <c r="AJ560" i="4" s="1"/>
  <c r="T560" i="4"/>
  <c r="O562" i="4"/>
  <c r="AK561" i="4" l="1"/>
  <c r="AH560" i="4"/>
  <c r="D561" i="4" s="1"/>
  <c r="L561" i="4" s="1"/>
  <c r="U561" i="4" s="1"/>
  <c r="V561" i="4" s="1"/>
  <c r="AL561" i="4"/>
  <c r="I561" i="4"/>
  <c r="E561" i="4"/>
  <c r="F561" i="4" l="1"/>
  <c r="W561" i="4"/>
  <c r="Y561" i="4"/>
  <c r="M561" i="4"/>
  <c r="Z561" i="4"/>
  <c r="X561" i="4" l="1"/>
  <c r="AA561" i="4" s="1"/>
  <c r="AB561" i="4" s="1"/>
  <c r="N561" i="4"/>
  <c r="P561" i="4"/>
  <c r="R561" i="4"/>
  <c r="G561" i="4" l="1"/>
  <c r="Q561" i="4"/>
  <c r="S561" i="4" s="1"/>
  <c r="AC561" i="4"/>
  <c r="H562" i="4"/>
  <c r="K562" i="4" l="1"/>
  <c r="AG561" i="4"/>
  <c r="C562" i="4" s="1"/>
  <c r="AD561" i="4"/>
  <c r="AE561" i="4" s="1"/>
  <c r="AI561" i="4"/>
  <c r="AJ561" i="4" s="1"/>
  <c r="AF561" i="4"/>
  <c r="T561" i="4"/>
  <c r="AH561" i="4" l="1"/>
  <c r="D562" i="4" s="1"/>
  <c r="L562" i="4" s="1"/>
  <c r="AL562" i="4"/>
  <c r="B562" i="4"/>
  <c r="AK562" i="4"/>
  <c r="O563" i="4"/>
  <c r="U562" i="4" l="1"/>
  <c r="V562" i="4" s="1"/>
  <c r="W562" i="4" s="1"/>
  <c r="M562" i="4"/>
  <c r="P562" i="4" s="1"/>
  <c r="I562" i="4"/>
  <c r="E562" i="4"/>
  <c r="R562" i="4"/>
  <c r="F562" i="4" l="1"/>
  <c r="X562" i="4" s="1"/>
  <c r="N562" i="4"/>
  <c r="Y562" i="4"/>
  <c r="Z562" i="4"/>
  <c r="G562" i="4" l="1"/>
  <c r="Q562" i="4"/>
  <c r="S562" i="4" s="1"/>
  <c r="AA562" i="4"/>
  <c r="AB562" i="4" s="1"/>
  <c r="H563" i="4"/>
  <c r="AC562" i="4"/>
  <c r="K563" i="4" l="1"/>
  <c r="T562" i="4"/>
  <c r="AD562" i="4"/>
  <c r="AE562" i="4" s="1"/>
  <c r="AF562" i="4"/>
  <c r="B563" i="4" s="1"/>
  <c r="AI562" i="4"/>
  <c r="AJ562" i="4" s="1"/>
  <c r="AG562" i="4"/>
  <c r="C563" i="4" s="1"/>
  <c r="O564" i="4"/>
  <c r="AK563" i="4" l="1"/>
  <c r="AL563" i="4"/>
  <c r="AH562" i="4"/>
  <c r="D563" i="4" s="1"/>
  <c r="I563" i="4"/>
  <c r="E563" i="4"/>
  <c r="F563" i="4" l="1"/>
  <c r="L563" i="4"/>
  <c r="U563" i="4" s="1"/>
  <c r="V563" i="4" s="1"/>
  <c r="W563" i="4" l="1"/>
  <c r="X563" i="4" s="1"/>
  <c r="Y563" i="4"/>
  <c r="M563" i="4"/>
  <c r="Z563" i="4"/>
  <c r="AA563" i="4" l="1"/>
  <c r="AB563" i="4" s="1"/>
  <c r="N563" i="4"/>
  <c r="P563" i="4"/>
  <c r="R563" i="4"/>
  <c r="Q563" i="4" l="1"/>
  <c r="S563" i="4" s="1"/>
  <c r="G563" i="4"/>
  <c r="H564" i="4"/>
  <c r="AC563" i="4"/>
  <c r="K564" i="4" l="1"/>
  <c r="AG563" i="4"/>
  <c r="C564" i="4" s="1"/>
  <c r="AF563" i="4"/>
  <c r="B564" i="4" s="1"/>
  <c r="AI563" i="4"/>
  <c r="AJ563" i="4" s="1"/>
  <c r="AD563" i="4"/>
  <c r="AE563" i="4" s="1"/>
  <c r="T563" i="4"/>
  <c r="O565" i="4"/>
  <c r="AL564" i="4" l="1"/>
  <c r="AH563" i="4"/>
  <c r="D564" i="4" s="1"/>
  <c r="AK564" i="4"/>
  <c r="I564" i="4"/>
  <c r="E564" i="4"/>
  <c r="F564" i="4" l="1"/>
  <c r="L564" i="4"/>
  <c r="U564" i="4" s="1"/>
  <c r="V564" i="4" s="1"/>
  <c r="M564" i="4" l="1"/>
  <c r="P564" i="4" s="1"/>
  <c r="Y564" i="4"/>
  <c r="W564" i="4"/>
  <c r="X564" i="4" s="1"/>
  <c r="R564" i="4"/>
  <c r="Z564" i="4"/>
  <c r="N564" i="4" l="1"/>
  <c r="Q564" i="4" s="1"/>
  <c r="S564" i="4" s="1"/>
  <c r="T564" i="4" s="1"/>
  <c r="AA564" i="4"/>
  <c r="AB564" i="4" s="1"/>
  <c r="H565" i="4"/>
  <c r="AC564" i="4"/>
  <c r="G564" i="4" l="1"/>
  <c r="AI564" i="4"/>
  <c r="AJ564" i="4" s="1"/>
  <c r="AG564" i="4"/>
  <c r="C565" i="4" s="1"/>
  <c r="AF564" i="4"/>
  <c r="AD564" i="4"/>
  <c r="AE564" i="4" s="1"/>
  <c r="K565" i="4"/>
  <c r="AK565" i="4" l="1"/>
  <c r="AL565" i="4"/>
  <c r="B565" i="4"/>
  <c r="AH564" i="4"/>
  <c r="D565" i="4" s="1"/>
  <c r="O566" i="4"/>
  <c r="L565" i="4" l="1"/>
  <c r="U565" i="4" s="1"/>
  <c r="V565" i="4" s="1"/>
  <c r="I565" i="4"/>
  <c r="E565" i="4"/>
  <c r="F565" i="4" l="1"/>
  <c r="W565" i="4"/>
  <c r="Y565" i="4"/>
  <c r="M565" i="4"/>
  <c r="Z565" i="4"/>
  <c r="X565" i="4" l="1"/>
  <c r="AA565" i="4" s="1"/>
  <c r="AB565" i="4" s="1"/>
  <c r="N565" i="4"/>
  <c r="P565" i="4"/>
  <c r="R565" i="4"/>
  <c r="G565" i="4" l="1"/>
  <c r="Q565" i="4"/>
  <c r="S565" i="4" s="1"/>
  <c r="T565" i="4" s="1"/>
  <c r="AC565" i="4"/>
  <c r="H566" i="4"/>
  <c r="K566" i="4" l="1"/>
  <c r="AG565" i="4"/>
  <c r="C566" i="4" s="1"/>
  <c r="AD565" i="4"/>
  <c r="AE565" i="4" s="1"/>
  <c r="AI565" i="4"/>
  <c r="AJ565" i="4" s="1"/>
  <c r="AF565" i="4"/>
  <c r="AH565" i="4" l="1"/>
  <c r="D566" i="4" s="1"/>
  <c r="L566" i="4" s="1"/>
  <c r="U566" i="4" s="1"/>
  <c r="V566" i="4" s="1"/>
  <c r="AK566" i="4"/>
  <c r="AL566" i="4"/>
  <c r="B566" i="4"/>
  <c r="O567" i="4"/>
  <c r="M566" i="4" l="1"/>
  <c r="N566" i="4" s="1"/>
  <c r="I566" i="4"/>
  <c r="Y566" i="4"/>
  <c r="W566" i="4"/>
  <c r="E566" i="4"/>
  <c r="Z566" i="4"/>
  <c r="F566" i="4" l="1"/>
  <c r="G566" i="4" s="1"/>
  <c r="P566" i="4"/>
  <c r="Q566" i="4"/>
  <c r="R566" i="4"/>
  <c r="X566" i="4" l="1"/>
  <c r="AA566" i="4" s="1"/>
  <c r="AB566" i="4" s="1"/>
  <c r="S566" i="4"/>
  <c r="AC566" i="4"/>
  <c r="H567" i="4"/>
  <c r="AD566" i="4" l="1"/>
  <c r="AE566" i="4" s="1"/>
  <c r="AF566" i="4"/>
  <c r="B567" i="4" s="1"/>
  <c r="AI566" i="4"/>
  <c r="AJ566" i="4" s="1"/>
  <c r="AG566" i="4"/>
  <c r="C567" i="4" s="1"/>
  <c r="K567" i="4"/>
  <c r="T566" i="4"/>
  <c r="O568" i="4"/>
  <c r="AH566" i="4" l="1"/>
  <c r="D567" i="4" s="1"/>
  <c r="L567" i="4" s="1"/>
  <c r="U567" i="4" s="1"/>
  <c r="V567" i="4" s="1"/>
  <c r="AK567" i="4"/>
  <c r="AL567" i="4"/>
  <c r="I567" i="4"/>
  <c r="E567" i="4"/>
  <c r="F567" i="4" l="1"/>
  <c r="Y567" i="4"/>
  <c r="W567" i="4"/>
  <c r="M567" i="4"/>
  <c r="Z567" i="4"/>
  <c r="X567" i="4" l="1"/>
  <c r="AA567" i="4" s="1"/>
  <c r="AB567" i="4" s="1"/>
  <c r="N567" i="4"/>
  <c r="P567" i="4"/>
  <c r="R567" i="4"/>
  <c r="G567" i="4" l="1"/>
  <c r="Q567" i="4"/>
  <c r="S567" i="4" s="1"/>
  <c r="AC567" i="4"/>
  <c r="H568" i="4"/>
  <c r="K568" i="4" l="1"/>
  <c r="AF567" i="4"/>
  <c r="AG567" i="4"/>
  <c r="C568" i="4" s="1"/>
  <c r="AD567" i="4"/>
  <c r="AE567" i="4" s="1"/>
  <c r="AI567" i="4"/>
  <c r="AJ567" i="4" s="1"/>
  <c r="T567" i="4"/>
  <c r="AH567" i="4" l="1"/>
  <c r="D568" i="4" s="1"/>
  <c r="L568" i="4" s="1"/>
  <c r="U568" i="4" s="1"/>
  <c r="V568" i="4" s="1"/>
  <c r="AL568" i="4"/>
  <c r="AK568" i="4"/>
  <c r="B568" i="4"/>
  <c r="O569" i="4"/>
  <c r="W568" i="4" l="1"/>
  <c r="Y568" i="4"/>
  <c r="I568" i="4"/>
  <c r="M568" i="4"/>
  <c r="E568" i="4"/>
  <c r="Z568" i="4"/>
  <c r="F568" i="4" l="1"/>
  <c r="X568" i="4" s="1"/>
  <c r="AA568" i="4" s="1"/>
  <c r="AB568" i="4" s="1"/>
  <c r="P568" i="4"/>
  <c r="N568" i="4"/>
  <c r="R568" i="4"/>
  <c r="Q568" i="4" l="1"/>
  <c r="S568" i="4" s="1"/>
  <c r="G568" i="4"/>
  <c r="AC568" i="4"/>
  <c r="H569" i="4"/>
  <c r="K569" i="4" l="1"/>
  <c r="AG568" i="4"/>
  <c r="C569" i="4" s="1"/>
  <c r="AD568" i="4"/>
  <c r="AE568" i="4" s="1"/>
  <c r="AI568" i="4"/>
  <c r="AJ568" i="4" s="1"/>
  <c r="AF568" i="4"/>
  <c r="B569" i="4" s="1"/>
  <c r="T568" i="4"/>
  <c r="O570" i="4"/>
  <c r="AK569" i="4" l="1"/>
  <c r="I569" i="4"/>
  <c r="AH568" i="4"/>
  <c r="D569" i="4" s="1"/>
  <c r="AL569" i="4"/>
  <c r="E569" i="4"/>
  <c r="F569" i="4" l="1"/>
  <c r="L569" i="4"/>
  <c r="U569" i="4" s="1"/>
  <c r="V569" i="4" s="1"/>
  <c r="W569" i="4" l="1"/>
  <c r="X569" i="4" s="1"/>
  <c r="Y569" i="4"/>
  <c r="M569" i="4"/>
  <c r="Z569" i="4"/>
  <c r="P569" i="4" l="1"/>
  <c r="N569" i="4"/>
  <c r="AA569" i="4"/>
  <c r="AB569" i="4" s="1"/>
  <c r="R569" i="4"/>
  <c r="G569" i="4" l="1"/>
  <c r="Q569" i="4"/>
  <c r="S569" i="4" s="1"/>
  <c r="T569" i="4" s="1"/>
  <c r="H570" i="4"/>
  <c r="AC569" i="4"/>
  <c r="K570" i="4" l="1"/>
  <c r="AF569" i="4"/>
  <c r="AD569" i="4"/>
  <c r="AE569" i="4" s="1"/>
  <c r="AG569" i="4"/>
  <c r="C570" i="4" s="1"/>
  <c r="AI569" i="4"/>
  <c r="AJ569" i="4" s="1"/>
  <c r="AK570" i="4" l="1"/>
  <c r="AL570" i="4"/>
  <c r="AH569" i="4"/>
  <c r="D570" i="4" s="1"/>
  <c r="L570" i="4" s="1"/>
  <c r="U570" i="4" s="1"/>
  <c r="V570" i="4" s="1"/>
  <c r="B570" i="4"/>
  <c r="O571" i="4"/>
  <c r="M570" i="4" l="1"/>
  <c r="P570" i="4" s="1"/>
  <c r="W570" i="4"/>
  <c r="Y570" i="4"/>
  <c r="I570" i="4"/>
  <c r="R570" i="4"/>
  <c r="E570" i="4"/>
  <c r="Z570" i="4"/>
  <c r="F570" i="4" l="1"/>
  <c r="X570" i="4" s="1"/>
  <c r="AA570" i="4" s="1"/>
  <c r="AB570" i="4" s="1"/>
  <c r="N570" i="4"/>
  <c r="Q570" i="4" s="1"/>
  <c r="S570" i="4" s="1"/>
  <c r="T570" i="4" s="1"/>
  <c r="AC570" i="4"/>
  <c r="H571" i="4"/>
  <c r="G570" i="4" l="1"/>
  <c r="K571" i="4"/>
  <c r="AD570" i="4"/>
  <c r="AE570" i="4" s="1"/>
  <c r="AF570" i="4"/>
  <c r="AG570" i="4"/>
  <c r="C571" i="4" s="1"/>
  <c r="AI570" i="4"/>
  <c r="AJ570" i="4" s="1"/>
  <c r="AL571" i="4" l="1"/>
  <c r="AK571" i="4"/>
  <c r="AH570" i="4"/>
  <c r="D571" i="4" s="1"/>
  <c r="L571" i="4" s="1"/>
  <c r="U571" i="4" s="1"/>
  <c r="V571" i="4" s="1"/>
  <c r="B571" i="4"/>
  <c r="I571" i="4" s="1"/>
  <c r="E571" i="4"/>
  <c r="O572" i="4"/>
  <c r="F571" i="4" l="1"/>
  <c r="Y571" i="4"/>
  <c r="W571" i="4"/>
  <c r="M571" i="4"/>
  <c r="Z571" i="4"/>
  <c r="X571" i="4" l="1"/>
  <c r="AA571" i="4" s="1"/>
  <c r="AB571" i="4" s="1"/>
  <c r="N571" i="4"/>
  <c r="Q571" i="4" s="1"/>
  <c r="P571" i="4"/>
  <c r="R571" i="4"/>
  <c r="G571" i="4" l="1"/>
  <c r="S571" i="4"/>
  <c r="T571" i="4" s="1"/>
  <c r="H572" i="4"/>
  <c r="AC571" i="4"/>
  <c r="K572" i="4" l="1"/>
  <c r="AD571" i="4"/>
  <c r="AE571" i="4" s="1"/>
  <c r="AG571" i="4"/>
  <c r="C572" i="4" s="1"/>
  <c r="AI571" i="4"/>
  <c r="AJ571" i="4" s="1"/>
  <c r="AF571" i="4"/>
  <c r="AK572" i="4" l="1"/>
  <c r="AL572" i="4"/>
  <c r="B572" i="4"/>
  <c r="AH571" i="4"/>
  <c r="D572" i="4" s="1"/>
  <c r="O573" i="4"/>
  <c r="I572" i="4" l="1"/>
  <c r="L572" i="4"/>
  <c r="U572" i="4" s="1"/>
  <c r="V572" i="4" s="1"/>
  <c r="E572" i="4"/>
  <c r="F572" i="4" l="1"/>
  <c r="M572" i="4"/>
  <c r="N572" i="4" s="1"/>
  <c r="W572" i="4"/>
  <c r="Y572" i="4"/>
  <c r="Z572" i="4"/>
  <c r="X572" i="4" l="1"/>
  <c r="AA572" i="4" s="1"/>
  <c r="AB572" i="4" s="1"/>
  <c r="P572" i="4"/>
  <c r="G572" i="4"/>
  <c r="Q572" i="4"/>
  <c r="R572" i="4"/>
  <c r="S572" i="4" l="1"/>
  <c r="H573" i="4"/>
  <c r="AC572" i="4"/>
  <c r="AF572" i="4" l="1"/>
  <c r="B573" i="4" s="1"/>
  <c r="AG572" i="4"/>
  <c r="C573" i="4" s="1"/>
  <c r="AD572" i="4"/>
  <c r="AE572" i="4" s="1"/>
  <c r="AI572" i="4"/>
  <c r="AJ572" i="4" s="1"/>
  <c r="K573" i="4"/>
  <c r="T572" i="4"/>
  <c r="O574" i="4"/>
  <c r="AL573" i="4" l="1"/>
  <c r="AK573" i="4"/>
  <c r="AH572" i="4"/>
  <c r="D573" i="4" s="1"/>
  <c r="L573" i="4" s="1"/>
  <c r="U573" i="4" s="1"/>
  <c r="V573" i="4" s="1"/>
  <c r="I573" i="4"/>
  <c r="E573" i="4"/>
  <c r="F573" i="4" l="1"/>
  <c r="M573" i="4"/>
  <c r="P573" i="4" s="1"/>
  <c r="Y573" i="4"/>
  <c r="W573" i="4"/>
  <c r="R573" i="4"/>
  <c r="Z573" i="4"/>
  <c r="X573" i="4" l="1"/>
  <c r="AA573" i="4" s="1"/>
  <c r="AB573" i="4" s="1"/>
  <c r="N573" i="4"/>
  <c r="G573" i="4" s="1"/>
  <c r="Q573" i="4" l="1"/>
  <c r="S573" i="4" s="1"/>
  <c r="H574" i="4"/>
  <c r="AC573" i="4"/>
  <c r="K574" i="4" l="1"/>
  <c r="AG573" i="4"/>
  <c r="C574" i="4" s="1"/>
  <c r="AI573" i="4"/>
  <c r="AJ573" i="4" s="1"/>
  <c r="AD573" i="4"/>
  <c r="AE573" i="4" s="1"/>
  <c r="AF573" i="4"/>
  <c r="T573" i="4"/>
  <c r="AK574" i="4" l="1"/>
  <c r="AL574" i="4"/>
  <c r="AH573" i="4"/>
  <c r="D574" i="4" s="1"/>
  <c r="L574" i="4" s="1"/>
  <c r="U574" i="4" s="1"/>
  <c r="V574" i="4" s="1"/>
  <c r="B574" i="4"/>
  <c r="O575" i="4"/>
  <c r="M574" i="4" l="1"/>
  <c r="N574" i="4" s="1"/>
  <c r="Y574" i="4"/>
  <c r="W574" i="4"/>
  <c r="I574" i="4"/>
  <c r="E574" i="4"/>
  <c r="Z574" i="4"/>
  <c r="F574" i="4" l="1"/>
  <c r="G574" i="4" s="1"/>
  <c r="P574" i="4"/>
  <c r="Q574" i="4"/>
  <c r="R574" i="4"/>
  <c r="X574" i="4" l="1"/>
  <c r="AA574" i="4" s="1"/>
  <c r="AB574" i="4" s="1"/>
  <c r="S574" i="4"/>
  <c r="AC574" i="4"/>
  <c r="H575" i="4"/>
  <c r="AD574" i="4" l="1"/>
  <c r="AE574" i="4" s="1"/>
  <c r="AG574" i="4"/>
  <c r="C575" i="4" s="1"/>
  <c r="AI574" i="4"/>
  <c r="AJ574" i="4" s="1"/>
  <c r="AF574" i="4"/>
  <c r="B575" i="4" s="1"/>
  <c r="K575" i="4"/>
  <c r="T574" i="4"/>
  <c r="O576" i="4"/>
  <c r="I575" i="4" l="1"/>
  <c r="AH574" i="4"/>
  <c r="D575" i="4" s="1"/>
  <c r="L575" i="4" s="1"/>
  <c r="U575" i="4" s="1"/>
  <c r="V575" i="4" s="1"/>
  <c r="Y575" i="4" s="1"/>
  <c r="AL575" i="4"/>
  <c r="AK575" i="4"/>
  <c r="Z575" i="4"/>
  <c r="E575" i="4"/>
  <c r="F575" i="4" l="1"/>
  <c r="W575" i="4"/>
  <c r="M575" i="4"/>
  <c r="P575" i="4" s="1"/>
  <c r="R575" i="4"/>
  <c r="X575" i="4" l="1"/>
  <c r="AA575" i="4" s="1"/>
  <c r="AB575" i="4" s="1"/>
  <c r="N575" i="4"/>
  <c r="Q575" i="4" s="1"/>
  <c r="S575" i="4" s="1"/>
  <c r="AC575" i="4"/>
  <c r="H576" i="4"/>
  <c r="G575" i="4" l="1"/>
  <c r="K576" i="4"/>
  <c r="AI575" i="4"/>
  <c r="AJ575" i="4" s="1"/>
  <c r="AD575" i="4"/>
  <c r="AE575" i="4" s="1"/>
  <c r="AG575" i="4"/>
  <c r="C576" i="4" s="1"/>
  <c r="AF575" i="4"/>
  <c r="B576" i="4" s="1"/>
  <c r="T575" i="4"/>
  <c r="O577" i="4"/>
  <c r="AK576" i="4" l="1"/>
  <c r="I576" i="4"/>
  <c r="AH575" i="4"/>
  <c r="D576" i="4" s="1"/>
  <c r="AL576" i="4"/>
  <c r="E576" i="4"/>
  <c r="F576" i="4" l="1"/>
  <c r="L576" i="4"/>
  <c r="U576" i="4" s="1"/>
  <c r="V576" i="4" s="1"/>
  <c r="Y576" i="4" l="1"/>
  <c r="W576" i="4"/>
  <c r="X576" i="4" s="1"/>
  <c r="M576" i="4"/>
  <c r="Z576" i="4"/>
  <c r="N576" i="4" l="1"/>
  <c r="P576" i="4"/>
  <c r="AA576" i="4"/>
  <c r="AB576" i="4" s="1"/>
  <c r="R576" i="4"/>
  <c r="G576" i="4" l="1"/>
  <c r="Q576" i="4"/>
  <c r="S576" i="4" s="1"/>
  <c r="T576" i="4" s="1"/>
  <c r="H577" i="4"/>
  <c r="AC576" i="4"/>
  <c r="K577" i="4" l="1"/>
  <c r="AF576" i="4"/>
  <c r="AD576" i="4"/>
  <c r="AE576" i="4" s="1"/>
  <c r="AI576" i="4"/>
  <c r="AJ576" i="4" s="1"/>
  <c r="AG576" i="4"/>
  <c r="C577" i="4" s="1"/>
  <c r="B577" i="4" l="1"/>
  <c r="AH576" i="4"/>
  <c r="D577" i="4" s="1"/>
  <c r="AK577" i="4"/>
  <c r="AL577" i="4"/>
  <c r="O578" i="4"/>
  <c r="I577" i="4" l="1"/>
  <c r="L577" i="4"/>
  <c r="U577" i="4" s="1"/>
  <c r="V577" i="4" s="1"/>
  <c r="E577" i="4"/>
  <c r="F577" i="4" l="1"/>
  <c r="M577" i="4"/>
  <c r="P577" i="4" s="1"/>
  <c r="W577" i="4"/>
  <c r="Y577" i="4"/>
  <c r="Z577" i="4"/>
  <c r="R577" i="4"/>
  <c r="X577" i="4" l="1"/>
  <c r="AA577" i="4" s="1"/>
  <c r="AB577" i="4" s="1"/>
  <c r="N577" i="4"/>
  <c r="G577" i="4" s="1"/>
  <c r="Q577" i="4" l="1"/>
  <c r="S577" i="4" s="1"/>
  <c r="H578" i="4"/>
  <c r="AC577" i="4"/>
  <c r="AF577" i="4" l="1"/>
  <c r="AD577" i="4"/>
  <c r="AE577" i="4" s="1"/>
  <c r="AG577" i="4"/>
  <c r="C578" i="4" s="1"/>
  <c r="AI577" i="4"/>
  <c r="AJ577" i="4" s="1"/>
  <c r="K578" i="4"/>
  <c r="T577" i="4"/>
  <c r="AK578" i="4" l="1"/>
  <c r="AL578" i="4"/>
  <c r="AH577" i="4"/>
  <c r="D578" i="4" s="1"/>
  <c r="L578" i="4" s="1"/>
  <c r="U578" i="4" s="1"/>
  <c r="V578" i="4" s="1"/>
  <c r="B578" i="4"/>
  <c r="O579" i="4"/>
  <c r="W578" i="4" l="1"/>
  <c r="Y578" i="4"/>
  <c r="M578" i="4"/>
  <c r="P578" i="4" s="1"/>
  <c r="I578" i="4"/>
  <c r="E578" i="4"/>
  <c r="R578" i="4"/>
  <c r="Z578" i="4"/>
  <c r="F578" i="4" l="1"/>
  <c r="X578" i="4" s="1"/>
  <c r="AA578" i="4" s="1"/>
  <c r="AB578" i="4" s="1"/>
  <c r="N578" i="4"/>
  <c r="G578" i="4" l="1"/>
  <c r="Q578" i="4"/>
  <c r="S578" i="4" s="1"/>
  <c r="AC578" i="4"/>
  <c r="H579" i="4"/>
  <c r="K579" i="4" l="1"/>
  <c r="AG578" i="4"/>
  <c r="C579" i="4" s="1"/>
  <c r="AF578" i="4"/>
  <c r="AD578" i="4"/>
  <c r="AE578" i="4" s="1"/>
  <c r="AI578" i="4"/>
  <c r="AJ578" i="4" s="1"/>
  <c r="T578" i="4"/>
  <c r="AH578" i="4" l="1"/>
  <c r="D579" i="4" s="1"/>
  <c r="L579" i="4" s="1"/>
  <c r="U579" i="4" s="1"/>
  <c r="V579" i="4" s="1"/>
  <c r="AL579" i="4"/>
  <c r="B579" i="4"/>
  <c r="I579" i="4" s="1"/>
  <c r="AK579" i="4"/>
  <c r="E579" i="4"/>
  <c r="O580" i="4"/>
  <c r="F579" i="4" l="1"/>
  <c r="Y579" i="4"/>
  <c r="W579" i="4"/>
  <c r="M579" i="4"/>
  <c r="Z579" i="4"/>
  <c r="X579" i="4" l="1"/>
  <c r="AA579" i="4" s="1"/>
  <c r="AB579" i="4" s="1"/>
  <c r="P579" i="4"/>
  <c r="N579" i="4"/>
  <c r="R579" i="4"/>
  <c r="G579" i="4" l="1"/>
  <c r="Q579" i="4"/>
  <c r="S579" i="4" s="1"/>
  <c r="T579" i="4" s="1"/>
  <c r="AC579" i="4"/>
  <c r="H580" i="4"/>
  <c r="K580" i="4" l="1"/>
  <c r="AF579" i="4"/>
  <c r="AD579" i="4"/>
  <c r="AE579" i="4" s="1"/>
  <c r="AI579" i="4"/>
  <c r="AJ579" i="4" s="1"/>
  <c r="AG579" i="4"/>
  <c r="C580" i="4" s="1"/>
  <c r="AH579" i="4" l="1"/>
  <c r="D580" i="4" s="1"/>
  <c r="L580" i="4" s="1"/>
  <c r="U580" i="4" s="1"/>
  <c r="V580" i="4" s="1"/>
  <c r="AL580" i="4"/>
  <c r="AK580" i="4"/>
  <c r="B580" i="4"/>
  <c r="O581" i="4"/>
  <c r="M580" i="4" l="1"/>
  <c r="N580" i="4" s="1"/>
  <c r="I580" i="4"/>
  <c r="W580" i="4"/>
  <c r="Y580" i="4"/>
  <c r="Z580" i="4"/>
  <c r="E580" i="4"/>
  <c r="F580" i="4" l="1"/>
  <c r="X580" i="4" s="1"/>
  <c r="AA580" i="4" s="1"/>
  <c r="AB580" i="4" s="1"/>
  <c r="P580" i="4"/>
  <c r="Q580" i="4"/>
  <c r="R580" i="4"/>
  <c r="G580" i="4" l="1"/>
  <c r="S580" i="4"/>
  <c r="T580" i="4" s="1"/>
  <c r="H581" i="4"/>
  <c r="AC580" i="4"/>
  <c r="AI580" i="4" l="1"/>
  <c r="AJ580" i="4" s="1"/>
  <c r="AG580" i="4"/>
  <c r="C581" i="4" s="1"/>
  <c r="AF580" i="4"/>
  <c r="B581" i="4" s="1"/>
  <c r="AD580" i="4"/>
  <c r="AE580" i="4" s="1"/>
  <c r="K581" i="4"/>
  <c r="O582" i="4"/>
  <c r="AL581" i="4" l="1"/>
  <c r="AK581" i="4"/>
  <c r="AH580" i="4"/>
  <c r="D581" i="4" s="1"/>
  <c r="L581" i="4" s="1"/>
  <c r="U581" i="4" s="1"/>
  <c r="V581" i="4" s="1"/>
  <c r="W581" i="4" s="1"/>
  <c r="I581" i="4"/>
  <c r="E581" i="4"/>
  <c r="F581" i="4" l="1"/>
  <c r="X581" i="4" s="1"/>
  <c r="Y581" i="4"/>
  <c r="M581" i="4"/>
  <c r="N581" i="4" s="1"/>
  <c r="Z581" i="4"/>
  <c r="G581" i="4" l="1"/>
  <c r="AA581" i="4"/>
  <c r="AB581" i="4" s="1"/>
  <c r="P581" i="4"/>
  <c r="Q581" i="4"/>
  <c r="R581" i="4"/>
  <c r="S581" i="4" l="1"/>
  <c r="AC581" i="4"/>
  <c r="H582" i="4"/>
  <c r="AI581" i="4" l="1"/>
  <c r="AJ581" i="4" s="1"/>
  <c r="AG581" i="4"/>
  <c r="C582" i="4" s="1"/>
  <c r="AF581" i="4"/>
  <c r="B582" i="4" s="1"/>
  <c r="AD581" i="4"/>
  <c r="AE581" i="4" s="1"/>
  <c r="K582" i="4"/>
  <c r="T581" i="4"/>
  <c r="O583" i="4"/>
  <c r="AL582" i="4" l="1"/>
  <c r="AK582" i="4"/>
  <c r="I582" i="4"/>
  <c r="AH581" i="4"/>
  <c r="D582" i="4" s="1"/>
  <c r="L582" i="4" s="1"/>
  <c r="U582" i="4" s="1"/>
  <c r="V582" i="4" s="1"/>
  <c r="W582" i="4" s="1"/>
  <c r="E582" i="4"/>
  <c r="F582" i="4" l="1"/>
  <c r="X582" i="4" s="1"/>
  <c r="Y582" i="4"/>
  <c r="M582" i="4"/>
  <c r="P582" i="4" s="1"/>
  <c r="Z582" i="4"/>
  <c r="R582" i="4"/>
  <c r="N582" i="4" l="1"/>
  <c r="Q582" i="4" s="1"/>
  <c r="S582" i="4" s="1"/>
  <c r="AA582" i="4"/>
  <c r="AB582" i="4" s="1"/>
  <c r="H583" i="4"/>
  <c r="AC582" i="4"/>
  <c r="G582" i="4" l="1"/>
  <c r="K583" i="4"/>
  <c r="AD582" i="4"/>
  <c r="AE582" i="4" s="1"/>
  <c r="AI582" i="4"/>
  <c r="AJ582" i="4" s="1"/>
  <c r="AF582" i="4"/>
  <c r="B583" i="4" s="1"/>
  <c r="AG582" i="4"/>
  <c r="C583" i="4" s="1"/>
  <c r="T582" i="4"/>
  <c r="O584" i="4"/>
  <c r="I583" i="4" l="1"/>
  <c r="AK583" i="4"/>
  <c r="AH582" i="4"/>
  <c r="D583" i="4" s="1"/>
  <c r="L583" i="4" s="1"/>
  <c r="U583" i="4" s="1"/>
  <c r="V583" i="4" s="1"/>
  <c r="W583" i="4" s="1"/>
  <c r="AL583" i="4"/>
  <c r="E583" i="4"/>
  <c r="F583" i="4" l="1"/>
  <c r="X583" i="4" s="1"/>
  <c r="Y583" i="4"/>
  <c r="M583" i="4"/>
  <c r="N583" i="4" s="1"/>
  <c r="Z583" i="4"/>
  <c r="G583" i="4" l="1"/>
  <c r="AA583" i="4"/>
  <c r="AB583" i="4" s="1"/>
  <c r="Q583" i="4"/>
  <c r="P583" i="4"/>
  <c r="R583" i="4"/>
  <c r="S583" i="4" l="1"/>
  <c r="AC583" i="4"/>
  <c r="H584" i="4"/>
  <c r="AD583" i="4" l="1"/>
  <c r="AE583" i="4" s="1"/>
  <c r="AF583" i="4"/>
  <c r="B584" i="4" s="1"/>
  <c r="AG583" i="4"/>
  <c r="C584" i="4" s="1"/>
  <c r="AI583" i="4"/>
  <c r="AJ583" i="4" s="1"/>
  <c r="K584" i="4"/>
  <c r="T583" i="4"/>
  <c r="O585" i="4"/>
  <c r="I584" i="4" l="1"/>
  <c r="AK584" i="4"/>
  <c r="AH583" i="4"/>
  <c r="D584" i="4" s="1"/>
  <c r="L584" i="4" s="1"/>
  <c r="U584" i="4" s="1"/>
  <c r="V584" i="4" s="1"/>
  <c r="W584" i="4" s="1"/>
  <c r="AL584" i="4"/>
  <c r="E584" i="4"/>
  <c r="F584" i="4" l="1"/>
  <c r="X584" i="4" s="1"/>
  <c r="M584" i="4"/>
  <c r="P584" i="4" s="1"/>
  <c r="Y584" i="4"/>
  <c r="R584" i="4"/>
  <c r="Z584" i="4"/>
  <c r="N584" i="4" l="1"/>
  <c r="Q584" i="4" s="1"/>
  <c r="S584" i="4" s="1"/>
  <c r="AA584" i="4"/>
  <c r="AB584" i="4" s="1"/>
  <c r="AC584" i="4"/>
  <c r="H585" i="4"/>
  <c r="T584" i="4" l="1"/>
  <c r="G584" i="4"/>
  <c r="K585" i="4"/>
  <c r="AI584" i="4"/>
  <c r="AJ584" i="4" s="1"/>
  <c r="AG584" i="4"/>
  <c r="C585" i="4" s="1"/>
  <c r="AF584" i="4"/>
  <c r="B585" i="4" s="1"/>
  <c r="AD584" i="4"/>
  <c r="AE584" i="4" s="1"/>
  <c r="O586" i="4"/>
  <c r="AL585" i="4" l="1"/>
  <c r="AK585" i="4"/>
  <c r="I585" i="4"/>
  <c r="AH584" i="4"/>
  <c r="D585" i="4" s="1"/>
  <c r="L585" i="4" s="1"/>
  <c r="U585" i="4" s="1"/>
  <c r="V585" i="4" s="1"/>
  <c r="W585" i="4" s="1"/>
  <c r="E585" i="4"/>
  <c r="F585" i="4" l="1"/>
  <c r="X585" i="4" s="1"/>
  <c r="Y585" i="4"/>
  <c r="M585" i="4"/>
  <c r="P585" i="4" s="1"/>
  <c r="R585" i="4"/>
  <c r="Z585" i="4"/>
  <c r="AA585" i="4" l="1"/>
  <c r="AB585" i="4" s="1"/>
  <c r="N585" i="4"/>
  <c r="G585" i="4" s="1"/>
  <c r="Q585" i="4" l="1"/>
  <c r="S585" i="4" s="1"/>
  <c r="T585" i="4" s="1"/>
  <c r="H586" i="4"/>
  <c r="AC585" i="4"/>
  <c r="AD585" i="4" l="1"/>
  <c r="AE585" i="4" s="1"/>
  <c r="AF585" i="4"/>
  <c r="B586" i="4" s="1"/>
  <c r="AG585" i="4"/>
  <c r="C586" i="4" s="1"/>
  <c r="AI585" i="4"/>
  <c r="AJ585" i="4" s="1"/>
  <c r="K586" i="4"/>
  <c r="O587" i="4"/>
  <c r="AH585" i="4" l="1"/>
  <c r="D586" i="4" s="1"/>
  <c r="L586" i="4" s="1"/>
  <c r="U586" i="4" s="1"/>
  <c r="V586" i="4" s="1"/>
  <c r="Y586" i="4" s="1"/>
  <c r="AL586" i="4"/>
  <c r="AK586" i="4"/>
  <c r="I586" i="4"/>
  <c r="Z586" i="4"/>
  <c r="E586" i="4"/>
  <c r="F586" i="4" l="1"/>
  <c r="M586" i="4"/>
  <c r="N586" i="4" s="1"/>
  <c r="W586" i="4"/>
  <c r="X586" i="4" l="1"/>
  <c r="AA586" i="4" s="1"/>
  <c r="AB586" i="4" s="1"/>
  <c r="G586" i="4"/>
  <c r="Q586" i="4"/>
  <c r="P586" i="4"/>
  <c r="R586" i="4"/>
  <c r="S586" i="4" l="1"/>
  <c r="AC586" i="4"/>
  <c r="H587" i="4"/>
  <c r="AD586" i="4" l="1"/>
  <c r="AE586" i="4" s="1"/>
  <c r="AF586" i="4"/>
  <c r="B587" i="4" s="1"/>
  <c r="AG586" i="4"/>
  <c r="C587" i="4" s="1"/>
  <c r="AI586" i="4"/>
  <c r="AJ586" i="4" s="1"/>
  <c r="K587" i="4"/>
  <c r="T586" i="4"/>
  <c r="O588" i="4"/>
  <c r="AL587" i="4" l="1"/>
  <c r="AH586" i="4"/>
  <c r="D587" i="4" s="1"/>
  <c r="L587" i="4" s="1"/>
  <c r="U587" i="4" s="1"/>
  <c r="V587" i="4" s="1"/>
  <c r="Y587" i="4" s="1"/>
  <c r="I587" i="4"/>
  <c r="AK587" i="4"/>
  <c r="Z587" i="4"/>
  <c r="E587" i="4"/>
  <c r="F587" i="4" l="1"/>
  <c r="M587" i="4"/>
  <c r="N587" i="4" s="1"/>
  <c r="W587" i="4"/>
  <c r="X587" i="4" l="1"/>
  <c r="AA587" i="4" s="1"/>
  <c r="AB587" i="4" s="1"/>
  <c r="P587" i="4"/>
  <c r="Q587" i="4"/>
  <c r="G587" i="4"/>
  <c r="R587" i="4"/>
  <c r="S587" i="4" l="1"/>
  <c r="H588" i="4"/>
  <c r="AC587" i="4"/>
  <c r="AF587" i="4" l="1"/>
  <c r="B588" i="4" s="1"/>
  <c r="AD587" i="4"/>
  <c r="AE587" i="4" s="1"/>
  <c r="AG587" i="4"/>
  <c r="C588" i="4" s="1"/>
  <c r="AI587" i="4"/>
  <c r="AJ587" i="4" s="1"/>
  <c r="K588" i="4"/>
  <c r="T587" i="4"/>
  <c r="O589" i="4"/>
  <c r="AK588" i="4" l="1"/>
  <c r="AH587" i="4"/>
  <c r="D588" i="4" s="1"/>
  <c r="L588" i="4" s="1"/>
  <c r="U588" i="4" s="1"/>
  <c r="V588" i="4" s="1"/>
  <c r="AL588" i="4"/>
  <c r="I588" i="4"/>
  <c r="E588" i="4"/>
  <c r="F588" i="4" l="1"/>
  <c r="W588" i="4"/>
  <c r="Y588" i="4"/>
  <c r="M588" i="4"/>
  <c r="Z588" i="4"/>
  <c r="X588" i="4" l="1"/>
  <c r="AA588" i="4" s="1"/>
  <c r="AB588" i="4" s="1"/>
  <c r="P588" i="4"/>
  <c r="N588" i="4"/>
  <c r="R588" i="4"/>
  <c r="Q588" i="4" l="1"/>
  <c r="S588" i="4" s="1"/>
  <c r="G588" i="4"/>
  <c r="AC588" i="4"/>
  <c r="H589" i="4"/>
  <c r="K589" i="4" l="1"/>
  <c r="AI588" i="4"/>
  <c r="AJ588" i="4" s="1"/>
  <c r="AD588" i="4"/>
  <c r="AE588" i="4" s="1"/>
  <c r="AG588" i="4"/>
  <c r="C589" i="4" s="1"/>
  <c r="AF588" i="4"/>
  <c r="B589" i="4" s="1"/>
  <c r="T588" i="4"/>
  <c r="O590" i="4"/>
  <c r="AL589" i="4" l="1"/>
  <c r="I589" i="4"/>
  <c r="AH588" i="4"/>
  <c r="D589" i="4" s="1"/>
  <c r="AK589" i="4"/>
  <c r="E589" i="4"/>
  <c r="F589" i="4" l="1"/>
  <c r="L589" i="4"/>
  <c r="U589" i="4" s="1"/>
  <c r="V589" i="4" s="1"/>
  <c r="M589" i="4" l="1"/>
  <c r="P589" i="4" s="1"/>
  <c r="W589" i="4"/>
  <c r="X589" i="4" s="1"/>
  <c r="Y589" i="4"/>
  <c r="R589" i="4"/>
  <c r="Z589" i="4"/>
  <c r="N589" i="4" l="1"/>
  <c r="G589" i="4" s="1"/>
  <c r="AA589" i="4"/>
  <c r="AB589" i="4" s="1"/>
  <c r="Q589" i="4" l="1"/>
  <c r="S589" i="4" s="1"/>
  <c r="T589" i="4" s="1"/>
  <c r="H590" i="4"/>
  <c r="AC589" i="4"/>
  <c r="AG589" i="4" l="1"/>
  <c r="C590" i="4" s="1"/>
  <c r="AF589" i="4"/>
  <c r="B590" i="4" s="1"/>
  <c r="AI589" i="4"/>
  <c r="AJ589" i="4" s="1"/>
  <c r="AD589" i="4"/>
  <c r="AE589" i="4" s="1"/>
  <c r="K590" i="4"/>
  <c r="O591" i="4"/>
  <c r="AK590" i="4" l="1"/>
  <c r="AL590" i="4"/>
  <c r="I590" i="4"/>
  <c r="AH589" i="4"/>
  <c r="D590" i="4" s="1"/>
  <c r="L590" i="4" s="1"/>
  <c r="U590" i="4" s="1"/>
  <c r="V590" i="4" s="1"/>
  <c r="E590" i="4"/>
  <c r="F590" i="4" l="1"/>
  <c r="Y590" i="4"/>
  <c r="W590" i="4"/>
  <c r="M590" i="4"/>
  <c r="Z590" i="4"/>
  <c r="X590" i="4" l="1"/>
  <c r="AA590" i="4" s="1"/>
  <c r="AB590" i="4" s="1"/>
  <c r="N590" i="4"/>
  <c r="Q590" i="4" s="1"/>
  <c r="P590" i="4"/>
  <c r="R590" i="4"/>
  <c r="G590" i="4" l="1"/>
  <c r="S590" i="4"/>
  <c r="H591" i="4"/>
  <c r="AC590" i="4"/>
  <c r="K591" i="4" l="1"/>
  <c r="AI590" i="4"/>
  <c r="AJ590" i="4" s="1"/>
  <c r="AD590" i="4"/>
  <c r="AE590" i="4" s="1"/>
  <c r="AF590" i="4"/>
  <c r="AG590" i="4"/>
  <c r="C591" i="4" s="1"/>
  <c r="T590" i="4"/>
  <c r="AH590" i="4" l="1"/>
  <c r="D591" i="4" s="1"/>
  <c r="L591" i="4" s="1"/>
  <c r="U591" i="4" s="1"/>
  <c r="V591" i="4" s="1"/>
  <c r="B591" i="4"/>
  <c r="AL591" i="4"/>
  <c r="AK591" i="4"/>
  <c r="O592" i="4"/>
  <c r="M591" i="4" l="1"/>
  <c r="N591" i="4" s="1"/>
  <c r="W591" i="4"/>
  <c r="Y591" i="4"/>
  <c r="I591" i="4"/>
  <c r="Z591" i="4"/>
  <c r="E591" i="4"/>
  <c r="F591" i="4" l="1"/>
  <c r="X591" i="4" s="1"/>
  <c r="AA591" i="4" s="1"/>
  <c r="AB591" i="4" s="1"/>
  <c r="P591" i="4"/>
  <c r="Q591" i="4"/>
  <c r="R591" i="4"/>
  <c r="G591" i="4" l="1"/>
  <c r="S591" i="4"/>
  <c r="T591" i="4" s="1"/>
  <c r="AC591" i="4"/>
  <c r="H592" i="4"/>
  <c r="AD591" i="4" l="1"/>
  <c r="AE591" i="4" s="1"/>
  <c r="AI591" i="4"/>
  <c r="AJ591" i="4" s="1"/>
  <c r="AF591" i="4"/>
  <c r="AG591" i="4"/>
  <c r="C592" i="4" s="1"/>
  <c r="K592" i="4"/>
  <c r="AL592" i="4" l="1"/>
  <c r="AH591" i="4"/>
  <c r="D592" i="4" s="1"/>
  <c r="L592" i="4" s="1"/>
  <c r="U592" i="4" s="1"/>
  <c r="V592" i="4" s="1"/>
  <c r="B592" i="4"/>
  <c r="I592" i="4" s="1"/>
  <c r="AK592" i="4"/>
  <c r="O593" i="4"/>
  <c r="E592" i="4"/>
  <c r="F592" i="4" l="1"/>
  <c r="Y592" i="4"/>
  <c r="M592" i="4"/>
  <c r="N592" i="4" s="1"/>
  <c r="Q592" i="4" s="1"/>
  <c r="W592" i="4"/>
  <c r="Z592" i="4"/>
  <c r="X592" i="4" l="1"/>
  <c r="AA592" i="4" s="1"/>
  <c r="AB592" i="4" s="1"/>
  <c r="P592" i="4"/>
  <c r="G592" i="4"/>
  <c r="R592" i="4"/>
  <c r="S592" i="4" l="1"/>
  <c r="AC592" i="4"/>
  <c r="H593" i="4"/>
  <c r="AG592" i="4" l="1"/>
  <c r="C593" i="4" s="1"/>
  <c r="AI592" i="4"/>
  <c r="AJ592" i="4" s="1"/>
  <c r="AF592" i="4"/>
  <c r="B593" i="4" s="1"/>
  <c r="AD592" i="4"/>
  <c r="AE592" i="4" s="1"/>
  <c r="K593" i="4"/>
  <c r="T592" i="4"/>
  <c r="O594" i="4"/>
  <c r="AL593" i="4" l="1"/>
  <c r="AH592" i="4"/>
  <c r="D593" i="4" s="1"/>
  <c r="L593" i="4" s="1"/>
  <c r="U593" i="4" s="1"/>
  <c r="V593" i="4" s="1"/>
  <c r="AK593" i="4"/>
  <c r="I593" i="4"/>
  <c r="E593" i="4"/>
  <c r="F593" i="4" l="1"/>
  <c r="Y593" i="4"/>
  <c r="W593" i="4"/>
  <c r="M593" i="4"/>
  <c r="Z593" i="4"/>
  <c r="X593" i="4" l="1"/>
  <c r="AA593" i="4" s="1"/>
  <c r="AB593" i="4" s="1"/>
  <c r="N593" i="4"/>
  <c r="Q593" i="4" s="1"/>
  <c r="P593" i="4"/>
  <c r="R593" i="4"/>
  <c r="G593" i="4" l="1"/>
  <c r="S593" i="4"/>
  <c r="AC593" i="4"/>
  <c r="H594" i="4"/>
  <c r="K594" i="4" l="1"/>
  <c r="AI593" i="4"/>
  <c r="AJ593" i="4" s="1"/>
  <c r="AD593" i="4"/>
  <c r="AE593" i="4" s="1"/>
  <c r="AG593" i="4"/>
  <c r="C594" i="4" s="1"/>
  <c r="AF593" i="4"/>
  <c r="T593" i="4"/>
  <c r="AL594" i="4" l="1"/>
  <c r="AK594" i="4"/>
  <c r="B594" i="4"/>
  <c r="AH593" i="4"/>
  <c r="D594" i="4" s="1"/>
  <c r="O595" i="4"/>
  <c r="L594" i="4" l="1"/>
  <c r="U594" i="4" s="1"/>
  <c r="V594" i="4" s="1"/>
  <c r="I594" i="4"/>
  <c r="E594" i="4"/>
  <c r="F594" i="4" l="1"/>
  <c r="W594" i="4"/>
  <c r="Y594" i="4"/>
  <c r="M594" i="4"/>
  <c r="Z594" i="4"/>
  <c r="X594" i="4" l="1"/>
  <c r="AA594" i="4" s="1"/>
  <c r="AB594" i="4" s="1"/>
  <c r="P594" i="4"/>
  <c r="N594" i="4"/>
  <c r="R594" i="4"/>
  <c r="G594" i="4" l="1"/>
  <c r="Q594" i="4"/>
  <c r="S594" i="4" s="1"/>
  <c r="T594" i="4" s="1"/>
  <c r="AC594" i="4"/>
  <c r="H595" i="4"/>
  <c r="K595" i="4" l="1"/>
  <c r="AI594" i="4"/>
  <c r="AJ594" i="4" s="1"/>
  <c r="AD594" i="4"/>
  <c r="AE594" i="4" s="1"/>
  <c r="AG594" i="4"/>
  <c r="C595" i="4" s="1"/>
  <c r="AF594" i="4"/>
  <c r="AH594" i="4" l="1"/>
  <c r="D595" i="4" s="1"/>
  <c r="L595" i="4" s="1"/>
  <c r="U595" i="4" s="1"/>
  <c r="V595" i="4" s="1"/>
  <c r="B595" i="4"/>
  <c r="AK595" i="4"/>
  <c r="AL595" i="4"/>
  <c r="O596" i="4"/>
  <c r="M595" i="4" l="1"/>
  <c r="N595" i="4" s="1"/>
  <c r="I595" i="4"/>
  <c r="W595" i="4"/>
  <c r="Y595" i="4"/>
  <c r="E595" i="4"/>
  <c r="Z595" i="4"/>
  <c r="F595" i="4" l="1"/>
  <c r="X595" i="4" s="1"/>
  <c r="AA595" i="4" s="1"/>
  <c r="AB595" i="4" s="1"/>
  <c r="P595" i="4"/>
  <c r="Q595" i="4"/>
  <c r="R595" i="4"/>
  <c r="G595" i="4" l="1"/>
  <c r="S595" i="4"/>
  <c r="T595" i="4" s="1"/>
  <c r="AC595" i="4"/>
  <c r="H596" i="4"/>
  <c r="AF595" i="4" l="1"/>
  <c r="B596" i="4" s="1"/>
  <c r="AG595" i="4"/>
  <c r="C596" i="4" s="1"/>
  <c r="AD595" i="4"/>
  <c r="AE595" i="4" s="1"/>
  <c r="AI595" i="4"/>
  <c r="AJ595" i="4" s="1"/>
  <c r="K596" i="4"/>
  <c r="O597" i="4"/>
  <c r="AL596" i="4" l="1"/>
  <c r="AH595" i="4"/>
  <c r="D596" i="4" s="1"/>
  <c r="L596" i="4" s="1"/>
  <c r="U596" i="4" s="1"/>
  <c r="V596" i="4" s="1"/>
  <c r="AK596" i="4"/>
  <c r="I596" i="4"/>
  <c r="E596" i="4"/>
  <c r="F596" i="4" l="1"/>
  <c r="Y596" i="4"/>
  <c r="W596" i="4"/>
  <c r="M596" i="4"/>
  <c r="Z596" i="4"/>
  <c r="X596" i="4" l="1"/>
  <c r="AA596" i="4" s="1"/>
  <c r="AB596" i="4" s="1"/>
  <c r="P596" i="4"/>
  <c r="N596" i="4"/>
  <c r="R596" i="4"/>
  <c r="Q596" i="4" l="1"/>
  <c r="S596" i="4" s="1"/>
  <c r="G596" i="4"/>
  <c r="H597" i="4"/>
  <c r="AC596" i="4"/>
  <c r="K597" i="4" l="1"/>
  <c r="AI596" i="4"/>
  <c r="AJ596" i="4" s="1"/>
  <c r="AD596" i="4"/>
  <c r="AE596" i="4" s="1"/>
  <c r="AG596" i="4"/>
  <c r="C597" i="4" s="1"/>
  <c r="AF596" i="4"/>
  <c r="T596" i="4"/>
  <c r="AH596" i="4" l="1"/>
  <c r="D597" i="4" s="1"/>
  <c r="L597" i="4" s="1"/>
  <c r="U597" i="4" s="1"/>
  <c r="V597" i="4" s="1"/>
  <c r="AL597" i="4"/>
  <c r="B597" i="4"/>
  <c r="AK597" i="4"/>
  <c r="O598" i="4"/>
  <c r="M597" i="4" l="1"/>
  <c r="P597" i="4" s="1"/>
  <c r="I597" i="4"/>
  <c r="W597" i="4"/>
  <c r="Y597" i="4"/>
  <c r="R597" i="4"/>
  <c r="Z597" i="4"/>
  <c r="E597" i="4"/>
  <c r="F597" i="4" l="1"/>
  <c r="X597" i="4" s="1"/>
  <c r="AA597" i="4" s="1"/>
  <c r="AB597" i="4" s="1"/>
  <c r="N597" i="4"/>
  <c r="G597" i="4" l="1"/>
  <c r="Q597" i="4"/>
  <c r="S597" i="4" s="1"/>
  <c r="H598" i="4"/>
  <c r="AC597" i="4"/>
  <c r="K598" i="4" l="1"/>
  <c r="AD597" i="4"/>
  <c r="AE597" i="4" s="1"/>
  <c r="AI597" i="4"/>
  <c r="AJ597" i="4" s="1"/>
  <c r="AG597" i="4"/>
  <c r="C598" i="4" s="1"/>
  <c r="AF597" i="4"/>
  <c r="B598" i="4" s="1"/>
  <c r="T597" i="4"/>
  <c r="O599" i="4"/>
  <c r="AK598" i="4" l="1"/>
  <c r="AL598" i="4"/>
  <c r="I598" i="4"/>
  <c r="AH597" i="4"/>
  <c r="D598" i="4" s="1"/>
  <c r="L598" i="4" s="1"/>
  <c r="U598" i="4" s="1"/>
  <c r="V598" i="4" s="1"/>
  <c r="W598" i="4" s="1"/>
  <c r="E598" i="4"/>
  <c r="F598" i="4" l="1"/>
  <c r="X598" i="4" s="1"/>
  <c r="M598" i="4"/>
  <c r="P598" i="4" s="1"/>
  <c r="Y598" i="4"/>
  <c r="Z598" i="4"/>
  <c r="R598" i="4"/>
  <c r="AA598" i="4" l="1"/>
  <c r="AB598" i="4" s="1"/>
  <c r="N598" i="4"/>
  <c r="G598" i="4" s="1"/>
  <c r="Q598" i="4" l="1"/>
  <c r="S598" i="4" s="1"/>
  <c r="AC598" i="4"/>
  <c r="H599" i="4"/>
  <c r="K599" i="4" l="1"/>
  <c r="AI598" i="4"/>
  <c r="AJ598" i="4" s="1"/>
  <c r="AD598" i="4"/>
  <c r="AE598" i="4" s="1"/>
  <c r="AG598" i="4"/>
  <c r="C599" i="4" s="1"/>
  <c r="AF598" i="4"/>
  <c r="B599" i="4" s="1"/>
  <c r="T598" i="4"/>
  <c r="O600" i="4"/>
  <c r="AL599" i="4" l="1"/>
  <c r="AH598" i="4"/>
  <c r="D599" i="4" s="1"/>
  <c r="L599" i="4" s="1"/>
  <c r="U599" i="4" s="1"/>
  <c r="V599" i="4" s="1"/>
  <c r="W599" i="4" s="1"/>
  <c r="I599" i="4"/>
  <c r="AK599" i="4"/>
  <c r="E599" i="4"/>
  <c r="F599" i="4" l="1"/>
  <c r="X599" i="4" s="1"/>
  <c r="Y599" i="4"/>
  <c r="M599" i="4"/>
  <c r="N599" i="4" s="1"/>
  <c r="Z599" i="4"/>
  <c r="AA599" i="4" l="1"/>
  <c r="AB599" i="4" s="1"/>
  <c r="P599" i="4"/>
  <c r="Q599" i="4"/>
  <c r="G599" i="4"/>
  <c r="R599" i="4"/>
  <c r="S599" i="4" l="1"/>
  <c r="T599" i="4" s="1"/>
  <c r="AC599" i="4"/>
  <c r="H600" i="4"/>
  <c r="AF599" i="4" l="1"/>
  <c r="B600" i="4" s="1"/>
  <c r="AG599" i="4"/>
  <c r="C600" i="4" s="1"/>
  <c r="AD599" i="4"/>
  <c r="AE599" i="4" s="1"/>
  <c r="AI599" i="4"/>
  <c r="AJ599" i="4" s="1"/>
  <c r="K600" i="4"/>
  <c r="O601" i="4"/>
  <c r="AK600" i="4" l="1"/>
  <c r="AL600" i="4"/>
  <c r="I600" i="4"/>
  <c r="AH599" i="4"/>
  <c r="D600" i="4" s="1"/>
  <c r="L600" i="4" s="1"/>
  <c r="U600" i="4" s="1"/>
  <c r="V600" i="4" s="1"/>
  <c r="E600" i="4"/>
  <c r="F600" i="4" l="1"/>
  <c r="M600" i="4"/>
  <c r="P600" i="4" s="1"/>
  <c r="Y600" i="4"/>
  <c r="W600" i="4"/>
  <c r="Z600" i="4"/>
  <c r="R600" i="4"/>
  <c r="X600" i="4" l="1"/>
  <c r="AA600" i="4" s="1"/>
  <c r="AB600" i="4" s="1"/>
  <c r="N600" i="4"/>
  <c r="G600" i="4" l="1"/>
  <c r="Q600" i="4"/>
  <c r="S600" i="4" s="1"/>
  <c r="AC600" i="4"/>
  <c r="H601" i="4"/>
  <c r="K601" i="4" l="1"/>
  <c r="AD600" i="4"/>
  <c r="AE600" i="4" s="1"/>
  <c r="AI600" i="4"/>
  <c r="AJ600" i="4" s="1"/>
  <c r="AG600" i="4"/>
  <c r="C601" i="4" s="1"/>
  <c r="AF600" i="4"/>
  <c r="B601" i="4" s="1"/>
  <c r="T600" i="4"/>
  <c r="O602" i="4"/>
  <c r="AH600" i="4" l="1"/>
  <c r="D601" i="4" s="1"/>
  <c r="L601" i="4" s="1"/>
  <c r="U601" i="4" s="1"/>
  <c r="V601" i="4" s="1"/>
  <c r="W601" i="4" s="1"/>
  <c r="AK601" i="4"/>
  <c r="AL601" i="4"/>
  <c r="I601" i="4"/>
  <c r="E601" i="4"/>
  <c r="F601" i="4" l="1"/>
  <c r="X601" i="4" s="1"/>
  <c r="M601" i="4"/>
  <c r="N601" i="4" s="1"/>
  <c r="Y601" i="4"/>
  <c r="Z601" i="4"/>
  <c r="P601" i="4" l="1"/>
  <c r="AA601" i="4"/>
  <c r="AB601" i="4" s="1"/>
  <c r="Q601" i="4"/>
  <c r="G601" i="4"/>
  <c r="R601" i="4"/>
  <c r="S601" i="4" l="1"/>
  <c r="H602" i="4"/>
  <c r="AC601" i="4"/>
  <c r="AI601" i="4" l="1"/>
  <c r="AJ601" i="4" s="1"/>
  <c r="AF601" i="4"/>
  <c r="B602" i="4" s="1"/>
  <c r="AD601" i="4"/>
  <c r="AE601" i="4" s="1"/>
  <c r="AG601" i="4"/>
  <c r="C602" i="4" s="1"/>
  <c r="K602" i="4"/>
  <c r="T601" i="4"/>
  <c r="O603" i="4"/>
  <c r="AL602" i="4" l="1"/>
  <c r="AK602" i="4"/>
  <c r="AH601" i="4"/>
  <c r="D602" i="4" s="1"/>
  <c r="L602" i="4" s="1"/>
  <c r="U602" i="4" s="1"/>
  <c r="V602" i="4" s="1"/>
  <c r="W602" i="4" s="1"/>
  <c r="I602" i="4"/>
  <c r="E602" i="4"/>
  <c r="F602" i="4" l="1"/>
  <c r="X602" i="4" s="1"/>
  <c r="Y602" i="4"/>
  <c r="M602" i="4"/>
  <c r="Z602" i="4"/>
  <c r="AA602" i="4" l="1"/>
  <c r="AB602" i="4" s="1"/>
  <c r="N602" i="4"/>
  <c r="P602" i="4"/>
  <c r="R602" i="4"/>
  <c r="G602" i="4" l="1"/>
  <c r="Q602" i="4"/>
  <c r="S602" i="4" s="1"/>
  <c r="T602" i="4" s="1"/>
  <c r="H603" i="4"/>
  <c r="AC602" i="4"/>
  <c r="K603" i="4" l="1"/>
  <c r="AF602" i="4"/>
  <c r="B603" i="4" s="1"/>
  <c r="AD602" i="4"/>
  <c r="AE602" i="4" s="1"/>
  <c r="AI602" i="4"/>
  <c r="AJ602" i="4" s="1"/>
  <c r="AG602" i="4"/>
  <c r="C603" i="4" s="1"/>
  <c r="O604" i="4"/>
  <c r="AK603" i="4" l="1"/>
  <c r="AL603" i="4"/>
  <c r="I603" i="4"/>
  <c r="AH602" i="4"/>
  <c r="D603" i="4" s="1"/>
  <c r="L603" i="4" s="1"/>
  <c r="U603" i="4" s="1"/>
  <c r="V603" i="4" s="1"/>
  <c r="Y603" i="4" s="1"/>
  <c r="E603" i="4"/>
  <c r="Z603" i="4"/>
  <c r="F603" i="4" l="1"/>
  <c r="M603" i="4"/>
  <c r="P603" i="4" s="1"/>
  <c r="W603" i="4"/>
  <c r="R603" i="4"/>
  <c r="X603" i="4" l="1"/>
  <c r="AA603" i="4" s="1"/>
  <c r="AB603" i="4" s="1"/>
  <c r="N603" i="4"/>
  <c r="G603" i="4" s="1"/>
  <c r="Q603" i="4" l="1"/>
  <c r="S603" i="4" s="1"/>
  <c r="T603" i="4" s="1"/>
  <c r="AC603" i="4"/>
  <c r="H604" i="4"/>
  <c r="AG603" i="4" l="1"/>
  <c r="C604" i="4" s="1"/>
  <c r="AF603" i="4"/>
  <c r="B604" i="4" s="1"/>
  <c r="AI603" i="4"/>
  <c r="AJ603" i="4" s="1"/>
  <c r="AD603" i="4"/>
  <c r="AE603" i="4" s="1"/>
  <c r="K604" i="4"/>
  <c r="O605" i="4"/>
  <c r="AH603" i="4" l="1"/>
  <c r="D604" i="4" s="1"/>
  <c r="L604" i="4" s="1"/>
  <c r="U604" i="4" s="1"/>
  <c r="V604" i="4" s="1"/>
  <c r="Y604" i="4" s="1"/>
  <c r="AL604" i="4"/>
  <c r="AK604" i="4"/>
  <c r="I604" i="4"/>
  <c r="Z604" i="4"/>
  <c r="E604" i="4"/>
  <c r="F604" i="4" l="1"/>
  <c r="M604" i="4"/>
  <c r="P604" i="4" s="1"/>
  <c r="W604" i="4"/>
  <c r="R604" i="4"/>
  <c r="X604" i="4" l="1"/>
  <c r="AA604" i="4" s="1"/>
  <c r="AB604" i="4" s="1"/>
  <c r="N604" i="4"/>
  <c r="G604" i="4" s="1"/>
  <c r="Q604" i="4" l="1"/>
  <c r="S604" i="4" s="1"/>
  <c r="AC604" i="4"/>
  <c r="H605" i="4"/>
  <c r="K605" i="4" l="1"/>
  <c r="AD604" i="4"/>
  <c r="AE604" i="4" s="1"/>
  <c r="AG604" i="4"/>
  <c r="C605" i="4" s="1"/>
  <c r="AF604" i="4"/>
  <c r="B605" i="4" s="1"/>
  <c r="AI604" i="4"/>
  <c r="AJ604" i="4" s="1"/>
  <c r="T604" i="4"/>
  <c r="O606" i="4"/>
  <c r="I605" i="4" l="1"/>
  <c r="AL605" i="4"/>
  <c r="AH604" i="4"/>
  <c r="D605" i="4" s="1"/>
  <c r="L605" i="4" s="1"/>
  <c r="U605" i="4" s="1"/>
  <c r="V605" i="4" s="1"/>
  <c r="W605" i="4" s="1"/>
  <c r="AK605" i="4"/>
  <c r="E605" i="4"/>
  <c r="F605" i="4" l="1"/>
  <c r="X605" i="4" s="1"/>
  <c r="Y605" i="4"/>
  <c r="M605" i="4"/>
  <c r="N605" i="4" s="1"/>
  <c r="Q605" i="4" s="1"/>
  <c r="Z605" i="4"/>
  <c r="G605" i="4" l="1"/>
  <c r="AA605" i="4"/>
  <c r="AB605" i="4" s="1"/>
  <c r="P605" i="4"/>
  <c r="R605" i="4"/>
  <c r="S605" i="4" l="1"/>
  <c r="AC605" i="4"/>
  <c r="H606" i="4"/>
  <c r="AF605" i="4" l="1"/>
  <c r="B606" i="4" s="1"/>
  <c r="AG605" i="4"/>
  <c r="C606" i="4" s="1"/>
  <c r="AD605" i="4"/>
  <c r="AE605" i="4" s="1"/>
  <c r="AI605" i="4"/>
  <c r="AJ605" i="4" s="1"/>
  <c r="K606" i="4"/>
  <c r="T605" i="4"/>
  <c r="O607" i="4"/>
  <c r="AK606" i="4" l="1"/>
  <c r="AL606" i="4"/>
  <c r="AH605" i="4"/>
  <c r="D606" i="4" s="1"/>
  <c r="L606" i="4" s="1"/>
  <c r="U606" i="4" s="1"/>
  <c r="V606" i="4" s="1"/>
  <c r="Y606" i="4" s="1"/>
  <c r="I606" i="4"/>
  <c r="Z606" i="4"/>
  <c r="E606" i="4"/>
  <c r="F606" i="4" l="1"/>
  <c r="M606" i="4"/>
  <c r="N606" i="4" s="1"/>
  <c r="W606" i="4"/>
  <c r="G606" i="4" l="1"/>
  <c r="X606" i="4"/>
  <c r="AA606" i="4" s="1"/>
  <c r="AB606" i="4" s="1"/>
  <c r="Q606" i="4"/>
  <c r="P606" i="4"/>
  <c r="R606" i="4"/>
  <c r="S606" i="4" l="1"/>
  <c r="AC606" i="4"/>
  <c r="H607" i="4"/>
  <c r="AG606" i="4" l="1"/>
  <c r="C607" i="4" s="1"/>
  <c r="AI606" i="4"/>
  <c r="AJ606" i="4" s="1"/>
  <c r="AD606" i="4"/>
  <c r="AE606" i="4" s="1"/>
  <c r="AF606" i="4"/>
  <c r="B607" i="4" s="1"/>
  <c r="K607" i="4"/>
  <c r="T606" i="4"/>
  <c r="O608" i="4"/>
  <c r="AL607" i="4" l="1"/>
  <c r="AH606" i="4"/>
  <c r="D607" i="4" s="1"/>
  <c r="L607" i="4" s="1"/>
  <c r="U607" i="4" s="1"/>
  <c r="V607" i="4" s="1"/>
  <c r="Y607" i="4" s="1"/>
  <c r="AK607" i="4"/>
  <c r="I607" i="4"/>
  <c r="Z607" i="4"/>
  <c r="E607" i="4"/>
  <c r="F607" i="4" l="1"/>
  <c r="M607" i="4"/>
  <c r="P607" i="4" s="1"/>
  <c r="W607" i="4"/>
  <c r="R607" i="4"/>
  <c r="X607" i="4" l="1"/>
  <c r="AA607" i="4" s="1"/>
  <c r="AB607" i="4" s="1"/>
  <c r="N607" i="4"/>
  <c r="G607" i="4" s="1"/>
  <c r="Q607" i="4" l="1"/>
  <c r="S607" i="4" s="1"/>
  <c r="AC607" i="4"/>
  <c r="H608" i="4"/>
  <c r="K608" i="4" l="1"/>
  <c r="AG607" i="4"/>
  <c r="C608" i="4" s="1"/>
  <c r="AD607" i="4"/>
  <c r="AE607" i="4" s="1"/>
  <c r="AF607" i="4"/>
  <c r="B608" i="4" s="1"/>
  <c r="AI607" i="4"/>
  <c r="AJ607" i="4" s="1"/>
  <c r="T607" i="4"/>
  <c r="O609" i="4"/>
  <c r="AK608" i="4" l="1"/>
  <c r="AL608" i="4"/>
  <c r="AH607" i="4"/>
  <c r="D608" i="4" s="1"/>
  <c r="L608" i="4" s="1"/>
  <c r="U608" i="4" s="1"/>
  <c r="V608" i="4" s="1"/>
  <c r="W608" i="4" s="1"/>
  <c r="I608" i="4"/>
  <c r="E608" i="4"/>
  <c r="F608" i="4" l="1"/>
  <c r="X608" i="4" s="1"/>
  <c r="Y608" i="4"/>
  <c r="M608" i="4"/>
  <c r="N608" i="4" s="1"/>
  <c r="Z608" i="4"/>
  <c r="P608" i="4" l="1"/>
  <c r="AA608" i="4"/>
  <c r="AB608" i="4" s="1"/>
  <c r="Q608" i="4"/>
  <c r="G608" i="4"/>
  <c r="R608" i="4"/>
  <c r="S608" i="4" l="1"/>
  <c r="T608" i="4" s="1"/>
  <c r="AC608" i="4"/>
  <c r="H609" i="4"/>
  <c r="AI608" i="4" l="1"/>
  <c r="AJ608" i="4" s="1"/>
  <c r="AD608" i="4"/>
  <c r="AE608" i="4" s="1"/>
  <c r="AF608" i="4"/>
  <c r="B609" i="4" s="1"/>
  <c r="AG608" i="4"/>
  <c r="C609" i="4" s="1"/>
  <c r="K609" i="4"/>
  <c r="O610" i="4"/>
  <c r="AH608" i="4" l="1"/>
  <c r="D609" i="4" s="1"/>
  <c r="L609" i="4" s="1"/>
  <c r="U609" i="4" s="1"/>
  <c r="V609" i="4" s="1"/>
  <c r="AL609" i="4"/>
  <c r="AK609" i="4"/>
  <c r="I609" i="4"/>
  <c r="E609" i="4"/>
  <c r="F609" i="4" l="1"/>
  <c r="Y609" i="4"/>
  <c r="W609" i="4"/>
  <c r="M609" i="4"/>
  <c r="Z609" i="4"/>
  <c r="X609" i="4" l="1"/>
  <c r="AA609" i="4" s="1"/>
  <c r="AB609" i="4" s="1"/>
  <c r="P609" i="4"/>
  <c r="N609" i="4"/>
  <c r="R609" i="4"/>
  <c r="Q609" i="4" l="1"/>
  <c r="S609" i="4" s="1"/>
  <c r="G609" i="4"/>
  <c r="AC609" i="4"/>
  <c r="H610" i="4"/>
  <c r="K610" i="4" l="1"/>
  <c r="AD609" i="4"/>
  <c r="AE609" i="4" s="1"/>
  <c r="AI609" i="4"/>
  <c r="AJ609" i="4" s="1"/>
  <c r="AG609" i="4"/>
  <c r="C610" i="4" s="1"/>
  <c r="AF609" i="4"/>
  <c r="T609" i="4"/>
  <c r="AK610" i="4" l="1"/>
  <c r="AH609" i="4"/>
  <c r="D610" i="4" s="1"/>
  <c r="B610" i="4"/>
  <c r="AL610" i="4"/>
  <c r="O611" i="4"/>
  <c r="I610" i="4" l="1"/>
  <c r="L610" i="4"/>
  <c r="U610" i="4" s="1"/>
  <c r="V610" i="4" s="1"/>
  <c r="E610" i="4"/>
  <c r="F610" i="4" l="1"/>
  <c r="M610" i="4"/>
  <c r="W610" i="4"/>
  <c r="Y610" i="4"/>
  <c r="Z610" i="4"/>
  <c r="X610" i="4" l="1"/>
  <c r="AA610" i="4" s="1"/>
  <c r="AB610" i="4" s="1"/>
  <c r="N610" i="4"/>
  <c r="Q610" i="4" s="1"/>
  <c r="P610" i="4"/>
  <c r="R610" i="4"/>
  <c r="G610" i="4" l="1"/>
  <c r="S610" i="4"/>
  <c r="H611" i="4"/>
  <c r="AC610" i="4"/>
  <c r="K611" i="4" l="1"/>
  <c r="AI610" i="4"/>
  <c r="AJ610" i="4" s="1"/>
  <c r="AD610" i="4"/>
  <c r="AE610" i="4" s="1"/>
  <c r="AG610" i="4"/>
  <c r="C611" i="4" s="1"/>
  <c r="AF610" i="4"/>
  <c r="T610" i="4"/>
  <c r="AK611" i="4" l="1"/>
  <c r="B611" i="4"/>
  <c r="AH610" i="4"/>
  <c r="D611" i="4" s="1"/>
  <c r="AL611" i="4"/>
  <c r="O612" i="4"/>
  <c r="L611" i="4" l="1"/>
  <c r="U611" i="4" s="1"/>
  <c r="V611" i="4" s="1"/>
  <c r="I611" i="4"/>
  <c r="E611" i="4"/>
  <c r="F611" i="4" l="1"/>
  <c r="Y611" i="4"/>
  <c r="W611" i="4"/>
  <c r="M611" i="4"/>
  <c r="Z611" i="4"/>
  <c r="X611" i="4" l="1"/>
  <c r="AA611" i="4" s="1"/>
  <c r="AB611" i="4" s="1"/>
  <c r="N611" i="4"/>
  <c r="Q611" i="4" s="1"/>
  <c r="P611" i="4"/>
  <c r="R611" i="4"/>
  <c r="S611" i="4" l="1"/>
  <c r="G611" i="4"/>
  <c r="H612" i="4"/>
  <c r="AC611" i="4"/>
  <c r="K612" i="4" l="1"/>
  <c r="AD611" i="4"/>
  <c r="AE611" i="4" s="1"/>
  <c r="AI611" i="4"/>
  <c r="AJ611" i="4" s="1"/>
  <c r="AG611" i="4"/>
  <c r="C612" i="4" s="1"/>
  <c r="AF611" i="4"/>
  <c r="T611" i="4"/>
  <c r="AL612" i="4" l="1"/>
  <c r="B612" i="4"/>
  <c r="AH611" i="4"/>
  <c r="D612" i="4" s="1"/>
  <c r="AK612" i="4"/>
  <c r="O613" i="4"/>
  <c r="L612" i="4" l="1"/>
  <c r="U612" i="4" s="1"/>
  <c r="V612" i="4" s="1"/>
  <c r="I612" i="4"/>
  <c r="E612" i="4"/>
  <c r="F612" i="4" l="1"/>
  <c r="M612" i="4"/>
  <c r="P612" i="4" s="1"/>
  <c r="W612" i="4"/>
  <c r="Y612" i="4"/>
  <c r="Z612" i="4"/>
  <c r="R612" i="4"/>
  <c r="X612" i="4" l="1"/>
  <c r="AA612" i="4" s="1"/>
  <c r="AB612" i="4" s="1"/>
  <c r="N612" i="4"/>
  <c r="Q612" i="4" s="1"/>
  <c r="S612" i="4" s="1"/>
  <c r="T612" i="4" s="1"/>
  <c r="AC612" i="4"/>
  <c r="H613" i="4"/>
  <c r="G612" i="4" l="1"/>
  <c r="K613" i="4"/>
  <c r="AG612" i="4"/>
  <c r="C613" i="4" s="1"/>
  <c r="AI612" i="4"/>
  <c r="AJ612" i="4" s="1"/>
  <c r="AD612" i="4"/>
  <c r="AE612" i="4" s="1"/>
  <c r="AF612" i="4"/>
  <c r="AH612" i="4" l="1"/>
  <c r="D613" i="4" s="1"/>
  <c r="L613" i="4" s="1"/>
  <c r="U613" i="4" s="1"/>
  <c r="V613" i="4" s="1"/>
  <c r="AK613" i="4"/>
  <c r="AL613" i="4"/>
  <c r="B613" i="4"/>
  <c r="O614" i="4"/>
  <c r="Y613" i="4" l="1"/>
  <c r="M613" i="4"/>
  <c r="N613" i="4" s="1"/>
  <c r="I613" i="4"/>
  <c r="W613" i="4"/>
  <c r="Z613" i="4"/>
  <c r="E613" i="4"/>
  <c r="F613" i="4" l="1"/>
  <c r="X613" i="4" s="1"/>
  <c r="AA613" i="4" s="1"/>
  <c r="AB613" i="4" s="1"/>
  <c r="P613" i="4"/>
  <c r="Q613" i="4"/>
  <c r="R613" i="4"/>
  <c r="G613" i="4" l="1"/>
  <c r="S613" i="4"/>
  <c r="T613" i="4" s="1"/>
  <c r="AC613" i="4"/>
  <c r="H614" i="4"/>
  <c r="AI613" i="4" l="1"/>
  <c r="AJ613" i="4" s="1"/>
  <c r="AF613" i="4"/>
  <c r="B614" i="4" s="1"/>
  <c r="AD613" i="4"/>
  <c r="AE613" i="4" s="1"/>
  <c r="AG613" i="4"/>
  <c r="C614" i="4" s="1"/>
  <c r="K614" i="4"/>
  <c r="O615" i="4"/>
  <c r="AL614" i="4" l="1"/>
  <c r="AK614" i="4"/>
  <c r="AH613" i="4"/>
  <c r="D614" i="4" s="1"/>
  <c r="L614" i="4" s="1"/>
  <c r="U614" i="4" s="1"/>
  <c r="V614" i="4" s="1"/>
  <c r="I614" i="4"/>
  <c r="E614" i="4"/>
  <c r="F614" i="4" l="1"/>
  <c r="W614" i="4"/>
  <c r="Y614" i="4"/>
  <c r="M614" i="4"/>
  <c r="Z614" i="4"/>
  <c r="X614" i="4" l="1"/>
  <c r="AA614" i="4" s="1"/>
  <c r="AB614" i="4" s="1"/>
  <c r="N614" i="4"/>
  <c r="P614" i="4"/>
  <c r="R614" i="4"/>
  <c r="G614" i="4" l="1"/>
  <c r="Q614" i="4"/>
  <c r="S614" i="4" s="1"/>
  <c r="H615" i="4"/>
  <c r="AC614" i="4"/>
  <c r="K615" i="4" l="1"/>
  <c r="AD614" i="4"/>
  <c r="AE614" i="4" s="1"/>
  <c r="AG614" i="4"/>
  <c r="C615" i="4" s="1"/>
  <c r="AI614" i="4"/>
  <c r="AJ614" i="4" s="1"/>
  <c r="AF614" i="4"/>
  <c r="T614" i="4"/>
  <c r="AK615" i="4" l="1"/>
  <c r="AL615" i="4"/>
  <c r="B615" i="4"/>
  <c r="AH614" i="4"/>
  <c r="D615" i="4" s="1"/>
  <c r="O616" i="4"/>
  <c r="I615" i="4" l="1"/>
  <c r="L615" i="4"/>
  <c r="U615" i="4" s="1"/>
  <c r="V615" i="4" s="1"/>
  <c r="E615" i="4"/>
  <c r="F615" i="4" l="1"/>
  <c r="Y615" i="4"/>
  <c r="W615" i="4"/>
  <c r="M615" i="4"/>
  <c r="Z615" i="4"/>
  <c r="X615" i="4" l="1"/>
  <c r="AA615" i="4" s="1"/>
  <c r="AB615" i="4" s="1"/>
  <c r="N615" i="4"/>
  <c r="P615" i="4"/>
  <c r="R615" i="4"/>
  <c r="Q615" i="4" l="1"/>
  <c r="S615" i="4" s="1"/>
  <c r="G615" i="4"/>
  <c r="AC615" i="4"/>
  <c r="H616" i="4"/>
  <c r="K616" i="4" l="1"/>
  <c r="AD615" i="4"/>
  <c r="AE615" i="4" s="1"/>
  <c r="AI615" i="4"/>
  <c r="AJ615" i="4" s="1"/>
  <c r="AG615" i="4"/>
  <c r="C616" i="4" s="1"/>
  <c r="AF615" i="4"/>
  <c r="B616" i="4" s="1"/>
  <c r="T615" i="4"/>
  <c r="O617" i="4"/>
  <c r="AH615" i="4" l="1"/>
  <c r="D616" i="4" s="1"/>
  <c r="L616" i="4" s="1"/>
  <c r="U616" i="4" s="1"/>
  <c r="V616" i="4" s="1"/>
  <c r="Y616" i="4" s="1"/>
  <c r="AK616" i="4"/>
  <c r="AL616" i="4"/>
  <c r="I616" i="4"/>
  <c r="E616" i="4"/>
  <c r="Z616" i="4"/>
  <c r="F616" i="4" l="1"/>
  <c r="W616" i="4"/>
  <c r="M616" i="4"/>
  <c r="N616" i="4" s="1"/>
  <c r="X616" i="4" l="1"/>
  <c r="AA616" i="4" s="1"/>
  <c r="AB616" i="4" s="1"/>
  <c r="P616" i="4"/>
  <c r="Q616" i="4"/>
  <c r="G616" i="4"/>
  <c r="R616" i="4"/>
  <c r="S616" i="4" l="1"/>
  <c r="T616" i="4" s="1"/>
  <c r="H617" i="4"/>
  <c r="AC616" i="4"/>
  <c r="AF616" i="4" l="1"/>
  <c r="B617" i="4" s="1"/>
  <c r="AG616" i="4"/>
  <c r="C617" i="4" s="1"/>
  <c r="AD616" i="4"/>
  <c r="AE616" i="4" s="1"/>
  <c r="AI616" i="4"/>
  <c r="AJ616" i="4" s="1"/>
  <c r="K617" i="4"/>
  <c r="O618" i="4"/>
  <c r="AL617" i="4" l="1"/>
  <c r="AH616" i="4"/>
  <c r="D617" i="4" s="1"/>
  <c r="L617" i="4" s="1"/>
  <c r="U617" i="4" s="1"/>
  <c r="V617" i="4" s="1"/>
  <c r="AK617" i="4"/>
  <c r="I617" i="4"/>
  <c r="E617" i="4"/>
  <c r="F617" i="4" l="1"/>
  <c r="M617" i="4"/>
  <c r="N617" i="4" s="1"/>
  <c r="Y617" i="4"/>
  <c r="W617" i="4"/>
  <c r="Z617" i="4"/>
  <c r="X617" i="4" l="1"/>
  <c r="AA617" i="4" s="1"/>
  <c r="AB617" i="4" s="1"/>
  <c r="P617" i="4"/>
  <c r="Q617" i="4"/>
  <c r="G617" i="4"/>
  <c r="R617" i="4"/>
  <c r="S617" i="4" l="1"/>
  <c r="AC617" i="4"/>
  <c r="H618" i="4"/>
  <c r="AD617" i="4" l="1"/>
  <c r="AE617" i="4" s="1"/>
  <c r="AF617" i="4"/>
  <c r="B618" i="4" s="1"/>
  <c r="AG617" i="4"/>
  <c r="C618" i="4" s="1"/>
  <c r="AI617" i="4"/>
  <c r="AJ617" i="4" s="1"/>
  <c r="K618" i="4"/>
  <c r="T617" i="4"/>
  <c r="O619" i="4"/>
  <c r="AL618" i="4" l="1"/>
  <c r="AK618" i="4"/>
  <c r="AH617" i="4"/>
  <c r="D618" i="4" s="1"/>
  <c r="L618" i="4" s="1"/>
  <c r="U618" i="4" s="1"/>
  <c r="V618" i="4" s="1"/>
  <c r="I618" i="4"/>
  <c r="E618" i="4"/>
  <c r="F618" i="4" l="1"/>
  <c r="W618" i="4"/>
  <c r="Y618" i="4"/>
  <c r="M618" i="4"/>
  <c r="Z618" i="4"/>
  <c r="X618" i="4" l="1"/>
  <c r="AA618" i="4" s="1"/>
  <c r="AB618" i="4" s="1"/>
  <c r="P618" i="4"/>
  <c r="N618" i="4"/>
  <c r="R618" i="4"/>
  <c r="Q618" i="4" l="1"/>
  <c r="S618" i="4" s="1"/>
  <c r="G618" i="4"/>
  <c r="AC618" i="4"/>
  <c r="H619" i="4"/>
  <c r="K619" i="4" l="1"/>
  <c r="AD618" i="4"/>
  <c r="AE618" i="4" s="1"/>
  <c r="AI618" i="4"/>
  <c r="AJ618" i="4" s="1"/>
  <c r="AG618" i="4"/>
  <c r="C619" i="4" s="1"/>
  <c r="AF618" i="4"/>
  <c r="T618" i="4"/>
  <c r="AK619" i="4" l="1"/>
  <c r="AL619" i="4"/>
  <c r="B619" i="4"/>
  <c r="AH618" i="4"/>
  <c r="D619" i="4" s="1"/>
  <c r="O620" i="4"/>
  <c r="L619" i="4" l="1"/>
  <c r="U619" i="4" s="1"/>
  <c r="V619" i="4" s="1"/>
  <c r="I619" i="4"/>
  <c r="E619" i="4"/>
  <c r="F619" i="4" l="1"/>
  <c r="W619" i="4"/>
  <c r="Y619" i="4"/>
  <c r="M619" i="4"/>
  <c r="Z619" i="4"/>
  <c r="X619" i="4" l="1"/>
  <c r="AA619" i="4" s="1"/>
  <c r="AB619" i="4" s="1"/>
  <c r="P619" i="4"/>
  <c r="N619" i="4"/>
  <c r="R619" i="4"/>
  <c r="Q619" i="4" l="1"/>
  <c r="S619" i="4" s="1"/>
  <c r="G619" i="4"/>
  <c r="H620" i="4"/>
  <c r="AC619" i="4"/>
  <c r="K620" i="4" l="1"/>
  <c r="AI619" i="4"/>
  <c r="AJ619" i="4" s="1"/>
  <c r="AD619" i="4"/>
  <c r="AE619" i="4" s="1"/>
  <c r="AG619" i="4"/>
  <c r="C620" i="4" s="1"/>
  <c r="AF619" i="4"/>
  <c r="T619" i="4"/>
  <c r="AK620" i="4" l="1"/>
  <c r="AL620" i="4"/>
  <c r="AH619" i="4"/>
  <c r="D620" i="4" s="1"/>
  <c r="B620" i="4"/>
  <c r="O621" i="4"/>
  <c r="L620" i="4" l="1"/>
  <c r="U620" i="4" s="1"/>
  <c r="V620" i="4" s="1"/>
  <c r="I620" i="4"/>
  <c r="E620" i="4"/>
  <c r="F620" i="4" l="1"/>
  <c r="M620" i="4"/>
  <c r="N620" i="4" s="1"/>
  <c r="Q620" i="4" s="1"/>
  <c r="W620" i="4"/>
  <c r="Y620" i="4"/>
  <c r="Z620" i="4"/>
  <c r="X620" i="4" l="1"/>
  <c r="AA620" i="4" s="1"/>
  <c r="AB620" i="4" s="1"/>
  <c r="P620" i="4"/>
  <c r="G620" i="4"/>
  <c r="R620" i="4"/>
  <c r="S620" i="4" l="1"/>
  <c r="H621" i="4"/>
  <c r="AC620" i="4"/>
  <c r="AD620" i="4" l="1"/>
  <c r="AE620" i="4" s="1"/>
  <c r="AI620" i="4"/>
  <c r="AJ620" i="4" s="1"/>
  <c r="AF620" i="4"/>
  <c r="B621" i="4" s="1"/>
  <c r="AG620" i="4"/>
  <c r="C621" i="4" s="1"/>
  <c r="K621" i="4"/>
  <c r="T620" i="4"/>
  <c r="O622" i="4"/>
  <c r="AK621" i="4" l="1"/>
  <c r="AL621" i="4"/>
  <c r="AH620" i="4"/>
  <c r="D621" i="4" s="1"/>
  <c r="L621" i="4" s="1"/>
  <c r="U621" i="4" s="1"/>
  <c r="V621" i="4" s="1"/>
  <c r="I621" i="4"/>
  <c r="E621" i="4"/>
  <c r="F621" i="4" l="1"/>
  <c r="M621" i="4"/>
  <c r="Y621" i="4"/>
  <c r="W621" i="4"/>
  <c r="Z621" i="4"/>
  <c r="X621" i="4" l="1"/>
  <c r="AA621" i="4" s="1"/>
  <c r="AB621" i="4" s="1"/>
  <c r="P621" i="4"/>
  <c r="N621" i="4"/>
  <c r="Q621" i="4" s="1"/>
  <c r="R621" i="4"/>
  <c r="G621" i="4" l="1"/>
  <c r="S621" i="4"/>
  <c r="T621" i="4" s="1"/>
  <c r="H622" i="4"/>
  <c r="AC621" i="4"/>
  <c r="K622" i="4" l="1"/>
  <c r="AF621" i="4"/>
  <c r="AD621" i="4"/>
  <c r="AE621" i="4" s="1"/>
  <c r="AI621" i="4"/>
  <c r="AJ621" i="4" s="1"/>
  <c r="AG621" i="4"/>
  <c r="C622" i="4" s="1"/>
  <c r="AK622" i="4" l="1"/>
  <c r="AH621" i="4"/>
  <c r="D622" i="4" s="1"/>
  <c r="L622" i="4" s="1"/>
  <c r="U622" i="4" s="1"/>
  <c r="V622" i="4" s="1"/>
  <c r="AL622" i="4"/>
  <c r="B622" i="4"/>
  <c r="O623" i="4"/>
  <c r="W622" i="4" l="1"/>
  <c r="M622" i="4"/>
  <c r="P622" i="4" s="1"/>
  <c r="Y622" i="4"/>
  <c r="I622" i="4"/>
  <c r="E622" i="4"/>
  <c r="Z622" i="4"/>
  <c r="R622" i="4"/>
  <c r="F622" i="4" l="1"/>
  <c r="X622" i="4" s="1"/>
  <c r="AA622" i="4" s="1"/>
  <c r="AB622" i="4" s="1"/>
  <c r="N622" i="4"/>
  <c r="Q622" i="4" s="1"/>
  <c r="S622" i="4" s="1"/>
  <c r="H623" i="4"/>
  <c r="AC622" i="4"/>
  <c r="G622" i="4" l="1"/>
  <c r="K623" i="4"/>
  <c r="AD622" i="4"/>
  <c r="AE622" i="4" s="1"/>
  <c r="AI622" i="4"/>
  <c r="AJ622" i="4" s="1"/>
  <c r="AG622" i="4"/>
  <c r="C623" i="4" s="1"/>
  <c r="AF622" i="4"/>
  <c r="T622" i="4"/>
  <c r="B623" i="4" l="1"/>
  <c r="AH622" i="4"/>
  <c r="D623" i="4" s="1"/>
  <c r="AL623" i="4"/>
  <c r="AK623" i="4"/>
  <c r="O624" i="4"/>
  <c r="L623" i="4" l="1"/>
  <c r="U623" i="4" s="1"/>
  <c r="V623" i="4" s="1"/>
  <c r="I623" i="4"/>
  <c r="E623" i="4"/>
  <c r="F623" i="4" l="1"/>
  <c r="Y623" i="4"/>
  <c r="W623" i="4"/>
  <c r="M623" i="4"/>
  <c r="Z623" i="4"/>
  <c r="X623" i="4" l="1"/>
  <c r="AA623" i="4" s="1"/>
  <c r="AB623" i="4" s="1"/>
  <c r="P623" i="4"/>
  <c r="N623" i="4"/>
  <c r="Q623" i="4" s="1"/>
  <c r="R623" i="4"/>
  <c r="G623" i="4" l="1"/>
  <c r="S623" i="4"/>
  <c r="H624" i="4"/>
  <c r="AC623" i="4"/>
  <c r="K624" i="4" l="1"/>
  <c r="AG623" i="4"/>
  <c r="C624" i="4" s="1"/>
  <c r="AI623" i="4"/>
  <c r="AJ623" i="4" s="1"/>
  <c r="AD623" i="4"/>
  <c r="AE623" i="4" s="1"/>
  <c r="AF623" i="4"/>
  <c r="T623" i="4"/>
  <c r="AH623" i="4" l="1"/>
  <c r="D624" i="4" s="1"/>
  <c r="L624" i="4" s="1"/>
  <c r="U624" i="4" s="1"/>
  <c r="V624" i="4" s="1"/>
  <c r="AL624" i="4"/>
  <c r="B624" i="4"/>
  <c r="AK624" i="4"/>
  <c r="O625" i="4"/>
  <c r="M624" i="4" l="1"/>
  <c r="P624" i="4" s="1"/>
  <c r="Y624" i="4"/>
  <c r="I624" i="4"/>
  <c r="W624" i="4"/>
  <c r="E624" i="4"/>
  <c r="R624" i="4"/>
  <c r="Z624" i="4"/>
  <c r="F624" i="4" l="1"/>
  <c r="X624" i="4" s="1"/>
  <c r="AA624" i="4" s="1"/>
  <c r="AB624" i="4" s="1"/>
  <c r="N624" i="4"/>
  <c r="Q624" i="4" s="1"/>
  <c r="S624" i="4" s="1"/>
  <c r="T624" i="4" s="1"/>
  <c r="AC624" i="4"/>
  <c r="H625" i="4"/>
  <c r="G624" i="4" l="1"/>
  <c r="K625" i="4"/>
  <c r="AG624" i="4"/>
  <c r="C625" i="4" s="1"/>
  <c r="AD624" i="4"/>
  <c r="AE624" i="4" s="1"/>
  <c r="AI624" i="4"/>
  <c r="AJ624" i="4" s="1"/>
  <c r="AF624" i="4"/>
  <c r="B625" i="4" s="1"/>
  <c r="O626" i="4"/>
  <c r="AH624" i="4" l="1"/>
  <c r="D625" i="4" s="1"/>
  <c r="AL625" i="4"/>
  <c r="I625" i="4"/>
  <c r="AK625" i="4"/>
  <c r="E625" i="4"/>
  <c r="F625" i="4" l="1"/>
  <c r="L625" i="4"/>
  <c r="U625" i="4" s="1"/>
  <c r="V625" i="4" s="1"/>
  <c r="W625" i="4" l="1"/>
  <c r="X625" i="4" s="1"/>
  <c r="Y625" i="4"/>
  <c r="M625" i="4"/>
  <c r="Z625" i="4"/>
  <c r="N625" i="4" l="1"/>
  <c r="P625" i="4"/>
  <c r="AA625" i="4"/>
  <c r="AB625" i="4" s="1"/>
  <c r="R625" i="4"/>
  <c r="G625" i="4" l="1"/>
  <c r="Q625" i="4"/>
  <c r="S625" i="4" s="1"/>
  <c r="H626" i="4"/>
  <c r="AC625" i="4"/>
  <c r="K626" i="4" l="1"/>
  <c r="AI625" i="4"/>
  <c r="AJ625" i="4" s="1"/>
  <c r="AD625" i="4"/>
  <c r="AE625" i="4" s="1"/>
  <c r="AG625" i="4"/>
  <c r="C626" i="4" s="1"/>
  <c r="AF625" i="4"/>
  <c r="T625" i="4"/>
  <c r="B626" i="4" l="1"/>
  <c r="AH625" i="4"/>
  <c r="D626" i="4" s="1"/>
  <c r="AK626" i="4"/>
  <c r="AL626" i="4"/>
  <c r="O627" i="4"/>
  <c r="L626" i="4" l="1"/>
  <c r="U626" i="4" s="1"/>
  <c r="V626" i="4" s="1"/>
  <c r="I626" i="4"/>
  <c r="E626" i="4"/>
  <c r="F626" i="4" l="1"/>
  <c r="W626" i="4"/>
  <c r="Y626" i="4"/>
  <c r="M626" i="4"/>
  <c r="Z626" i="4"/>
  <c r="X626" i="4" l="1"/>
  <c r="AA626" i="4" s="1"/>
  <c r="AB626" i="4" s="1"/>
  <c r="P626" i="4"/>
  <c r="N626" i="4"/>
  <c r="Q626" i="4" s="1"/>
  <c r="R626" i="4"/>
  <c r="G626" i="4" l="1"/>
  <c r="S626" i="4"/>
  <c r="H627" i="4"/>
  <c r="AC626" i="4"/>
  <c r="K627" i="4" l="1"/>
  <c r="AI626" i="4"/>
  <c r="AJ626" i="4" s="1"/>
  <c r="AD626" i="4"/>
  <c r="AE626" i="4" s="1"/>
  <c r="AG626" i="4"/>
  <c r="C627" i="4" s="1"/>
  <c r="AF626" i="4"/>
  <c r="T626" i="4"/>
  <c r="AK627" i="4" l="1"/>
  <c r="AH626" i="4"/>
  <c r="D627" i="4" s="1"/>
  <c r="AL627" i="4"/>
  <c r="B627" i="4"/>
  <c r="O628" i="4"/>
  <c r="I627" i="4" l="1"/>
  <c r="L627" i="4"/>
  <c r="U627" i="4" s="1"/>
  <c r="V627" i="4" s="1"/>
  <c r="E627" i="4"/>
  <c r="F627" i="4" l="1"/>
  <c r="M627" i="4"/>
  <c r="P627" i="4" s="1"/>
  <c r="Y627" i="4"/>
  <c r="W627" i="4"/>
  <c r="Z627" i="4"/>
  <c r="R627" i="4"/>
  <c r="X627" i="4" l="1"/>
  <c r="AA627" i="4" s="1"/>
  <c r="AB627" i="4" s="1"/>
  <c r="N627" i="4"/>
  <c r="G627" i="4" s="1"/>
  <c r="Q627" i="4" l="1"/>
  <c r="S627" i="4" s="1"/>
  <c r="AC627" i="4"/>
  <c r="H628" i="4"/>
  <c r="AD627" i="4" l="1"/>
  <c r="AE627" i="4" s="1"/>
  <c r="AF627" i="4"/>
  <c r="B628" i="4" s="1"/>
  <c r="AG627" i="4"/>
  <c r="C628" i="4" s="1"/>
  <c r="AI627" i="4"/>
  <c r="AJ627" i="4" s="1"/>
  <c r="K628" i="4"/>
  <c r="T627" i="4"/>
  <c r="O629" i="4"/>
  <c r="AH627" i="4" l="1"/>
  <c r="D628" i="4" s="1"/>
  <c r="L628" i="4" s="1"/>
  <c r="U628" i="4" s="1"/>
  <c r="V628" i="4" s="1"/>
  <c r="AL628" i="4"/>
  <c r="AK628" i="4"/>
  <c r="I628" i="4"/>
  <c r="E628" i="4"/>
  <c r="F628" i="4" l="1"/>
  <c r="M628" i="4"/>
  <c r="N628" i="4" s="1"/>
  <c r="W628" i="4"/>
  <c r="Y628" i="4"/>
  <c r="Z628" i="4"/>
  <c r="X628" i="4" l="1"/>
  <c r="AA628" i="4" s="1"/>
  <c r="AB628" i="4" s="1"/>
  <c r="P628" i="4"/>
  <c r="Q628" i="4"/>
  <c r="G628" i="4"/>
  <c r="R628" i="4"/>
  <c r="S628" i="4" l="1"/>
  <c r="T628" i="4" s="1"/>
  <c r="H629" i="4"/>
  <c r="AC628" i="4"/>
  <c r="AG628" i="4" l="1"/>
  <c r="C629" i="4" s="1"/>
  <c r="AI628" i="4"/>
  <c r="AJ628" i="4" s="1"/>
  <c r="AF628" i="4"/>
  <c r="B629" i="4" s="1"/>
  <c r="AD628" i="4"/>
  <c r="AE628" i="4" s="1"/>
  <c r="K629" i="4"/>
  <c r="O630" i="4"/>
  <c r="AL629" i="4" l="1"/>
  <c r="AK629" i="4"/>
  <c r="AH628" i="4"/>
  <c r="D629" i="4" s="1"/>
  <c r="L629" i="4" s="1"/>
  <c r="U629" i="4" s="1"/>
  <c r="V629" i="4" s="1"/>
  <c r="I629" i="4"/>
  <c r="E629" i="4"/>
  <c r="F629" i="4" l="1"/>
  <c r="Y629" i="4"/>
  <c r="W629" i="4"/>
  <c r="M629" i="4"/>
  <c r="Z629" i="4"/>
  <c r="X629" i="4" l="1"/>
  <c r="AA629" i="4" s="1"/>
  <c r="AB629" i="4" s="1"/>
  <c r="N629" i="4"/>
  <c r="P629" i="4"/>
  <c r="R629" i="4"/>
  <c r="G629" i="4" l="1"/>
  <c r="Q629" i="4"/>
  <c r="S629" i="4" s="1"/>
  <c r="H630" i="4"/>
  <c r="AC629" i="4"/>
  <c r="K630" i="4" l="1"/>
  <c r="AI629" i="4"/>
  <c r="AJ629" i="4" s="1"/>
  <c r="AD629" i="4"/>
  <c r="AE629" i="4" s="1"/>
  <c r="AG629" i="4"/>
  <c r="C630" i="4" s="1"/>
  <c r="AF629" i="4"/>
  <c r="T629" i="4"/>
  <c r="AL630" i="4" l="1"/>
  <c r="B630" i="4"/>
  <c r="AH629" i="4"/>
  <c r="D630" i="4" s="1"/>
  <c r="AK630" i="4"/>
  <c r="O631" i="4"/>
  <c r="L630" i="4" l="1"/>
  <c r="U630" i="4" s="1"/>
  <c r="V630" i="4" s="1"/>
  <c r="I630" i="4"/>
  <c r="E630" i="4"/>
  <c r="F630" i="4" l="1"/>
  <c r="Y630" i="4"/>
  <c r="W630" i="4"/>
  <c r="M630" i="4"/>
  <c r="Z630" i="4"/>
  <c r="X630" i="4" l="1"/>
  <c r="AA630" i="4" s="1"/>
  <c r="AB630" i="4" s="1"/>
  <c r="P630" i="4"/>
  <c r="N630" i="4"/>
  <c r="R630" i="4"/>
  <c r="Q630" i="4" l="1"/>
  <c r="S630" i="4" s="1"/>
  <c r="G630" i="4"/>
  <c r="H631" i="4"/>
  <c r="AC630" i="4"/>
  <c r="K631" i="4" l="1"/>
  <c r="AD630" i="4"/>
  <c r="AE630" i="4" s="1"/>
  <c r="AI630" i="4"/>
  <c r="AJ630" i="4" s="1"/>
  <c r="AG630" i="4"/>
  <c r="C631" i="4" s="1"/>
  <c r="AF630" i="4"/>
  <c r="T630" i="4"/>
  <c r="AH630" i="4" l="1"/>
  <c r="D631" i="4" s="1"/>
  <c r="L631" i="4" s="1"/>
  <c r="U631" i="4" s="1"/>
  <c r="V631" i="4" s="1"/>
  <c r="AL631" i="4"/>
  <c r="B631" i="4"/>
  <c r="AK631" i="4"/>
  <c r="O632" i="4"/>
  <c r="M631" i="4" l="1"/>
  <c r="P631" i="4" s="1"/>
  <c r="I631" i="4"/>
  <c r="Y631" i="4"/>
  <c r="W631" i="4"/>
  <c r="R631" i="4"/>
  <c r="Z631" i="4"/>
  <c r="E631" i="4"/>
  <c r="F631" i="4" l="1"/>
  <c r="X631" i="4" s="1"/>
  <c r="AA631" i="4" s="1"/>
  <c r="AB631" i="4" s="1"/>
  <c r="N631" i="4"/>
  <c r="G631" i="4" l="1"/>
  <c r="Q631" i="4"/>
  <c r="S631" i="4" s="1"/>
  <c r="AC631" i="4"/>
  <c r="H632" i="4"/>
  <c r="AD631" i="4" l="1"/>
  <c r="AE631" i="4" s="1"/>
  <c r="AF631" i="4"/>
  <c r="B632" i="4" s="1"/>
  <c r="AI631" i="4"/>
  <c r="AJ631" i="4" s="1"/>
  <c r="AG631" i="4"/>
  <c r="C632" i="4" s="1"/>
  <c r="K632" i="4"/>
  <c r="T631" i="4"/>
  <c r="O633" i="4"/>
  <c r="AL632" i="4" l="1"/>
  <c r="AK632" i="4"/>
  <c r="AH631" i="4"/>
  <c r="D632" i="4" s="1"/>
  <c r="L632" i="4" s="1"/>
  <c r="U632" i="4" s="1"/>
  <c r="V632" i="4" s="1"/>
  <c r="Y632" i="4" s="1"/>
  <c r="I632" i="4"/>
  <c r="Z632" i="4"/>
  <c r="E632" i="4"/>
  <c r="F632" i="4" l="1"/>
  <c r="M632" i="4"/>
  <c r="W632" i="4"/>
  <c r="X632" i="4" l="1"/>
  <c r="AA632" i="4" s="1"/>
  <c r="AB632" i="4" s="1"/>
  <c r="P632" i="4"/>
  <c r="N632" i="4"/>
  <c r="R632" i="4"/>
  <c r="Q632" i="4" l="1"/>
  <c r="S632" i="4" s="1"/>
  <c r="G632" i="4"/>
  <c r="H633" i="4"/>
  <c r="AC632" i="4"/>
  <c r="K633" i="4" l="1"/>
  <c r="AG632" i="4"/>
  <c r="C633" i="4" s="1"/>
  <c r="AD632" i="4"/>
  <c r="AE632" i="4" s="1"/>
  <c r="AF632" i="4"/>
  <c r="B633" i="4" s="1"/>
  <c r="AI632" i="4"/>
  <c r="AJ632" i="4" s="1"/>
  <c r="T632" i="4"/>
  <c r="O634" i="4"/>
  <c r="I633" i="4" l="1"/>
  <c r="AK633" i="4"/>
  <c r="AH632" i="4"/>
  <c r="D633" i="4" s="1"/>
  <c r="AL633" i="4"/>
  <c r="E633" i="4"/>
  <c r="F633" i="4" l="1"/>
  <c r="L633" i="4"/>
  <c r="U633" i="4" s="1"/>
  <c r="V633" i="4" s="1"/>
  <c r="W633" i="4" l="1"/>
  <c r="X633" i="4" s="1"/>
  <c r="Y633" i="4"/>
  <c r="M633" i="4"/>
  <c r="Z633" i="4"/>
  <c r="P633" i="4" l="1"/>
  <c r="N633" i="4"/>
  <c r="AA633" i="4"/>
  <c r="AB633" i="4" s="1"/>
  <c r="R633" i="4"/>
  <c r="G633" i="4" l="1"/>
  <c r="Q633" i="4"/>
  <c r="S633" i="4" s="1"/>
  <c r="H634" i="4"/>
  <c r="AC633" i="4"/>
  <c r="K634" i="4" l="1"/>
  <c r="AD633" i="4"/>
  <c r="AE633" i="4" s="1"/>
  <c r="AF633" i="4"/>
  <c r="AG633" i="4"/>
  <c r="C634" i="4" s="1"/>
  <c r="AI633" i="4"/>
  <c r="AJ633" i="4" s="1"/>
  <c r="T633" i="4"/>
  <c r="AH633" i="4" l="1"/>
  <c r="D634" i="4" s="1"/>
  <c r="AK634" i="4"/>
  <c r="B634" i="4"/>
  <c r="AL634" i="4"/>
  <c r="O635" i="4"/>
  <c r="L634" i="4" l="1"/>
  <c r="U634" i="4" s="1"/>
  <c r="V634" i="4" s="1"/>
  <c r="Y634" i="4" s="1"/>
  <c r="I634" i="4"/>
  <c r="Z634" i="4"/>
  <c r="E634" i="4"/>
  <c r="F634" i="4" l="1"/>
  <c r="W634" i="4"/>
  <c r="M634" i="4"/>
  <c r="X634" i="4" l="1"/>
  <c r="AA634" i="4" s="1"/>
  <c r="AB634" i="4" s="1"/>
  <c r="N634" i="4"/>
  <c r="P634" i="4"/>
  <c r="R634" i="4"/>
  <c r="G634" i="4" l="1"/>
  <c r="Q634" i="4"/>
  <c r="S634" i="4" s="1"/>
  <c r="AC634" i="4"/>
  <c r="H635" i="4"/>
  <c r="K635" i="4" l="1"/>
  <c r="AF634" i="4"/>
  <c r="B635" i="4" s="1"/>
  <c r="AI634" i="4"/>
  <c r="AJ634" i="4" s="1"/>
  <c r="AG634" i="4"/>
  <c r="C635" i="4" s="1"/>
  <c r="AD634" i="4"/>
  <c r="AE634" i="4" s="1"/>
  <c r="T634" i="4"/>
  <c r="O636" i="4"/>
  <c r="AH634" i="4" l="1"/>
  <c r="D635" i="4" s="1"/>
  <c r="I635" i="4"/>
  <c r="AK635" i="4"/>
  <c r="AL635" i="4"/>
  <c r="E635" i="4"/>
  <c r="F635" i="4" l="1"/>
  <c r="L635" i="4"/>
  <c r="U635" i="4" s="1"/>
  <c r="V635" i="4" s="1"/>
  <c r="W635" i="4" l="1"/>
  <c r="X635" i="4" s="1"/>
  <c r="Y635" i="4"/>
  <c r="M635" i="4"/>
  <c r="Z635" i="4"/>
  <c r="AA635" i="4" l="1"/>
  <c r="AB635" i="4" s="1"/>
  <c r="N635" i="4"/>
  <c r="P635" i="4"/>
  <c r="R635" i="4"/>
  <c r="Q635" i="4" l="1"/>
  <c r="S635" i="4" s="1"/>
  <c r="T635" i="4" s="1"/>
  <c r="G635" i="4"/>
  <c r="H636" i="4"/>
  <c r="AC635" i="4"/>
  <c r="K636" i="4" l="1"/>
  <c r="AF635" i="4"/>
  <c r="AG635" i="4"/>
  <c r="C636" i="4" s="1"/>
  <c r="AD635" i="4"/>
  <c r="AE635" i="4" s="1"/>
  <c r="AI635" i="4"/>
  <c r="AJ635" i="4" s="1"/>
  <c r="B636" i="4" l="1"/>
  <c r="AH635" i="4"/>
  <c r="D636" i="4" s="1"/>
  <c r="AL636" i="4"/>
  <c r="AK636" i="4"/>
  <c r="O637" i="4"/>
  <c r="I636" i="4" l="1"/>
  <c r="L636" i="4"/>
  <c r="U636" i="4" s="1"/>
  <c r="V636" i="4" s="1"/>
  <c r="E636" i="4"/>
  <c r="F636" i="4" l="1"/>
  <c r="M636" i="4"/>
  <c r="N636" i="4" s="1"/>
  <c r="Y636" i="4"/>
  <c r="W636" i="4"/>
  <c r="Z636" i="4"/>
  <c r="X636" i="4" l="1"/>
  <c r="AA636" i="4" s="1"/>
  <c r="AB636" i="4" s="1"/>
  <c r="P636" i="4"/>
  <c r="G636" i="4"/>
  <c r="Q636" i="4"/>
  <c r="R636" i="4"/>
  <c r="S636" i="4" l="1"/>
  <c r="H637" i="4"/>
  <c r="AC636" i="4"/>
  <c r="K637" i="4" l="1"/>
  <c r="AD636" i="4"/>
  <c r="AE636" i="4" s="1"/>
  <c r="AG636" i="4"/>
  <c r="C637" i="4" s="1"/>
  <c r="AF636" i="4"/>
  <c r="AI636" i="4"/>
  <c r="AJ636" i="4" s="1"/>
  <c r="T636" i="4"/>
  <c r="AH636" i="4" l="1"/>
  <c r="D637" i="4" s="1"/>
  <c r="L637" i="4" s="1"/>
  <c r="U637" i="4" s="1"/>
  <c r="V637" i="4" s="1"/>
  <c r="AK637" i="4"/>
  <c r="B637" i="4"/>
  <c r="I637" i="4" s="1"/>
  <c r="AL637" i="4"/>
  <c r="E637" i="4"/>
  <c r="O638" i="4"/>
  <c r="F637" i="4" l="1"/>
  <c r="Y637" i="4"/>
  <c r="W637" i="4"/>
  <c r="M637" i="4"/>
  <c r="Z637" i="4"/>
  <c r="X637" i="4" l="1"/>
  <c r="AA637" i="4" s="1"/>
  <c r="AB637" i="4" s="1"/>
  <c r="P637" i="4"/>
  <c r="N637" i="4"/>
  <c r="Q637" i="4" s="1"/>
  <c r="R637" i="4"/>
  <c r="G637" i="4" l="1"/>
  <c r="S637" i="4"/>
  <c r="T637" i="4" s="1"/>
  <c r="AC637" i="4"/>
  <c r="H638" i="4"/>
  <c r="K638" i="4" l="1"/>
  <c r="AG637" i="4"/>
  <c r="C638" i="4" s="1"/>
  <c r="AD637" i="4"/>
  <c r="AE637" i="4" s="1"/>
  <c r="AI637" i="4"/>
  <c r="AJ637" i="4" s="1"/>
  <c r="AF637" i="4"/>
  <c r="AH637" i="4" l="1"/>
  <c r="D638" i="4" s="1"/>
  <c r="L638" i="4" s="1"/>
  <c r="U638" i="4" s="1"/>
  <c r="V638" i="4" s="1"/>
  <c r="AK638" i="4"/>
  <c r="B638" i="4"/>
  <c r="AL638" i="4"/>
  <c r="O639" i="4"/>
  <c r="M638" i="4" l="1"/>
  <c r="N638" i="4" s="1"/>
  <c r="I638" i="4"/>
  <c r="W638" i="4"/>
  <c r="Y638" i="4"/>
  <c r="E638" i="4"/>
  <c r="Z638" i="4"/>
  <c r="F638" i="4" l="1"/>
  <c r="X638" i="4" s="1"/>
  <c r="AA638" i="4" s="1"/>
  <c r="AB638" i="4" s="1"/>
  <c r="P638" i="4"/>
  <c r="Q638" i="4"/>
  <c r="R638" i="4"/>
  <c r="G638" i="4" l="1"/>
  <c r="S638" i="4"/>
  <c r="AC638" i="4"/>
  <c r="H639" i="4"/>
  <c r="AG638" i="4" l="1"/>
  <c r="C639" i="4" s="1"/>
  <c r="AI638" i="4"/>
  <c r="AJ638" i="4" s="1"/>
  <c r="AF638" i="4"/>
  <c r="B639" i="4" s="1"/>
  <c r="AD638" i="4"/>
  <c r="AE638" i="4" s="1"/>
  <c r="K639" i="4"/>
  <c r="T638" i="4"/>
  <c r="O640" i="4"/>
  <c r="AK639" i="4" l="1"/>
  <c r="AH638" i="4"/>
  <c r="D639" i="4" s="1"/>
  <c r="L639" i="4" s="1"/>
  <c r="U639" i="4" s="1"/>
  <c r="V639" i="4" s="1"/>
  <c r="W639" i="4" s="1"/>
  <c r="AL639" i="4"/>
  <c r="I639" i="4"/>
  <c r="E639" i="4"/>
  <c r="F639" i="4" l="1"/>
  <c r="X639" i="4" s="1"/>
  <c r="M639" i="4"/>
  <c r="P639" i="4" s="1"/>
  <c r="Y639" i="4"/>
  <c r="Z639" i="4"/>
  <c r="R639" i="4"/>
  <c r="AA639" i="4" l="1"/>
  <c r="AB639" i="4" s="1"/>
  <c r="N639" i="4"/>
  <c r="Q639" i="4" l="1"/>
  <c r="S639" i="4" s="1"/>
  <c r="T639" i="4" s="1"/>
  <c r="G639" i="4"/>
  <c r="AC639" i="4"/>
  <c r="H640" i="4"/>
  <c r="K640" i="4" l="1"/>
  <c r="AG639" i="4"/>
  <c r="C640" i="4" s="1"/>
  <c r="AF639" i="4"/>
  <c r="B640" i="4" s="1"/>
  <c r="AD639" i="4"/>
  <c r="AE639" i="4" s="1"/>
  <c r="AI639" i="4"/>
  <c r="AJ639" i="4" s="1"/>
  <c r="O641" i="4"/>
  <c r="I640" i="4" l="1"/>
  <c r="AL640" i="4"/>
  <c r="AH639" i="4"/>
  <c r="D640" i="4" s="1"/>
  <c r="L640" i="4" s="1"/>
  <c r="U640" i="4" s="1"/>
  <c r="V640" i="4" s="1"/>
  <c r="W640" i="4" s="1"/>
  <c r="AK640" i="4"/>
  <c r="E640" i="4"/>
  <c r="F640" i="4" l="1"/>
  <c r="X640" i="4" s="1"/>
  <c r="Y640" i="4"/>
  <c r="M640" i="4"/>
  <c r="N640" i="4" s="1"/>
  <c r="Z640" i="4"/>
  <c r="G640" i="4" l="1"/>
  <c r="P640" i="4"/>
  <c r="Q640" i="4"/>
  <c r="AA640" i="4"/>
  <c r="AB640" i="4" s="1"/>
  <c r="R640" i="4"/>
  <c r="S640" i="4" l="1"/>
  <c r="H641" i="4"/>
  <c r="AC640" i="4"/>
  <c r="AF640" i="4" l="1"/>
  <c r="B641" i="4" s="1"/>
  <c r="AG640" i="4"/>
  <c r="C641" i="4" s="1"/>
  <c r="AI640" i="4"/>
  <c r="AJ640" i="4" s="1"/>
  <c r="AD640" i="4"/>
  <c r="AE640" i="4" s="1"/>
  <c r="K641" i="4"/>
  <c r="T640" i="4"/>
  <c r="I641" i="4" l="1"/>
  <c r="AH640" i="4"/>
  <c r="D641" i="4" s="1"/>
  <c r="AL641" i="4"/>
  <c r="AK641" i="4"/>
  <c r="E641" i="4"/>
  <c r="L641" i="4" l="1"/>
  <c r="U641" i="4" s="1"/>
  <c r="V641" i="4" s="1"/>
  <c r="Y641" i="4" s="1"/>
  <c r="F641" i="4"/>
  <c r="Z641" i="4"/>
  <c r="M641" i="4" l="1"/>
  <c r="N641" i="4" s="1"/>
  <c r="W641" i="4"/>
  <c r="X641" i="4" s="1"/>
  <c r="AA641" i="4" s="1"/>
  <c r="AB641" i="4" s="1"/>
  <c r="G641" i="4"/>
  <c r="C31" i="4" s="1"/>
  <c r="Q641" i="4"/>
  <c r="P641" i="4" l="1"/>
  <c r="R641" i="4"/>
  <c r="S641" i="4" l="1"/>
  <c r="T641" i="4" s="1"/>
  <c r="AC641" i="4"/>
  <c r="AI641" i="4" l="1"/>
  <c r="AJ641" i="4" s="1"/>
  <c r="AF641" i="4"/>
  <c r="AD641" i="4"/>
  <c r="AE641" i="4" s="1"/>
  <c r="AG641" i="4"/>
  <c r="AH641"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<sst xmlns="http://schemas.openxmlformats.org/spreadsheetml/2006/main" count="456" uniqueCount="331">
  <si>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</si>
  <si>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</si>
  <si>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</si>
  <si>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</si>
  <si>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</si>
  <si>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</si>
  <si>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</si>
  <si>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</si>
  <si>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</si>
  <si>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</si>
  <si>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</si>
  <si>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</si>
  <si>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</si>
  <si>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</si>
  <si>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</si>
  <si>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</si>
  <si>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</si>
  <si>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</si>
  <si>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</si>
  <si>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</si>
  <si>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</si>
  <si>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</si>
  <si>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</si>
  <si>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</si>
  <si>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</si>
  <si>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</si>
  <si>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</si>
  <si>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</si>
  <si>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</si>
  <si>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</si>
  <si>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</si>
  <si>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</si>
  <si>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</si>
  <si>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</si>
  <si>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</si>
  <si>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</si>
  <si>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</si>
  <si>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</si>
  <si>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</si>
  <si>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</si>
  <si>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</si>
  <si>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</si>
  <si>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</si>
  <si>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</si>
  <si>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</si>
  <si>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</si>
  <si>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</si>
  <si>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</si>
  <si>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</si>
  <si>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</si>
  <si>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</si>
  <si>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</si>
  <si>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</si>
  <si>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</si>
  <si>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</si>
  <si>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</si>
  <si>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</si>
  <si>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</si>
  <si>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</si>
  <si>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</si>
  <si>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</si>
  <si>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</si>
  <si>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</si>
  <si>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</si>
  <si>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</si>
  <si>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</si>
  <si>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</si>
  <si>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</si>
  <si>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</si>
  <si>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</si>
  <si>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</si>
  <si>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</si>
  <si>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</si>
  <si>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</si>
  <si>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</si>
  <si>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</si>
  <si>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</si>
  <si>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</si>
  <si>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</si>
  <si>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</si>
  <si>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</si>
  <si>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</si>
  <si>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</si>
  <si>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</si>
  <si>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</si>
  <si>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</si>
  <si>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</si>
  <si>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</si>
  <si>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</si>
  <si>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</si>
  <si>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</si>
  <si>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</si>
  <si>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</si>
  <si>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</si>
  <si>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</si>
  <si>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</si>
  <si>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</si>
  <si>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</si>
  <si>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</si>
  <si>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</si>
  <si>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</si>
  <si>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</si>
  <si>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</si>
  <si>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</si>
  <si>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</si>
  <si>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</si>
  <si>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</si>
  <si>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</si>
  <si>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</si>
  <si>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</si>
  <si>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</si>
  <si>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</si>
  <si>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</si>
  <si>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</si>
  <si>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</si>
  <si>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</si>
  <si>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</si>
  <si>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</si>
  <si>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</si>
  <si>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</si>
  <si>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</si>
  <si>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</si>
  <si>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</si>
  <si>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</si>
  <si>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</si>
  <si>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</si>
  <si>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</si>
  <si>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</si>
  <si>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</si>
  <si>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</si>
  <si>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</si>
  <si>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</si>
  <si>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</si>
  <si>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</si>
  <si>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</si>
  <si>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</si>
  <si>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</si>
  <si>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</si>
  <si>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</si>
  <si>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</si>
  <si>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</si>
  <si>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</si>
  <si>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</si>
  <si>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</si>
  <si>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</si>
  <si>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</si>
  <si>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</si>
  <si>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</si>
  <si>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</si>
  <si>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</si>
  <si>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</si>
  <si>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</si>
  <si>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</si>
  <si>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</si>
  <si>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</si>
  <si>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</si>
  <si>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</si>
  <si>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</si>
  <si>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</si>
  <si>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</si>
  <si>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</si>
  <si>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</si>
  <si>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</si>
  <si>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</si>
  <si>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</si>
  <si>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</si>
  <si>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</si>
  <si>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</si>
  <si>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</si>
  <si>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</si>
  <si>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</si>
  <si>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</si>
  <si>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</si>
  <si>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</si>
  <si>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</si>
  <si>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</si>
  <si>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</si>
  <si>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</si>
  <si>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</si>
  <si>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</si>
  <si>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</si>
  <si>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</si>
  <si>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</si>
  <si>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</si>
  <si>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</si>
  <si>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</si>
  <si>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</si>
  <si>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</si>
  <si>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</si>
  <si>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</si>
  <si>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</si>
  <si>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</si>
  <si>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</si>
  <si>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</si>
  <si>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</si>
  <si>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</si>
  <si>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</si>
  <si>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</si>
  <si>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</si>
  <si>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</si>
  <si>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</si>
  <si>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</si>
  <si>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</si>
  <si>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</si>
  <si>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</si>
  <si>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</si>
  <si>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</si>
  <si>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</si>
  <si>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</si>
  <si>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</si>
  <si>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</si>
  <si>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</si>
  <si>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</si>
  <si>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</si>
  <si>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</si>
  <si>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</si>
  <si>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</si>
  <si>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</si>
  <si>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</si>
  <si>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</si>
  <si>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</si>
  <si>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</si>
  <si>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</si>
  <si>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</si>
  <si>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</si>
  <si>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</si>
  <si>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</si>
  <si>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</si>
  <si>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</si>
  <si>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</si>
  <si>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</si>
  <si>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</si>
  <si>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</si>
  <si>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</si>
  <si>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</si>
  <si>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</si>
  <si>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</si>
  <si>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</si>
  <si>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</si>
  <si>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</si>
  <si>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</si>
  <si>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</si>
  <si>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</si>
  <si>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</si>
  <si>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</si>
  <si>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</si>
  <si>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</si>
  <si>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</si>
  <si>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</si>
  <si>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</si>
  <si>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</si>
  <si>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</si>
  <si>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</si>
  <si>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</si>
  <si>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</si>
  <si>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</si>
  <si>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</si>
  <si>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</si>
  <si>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</si>
  <si>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</si>
  <si>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</si>
  <si>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</si>
  <si>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</si>
  <si>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</si>
  <si>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</si>
  <si>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</si>
  <si>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</si>
  <si>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</si>
  <si>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</si>
  <si>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</si>
  <si>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</si>
  <si>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</si>
  <si>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</si>
  <si>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</si>
  <si>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</si>
  <si>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</si>
  <si>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</si>
  <si>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</si>
  <si>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</si>
  <si>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</si>
  <si>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</si>
  <si>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</si>
  <si>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</si>
  <si>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</si>
  <si>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</si>
  <si>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</si>
  <si>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</si>
  <si>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t xml:space="preserve">       Dam Breach Analysis DB-IWHR V2.0</t>
    <phoneticPr fontId="1" type="noConversion"/>
  </si>
  <si>
    <r>
      <t>Copy Right：Chen ZuYu（Email：chenzuy</t>
    </r>
    <r>
      <rPr>
        <sz val="16"/>
        <color theme="1"/>
        <rFont val="隶书"/>
        <family val="3"/>
        <charset val="134"/>
      </rPr>
      <t>u</t>
    </r>
    <r>
      <rPr>
        <sz val="16"/>
        <color theme="1"/>
        <rFont val="Times New Roman"/>
        <family val="1"/>
      </rPr>
      <t>@cashq.ac.cn）</t>
    </r>
    <phoneticPr fontId="1" type="noConversion"/>
  </si>
  <si>
    <t xml:space="preserve">                                Disclaimer: The author assumes No responsibility and makes no guarantees, expressed or implied, on the quality, reliability, or any other characteristic of this software</t>
    <phoneticPr fontId="1" type="noConversion"/>
  </si>
  <si>
    <t>Issued   2019.01.09</t>
    <phoneticPr fontId="1" type="noConversion"/>
  </si>
  <si>
    <t>Input Parameter</t>
    <phoneticPr fontId="1" type="noConversion"/>
  </si>
  <si>
    <t>Project Name</t>
    <phoneticPr fontId="1" type="noConversion"/>
  </si>
  <si>
    <t>Serial Number</t>
    <phoneticPr fontId="1" type="noConversion"/>
  </si>
  <si>
    <t>Calculated by</t>
    <phoneticPr fontId="1" type="noConversion"/>
  </si>
  <si>
    <t>Checked by</t>
    <phoneticPr fontId="1" type="noConversion"/>
  </si>
  <si>
    <t xml:space="preserve"> Date</t>
    <phoneticPr fontId="1" type="noConversion"/>
  </si>
  <si>
    <t xml:space="preserve">Company </t>
    <phoneticPr fontId="1" type="noConversion"/>
  </si>
  <si>
    <t>Inflow flow,m3/s</t>
    <phoneticPr fontId="1" type="noConversion"/>
  </si>
  <si>
    <t>Elevations of reservoir water level, beginning, m</t>
    <phoneticPr fontId="1" type="noConversion"/>
  </si>
  <si>
    <t>Channel Width, beginning, m</t>
    <phoneticPr fontId="1" type="noConversion"/>
  </si>
  <si>
    <t>Water Elevation (m)</t>
    <phoneticPr fontId="1" type="noConversion"/>
  </si>
  <si>
    <t>Reservoir Capacity (million m3)</t>
    <phoneticPr fontId="1" type="noConversion"/>
  </si>
  <si>
    <t>Comprehensive flow coefficient</t>
    <phoneticPr fontId="1" type="noConversion"/>
  </si>
  <si>
    <t>Attention：C=mq*mb*Sqrt(2g)；Just Input mq、mb or Input C</t>
    <phoneticPr fontId="1" type="noConversion"/>
  </si>
  <si>
    <t>Incipient velocity,m/s</t>
    <phoneticPr fontId="1" type="noConversion"/>
  </si>
  <si>
    <t>Erosion coefficienta</t>
    <phoneticPr fontId="1" type="noConversion"/>
  </si>
  <si>
    <t>Erosion coefficientb</t>
    <phoneticPr fontId="1" type="noConversion"/>
  </si>
  <si>
    <t>Cohesion,kPa</t>
    <phoneticPr fontId="1" type="noConversion"/>
  </si>
  <si>
    <t>Friction angle,°</t>
    <phoneticPr fontId="1" type="noConversion"/>
  </si>
  <si>
    <t>Specific gravity</t>
    <phoneticPr fontId="1" type="noConversion"/>
  </si>
  <si>
    <t>Slope inclination,beginning</t>
    <phoneticPr fontId="1" type="noConversion"/>
  </si>
  <si>
    <r>
      <t xml:space="preserve">                                  D</t>
    </r>
    <r>
      <rPr>
        <sz val="11"/>
        <color theme="1"/>
        <rFont val="宋体"/>
        <family val="3"/>
        <charset val="134"/>
      </rPr>
      <t>isclaimer: The author a</t>
    </r>
    <r>
      <rPr>
        <sz val="11"/>
        <color theme="1"/>
        <rFont val="Times New Roman"/>
        <family val="1"/>
      </rPr>
      <t>ssumes No responsibility and makes no guarantees, expressed or implied, on the quality, reliability, or any other characteristic of this software</t>
    </r>
    <phoneticPr fontId="1" type="noConversion"/>
  </si>
  <si>
    <t>W~H curve coefficient1</t>
    <phoneticPr fontId="1" type="noConversion"/>
  </si>
  <si>
    <t>W~H curve coefficient2</t>
    <phoneticPr fontId="1" type="noConversion"/>
  </si>
  <si>
    <t>W~H curve coefficient3</t>
    <phoneticPr fontId="1" type="noConversion"/>
  </si>
  <si>
    <t>Incipient shear stress</t>
    <phoneticPr fontId="1" type="noConversion"/>
  </si>
  <si>
    <t>Bulk Density</t>
    <phoneticPr fontId="1" type="noConversion"/>
  </si>
  <si>
    <t>Average particle size, m</t>
    <phoneticPr fontId="1" type="noConversion"/>
  </si>
  <si>
    <t>Material density, kg/m3</t>
    <phoneticPr fontId="1" type="noConversion"/>
  </si>
  <si>
    <t>Void ratio</t>
    <phoneticPr fontId="1" type="noConversion"/>
  </si>
  <si>
    <t>Erosion length, m</t>
    <phoneticPr fontId="1" type="noConversion"/>
  </si>
  <si>
    <t>Roughness of river</t>
    <phoneticPr fontId="1" type="noConversion"/>
  </si>
  <si>
    <t>Lateral enlargement coefficient1</t>
    <phoneticPr fontId="1" type="noConversion"/>
  </si>
  <si>
    <t>Lateral enlargement coefficient2</t>
    <phoneticPr fontId="1" type="noConversion"/>
  </si>
  <si>
    <t>slope inclination,beginning</t>
    <phoneticPr fontId="1" type="noConversion"/>
  </si>
  <si>
    <t>Magnitude</t>
    <phoneticPr fontId="1" type="noConversion"/>
  </si>
  <si>
    <t>Time</t>
    <phoneticPr fontId="1" type="noConversion"/>
  </si>
  <si>
    <t>Total discharge capacity</t>
    <phoneticPr fontId="1" type="noConversion"/>
  </si>
  <si>
    <t>cohesion</t>
    <phoneticPr fontId="1" type="noConversion"/>
  </si>
  <si>
    <t>friction angle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</si>
</sst>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s>
  <fonts count="114"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
      <b/>
      <sz val="14"/>
      <color rgb="FF000000"/>
      <name val="Times New Roman"/>
      <family val="1"/>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65">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13" xfId="0" applyNumberForma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9" fillId="21" borderId="0" xfId="0" applyNumberFormat="1" applyFont="1" applyFill="1" applyAlignment="1">
      <alignment horizontal="center" vertical="top"/>
    </xf>
    <xf numFmtId="183" fontId="28" fillId="22" borderId="0" xfId="0" applyNumberFormat="1" applyFont="1" applyFill="1" applyAlignment="1">
      <alignment horizontal="center" vertical="center"/>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176" fontId="34" fillId="22" borderId="0" xfId="0" applyNumberFormat="1" applyFont="1" applyFill="1" applyAlignment="1" applyProtection="1">
      <alignment horizontal="left" vertical="top"/>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176" fontId="20" fillId="2" borderId="2" xfId="0" applyNumberFormat="1"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59" fillId="2"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3" fillId="2" borderId="0" xfId="0" applyNumberFormat="1" applyFont="1" applyFill="1" applyAlignment="1" applyProtection="1">
      <alignment horizontal="left" vertical="center"/>
      <protection locked="0"/>
    </xf>
    <xf numFmtId="176" fontId="14" fillId="10"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0.10615703118070018</c:v>
                </c:pt>
                <c:pt idx="1">
                  <c:v>0.20254247076708815</c:v>
                </c:pt>
                <c:pt idx="2">
                  <c:v>0.29141007250771456</c:v>
                </c:pt>
                <c:pt idx="3">
                  <c:v>0.37503634566958099</c:v>
                </c:pt>
                <c:pt idx="4">
                  <c:v>0.45490779161354239</c:v>
                </c:pt>
                <c:pt idx="5">
                  <c:v>0.53205303868647291</c:v>
                </c:pt>
                <c:pt idx="6">
                  <c:v>0.60721770290688104</c:v>
                </c:pt>
                <c:pt idx="7">
                  <c:v>0.68096373138470123</c:v>
                </c:pt>
                <c:pt idx="8">
                  <c:v>0.75372936654252753</c:v>
                </c:pt>
                <c:pt idx="9">
                  <c:v>0.82586720553000037</c:v>
                </c:pt>
                <c:pt idx="10">
                  <c:v>0.8976694297143093</c:v>
                </c:pt>
                <c:pt idx="11">
                  <c:v>0.96938520328989863</c:v>
                </c:pt>
                <c:pt idx="12">
                  <c:v>1.0412331371867249</c:v>
                </c:pt>
                <c:pt idx="13">
                  <c:v>1.1134105736202524</c:v>
                </c:pt>
                <c:pt idx="14">
                  <c:v>1.1861008022232098</c:v>
                </c:pt>
                <c:pt idx="15">
                  <c:v>1.2594789437782283</c:v>
                </c:pt>
                <c:pt idx="16">
                  <c:v>1.3337170163015095</c:v>
                </c:pt>
                <c:pt idx="17">
                  <c:v>1.4089885695112707</c:v>
                </c:pt>
                <c:pt idx="18">
                  <c:v>1.4664982603250727</c:v>
                </c:pt>
                <c:pt idx="19">
                  <c:v>1.5247784084940463</c:v>
                </c:pt>
                <c:pt idx="20">
                  <c:v>1.5839141394292864</c:v>
                </c:pt>
                <c:pt idx="21">
                  <c:v>1.6439975371958397</c:v>
                </c:pt>
                <c:pt idx="22">
                  <c:v>1.7051283998545492</c:v>
                </c:pt>
                <c:pt idx="23">
                  <c:v>1.7674160866194213</c:v>
                </c:pt>
                <c:pt idx="24">
                  <c:v>1.8309817200326897</c:v>
                </c:pt>
                <c:pt idx="25">
                  <c:v>1.8959608625915907</c:v>
                </c:pt>
                <c:pt idx="26">
                  <c:v>1.9625068284945599</c:v>
                </c:pt>
                <c:pt idx="27">
                  <c:v>2.030794852225601</c:v>
                </c:pt>
                <c:pt idx="28">
                  <c:v>2.1010274265625237</c:v>
                </c:pt>
                <c:pt idx="29">
                  <c:v>2.173441260471904</c:v>
                </c:pt>
                <c:pt idx="30">
                  <c:v>2.2234677851120845</c:v>
                </c:pt>
                <c:pt idx="31">
                  <c:v>2.2747219479321146</c:v>
                </c:pt>
                <c:pt idx="32">
                  <c:v>2.3273103328344398</c:v>
                </c:pt>
                <c:pt idx="33">
                  <c:v>2.3813641757469566</c:v>
                </c:pt>
                <c:pt idx="34">
                  <c:v>2.437035356166648</c:v>
                </c:pt>
                <c:pt idx="35">
                  <c:v>2.4945012704716381</c:v>
                </c:pt>
                <c:pt idx="36">
                  <c:v>2.5539712433370014</c:v>
                </c:pt>
                <c:pt idx="37">
                  <c:v>2.6156951348145854</c:v>
                </c:pt>
                <c:pt idx="38">
                  <c:v>2.6799751322107674</c:v>
                </c:pt>
                <c:pt idx="39">
                  <c:v>2.7471822860875208</c:v>
                </c:pt>
                <c:pt idx="40">
                  <c:v>2.8177803339616587</c:v>
                </c:pt>
                <c:pt idx="41">
                  <c:v>2.8923611292066664</c:v>
                </c:pt>
                <c:pt idx="42">
                  <c:v>2.9716993562538843</c:v>
                </c:pt>
                <c:pt idx="43">
                  <c:v>3.0145263065671672</c:v>
                </c:pt>
                <c:pt idx="44">
                  <c:v>3.0591784254815662</c:v>
                </c:pt>
                <c:pt idx="45">
                  <c:v>3.1058142585409225</c:v>
                </c:pt>
                <c:pt idx="46">
                  <c:v>3.1547189489328598</c:v>
                </c:pt>
                <c:pt idx="47">
                  <c:v>3.2062496437713217</c:v>
                </c:pt>
                <c:pt idx="48">
                  <c:v>3.2608639631071319</c:v>
                </c:pt>
                <c:pt idx="49">
                  <c:v>3.3191638546088584</c:v>
                </c:pt>
                <c:pt idx="50">
                  <c:v>3.3819672306302397</c:v>
                </c:pt>
                <c:pt idx="51">
                  <c:v>3.450432156073481</c:v>
                </c:pt>
                <c:pt idx="52">
                  <c:v>3.5262891911535892</c:v>
                </c:pt>
                <c:pt idx="53">
                  <c:v>3.6123225240908003</c:v>
                </c:pt>
                <c:pt idx="54">
                  <c:v>3.7135190563918758</c:v>
                </c:pt>
                <c:pt idx="55">
                  <c:v>3.7777326228313415</c:v>
                </c:pt>
                <c:pt idx="56">
                  <c:v>3.855126362186633</c:v>
                </c:pt>
                <c:pt idx="57">
                  <c:v>3.9543657324576094</c:v>
                </c:pt>
                <c:pt idx="58">
                  <c:v>4.1072184499841464</c:v>
                </c:pt>
                <c:pt idx="59">
                  <c:v>4.4538446118176758</c:v>
                </c:pt>
                <c:pt idx="60">
                  <c:v>4.4431066527881145</c:v>
                </c:pt>
                <c:pt idx="61">
                  <c:v>4.4794605099800755</c:v>
                </c:pt>
                <c:pt idx="62">
                  <c:v>4.6347710795311121</c:v>
                </c:pt>
                <c:pt idx="63">
                  <c:v>4.7583399672759876</c:v>
                </c:pt>
                <c:pt idx="64">
                  <c:v>4.8587083509740392</c:v>
                </c:pt>
                <c:pt idx="65">
                  <c:v>4.9467850505128563</c:v>
                </c:pt>
                <c:pt idx="66">
                  <c:v>5.0271102954190265</c:v>
                </c:pt>
                <c:pt idx="67">
                  <c:v>5.1019218346253794</c:v>
                </c:pt>
                <c:pt idx="68">
                  <c:v>5.1725422769503826</c:v>
                </c:pt>
                <c:pt idx="69">
                  <c:v>5.2398416286941458</c:v>
                </c:pt>
                <c:pt idx="70">
                  <c:v>5.3044320099906601</c:v>
                </c:pt>
                <c:pt idx="71">
                  <c:v>5.3667649175610732</c:v>
                </c:pt>
                <c:pt idx="72">
                  <c:v>5.4271853904718821</c:v>
                </c:pt>
                <c:pt idx="73">
                  <c:v>5.4859645420301266</c:v>
                </c:pt>
                <c:pt idx="74">
                  <c:v>5.5433202373446946</c:v>
                </c:pt>
                <c:pt idx="75">
                  <c:v>5.5994308347601978</c:v>
                </c:pt>
                <c:pt idx="76">
                  <c:v>5.6544446537590511</c:v>
                </c:pt>
                <c:pt idx="77">
                  <c:v>5.7084866969278183</c:v>
                </c:pt>
                <c:pt idx="78">
                  <c:v>5.7616635448162725</c:v>
                </c:pt>
                <c:pt idx="79">
                  <c:v>5.8140669985577249</c:v>
                </c:pt>
                <c:pt idx="80">
                  <c:v>5.8657768421478229</c:v>
                </c:pt>
                <c:pt idx="81">
                  <c:v>5.9168629719971557</c:v>
                </c:pt>
                <c:pt idx="82">
                  <c:v>5.9673870628103005</c:v>
                </c:pt>
                <c:pt idx="83">
                  <c:v>6.0174038877814056</c:v>
                </c:pt>
                <c:pt idx="84">
                  <c:v>6.0669623770851375</c:v>
                </c:pt>
                <c:pt idx="85">
                  <c:v>6.1161064754888432</c:v>
                </c:pt>
                <c:pt idx="86">
                  <c:v>6.1648758438411564</c:v>
                </c:pt>
                <c:pt idx="87">
                  <c:v>6.2133064378392762</c:v>
                </c:pt>
                <c:pt idx="88">
                  <c:v>6.2614309893292415</c:v>
                </c:pt>
                <c:pt idx="89">
                  <c:v>6.3092794094599212</c:v>
                </c:pt>
                <c:pt idx="90">
                  <c:v>6.3568791286332296</c:v>
                </c:pt>
                <c:pt idx="91">
                  <c:v>6.404255384923121</c:v>
                </c:pt>
                <c:pt idx="92">
                  <c:v>6.4514314701659821</c:v>
                </c:pt>
                <c:pt idx="93">
                  <c:v>6.4984289410398164</c:v>
                </c:pt>
                <c:pt idx="94">
                  <c:v>6.5452678009975829</c:v>
                </c:pt>
                <c:pt idx="95">
                  <c:v>6.5919666577906515</c:v>
                </c:pt>
                <c:pt idx="96">
                  <c:v>6.6385428604332457</c:v>
                </c:pt>
                <c:pt idx="97">
                  <c:v>6.6850126187593331</c:v>
                </c:pt>
                <c:pt idx="98">
                  <c:v>6.7313911081670472</c:v>
                </c:pt>
                <c:pt idx="99">
                  <c:v>6.7776925616996033</c:v>
                </c:pt>
                <c:pt idx="100">
                  <c:v>6.8239303512520646</c:v>
                </c:pt>
                <c:pt idx="101">
                  <c:v>6.8708655434719521</c:v>
                </c:pt>
                <c:pt idx="102">
                  <c:v>6.9190685919348311</c:v>
                </c:pt>
                <c:pt idx="103">
                  <c:v>6.9685816552069983</c:v>
                </c:pt>
                <c:pt idx="104">
                  <c:v>7.0194364365820929</c:v>
                </c:pt>
                <c:pt idx="105">
                  <c:v>7.0716628713999867</c:v>
                </c:pt>
                <c:pt idx="106">
                  <c:v>7.1252888766737348</c:v>
                </c:pt>
                <c:pt idx="107">
                  <c:v>7.180339900920643</c:v>
                </c:pt>
                <c:pt idx="108">
                  <c:v>7.2368384387075002</c:v>
                </c:pt>
                <c:pt idx="109">
                  <c:v>7.2948035186664262</c:v>
                </c:pt>
                <c:pt idx="110">
                  <c:v>7.3542501728674194</c:v>
                </c:pt>
                <c:pt idx="111">
                  <c:v>7.4151888977280862</c:v>
                </c:pt>
                <c:pt idx="112">
                  <c:v>7.4776251190557144</c:v>
                </c:pt>
                <c:pt idx="113">
                  <c:v>7.5415586761429294</c:v>
                </c:pt>
                <c:pt idx="114">
                  <c:v>7.6069833418842245</c:v>
                </c:pt>
                <c:pt idx="115">
                  <c:v>7.6738863974287641</c:v>
                </c:pt>
                <c:pt idx="116">
                  <c:v>7.742248280699906</c:v>
                </c:pt>
                <c:pt idx="117">
                  <c:v>7.8120423279672888</c:v>
                </c:pt>
                <c:pt idx="118">
                  <c:v>7.8832346263638939</c:v>
                </c:pt>
                <c:pt idx="119">
                  <c:v>7.9557839926783656</c:v>
                </c:pt>
                <c:pt idx="120">
                  <c:v>8.029642089904053</c:v>
                </c:pt>
                <c:pt idx="121">
                  <c:v>8.1047536879995281</c:v>
                </c:pt>
                <c:pt idx="122">
                  <c:v>8.1810570693558482</c:v>
                </c:pt>
                <c:pt idx="123">
                  <c:v>8.2584845729506036</c:v>
                </c:pt>
                <c:pt idx="124">
                  <c:v>8.3369632645731144</c:v>
                </c:pt>
                <c:pt idx="125">
                  <c:v>8.4164157143606708</c:v>
                </c:pt>
                <c:pt idx="126">
                  <c:v>8.4967608577112053</c:v>
                </c:pt>
                <c:pt idx="127">
                  <c:v>8.5779149118789704</c:v>
                </c:pt>
                <c:pt idx="128">
                  <c:v>8.6597923185259784</c:v>
                </c:pt>
                <c:pt idx="129">
                  <c:v>8.7423066823297368</c:v>
                </c:pt>
                <c:pt idx="130">
                  <c:v>8.8253716773823783</c:v>
                </c:pt>
                <c:pt idx="131">
                  <c:v>8.9089018963299598</c:v>
                </c:pt>
                <c:pt idx="132">
                  <c:v>8.9928136216272918</c:v>
                </c:pt>
                <c:pt idx="133">
                  <c:v>9.07702550347555</c:v>
                </c:pt>
                <c:pt idx="134">
                  <c:v>9.1614591344977399</c:v>
                </c:pt>
                <c:pt idx="135">
                  <c:v>9.2460395165568166</c:v>
                </c:pt>
                <c:pt idx="136">
                  <c:v>9.3306954199742584</c:v>
                </c:pt>
                <c:pt idx="137">
                  <c:v>9.4153596395090844</c:v>
                </c:pt>
                <c:pt idx="138">
                  <c:v>9.4999691546631411</c:v>
                </c:pt>
                <c:pt idx="139">
                  <c:v>9.5844652041470386</c:v>
                </c:pt>
                <c:pt idx="140">
                  <c:v>9.6687932857125585</c:v>
                </c:pt>
                <c:pt idx="141">
                  <c:v>9.7529030931361955</c:v>
                </c:pt>
                <c:pt idx="142">
                  <c:v>9.8367484020622342</c:v>
                </c:pt>
                <c:pt idx="143">
                  <c:v>9.9202869158362343</c:v>
                </c:pt>
                <c:pt idx="144">
                  <c:v>10.003480081530457</c:v>
                </c:pt>
                <c:pt idx="145">
                  <c:v>10.086292885217146</c:v>
                </c:pt>
                <c:pt idx="146">
                  <c:v>10.16869363429748</c:v>
                </c:pt>
                <c:pt idx="147">
                  <c:v>10.250653733431239</c:v>
                </c:pt>
                <c:pt idx="148">
                  <c:v>10.33214745940162</c:v>
                </c:pt>
              </c:numCache>
            </c:numRef>
          </c:xVal>
          <c:yVal>
            <c:numRef>
              <c:f>Calculation!$B$61:$B$209</c:f>
              <c:numCache>
                <c:formatCode>0.000_ </c:formatCode>
                <c:ptCount val="149"/>
                <c:pt idx="0">
                  <c:v>742.57</c:v>
                </c:pt>
                <c:pt idx="1">
                  <c:v>742.5698120816345</c:v>
                </c:pt>
                <c:pt idx="2">
                  <c:v>742.56734624121509</c:v>
                </c:pt>
                <c:pt idx="3">
                  <c:v>742.56430747698289</c:v>
                </c:pt>
                <c:pt idx="4">
                  <c:v>742.56064387495837</c:v>
                </c:pt>
                <c:pt idx="5">
                  <c:v>742.55628836729647</c:v>
                </c:pt>
                <c:pt idx="6">
                  <c:v>742.55116011438338</c:v>
                </c:pt>
                <c:pt idx="7">
                  <c:v>742.54516454584007</c:v>
                </c:pt>
                <c:pt idx="8">
                  <c:v>742.5381926019727</c:v>
                </c:pt>
                <c:pt idx="9">
                  <c:v>742.53011942442629</c:v>
                </c:pt>
                <c:pt idx="10">
                  <c:v>742.52080258833746</c:v>
                </c:pt>
                <c:pt idx="11">
                  <c:v>742.51007989065772</c:v>
                </c:pt>
                <c:pt idx="12">
                  <c:v>742.49776666271737</c:v>
                </c:pt>
                <c:pt idx="13">
                  <c:v>742.48365253982968</c:v>
                </c:pt>
                <c:pt idx="14">
                  <c:v>742.46749758728356</c:v>
                </c:pt>
                <c:pt idx="15">
                  <c:v>742.4490276446196</c:v>
                </c:pt>
                <c:pt idx="16">
                  <c:v>742.42792870380458</c:v>
                </c:pt>
                <c:pt idx="17">
                  <c:v>742.40384007649493</c:v>
                </c:pt>
                <c:pt idx="18">
                  <c:v>742.37634602407741</c:v>
                </c:pt>
                <c:pt idx="19">
                  <c:v>742.3529358709751</c:v>
                </c:pt>
                <c:pt idx="20">
                  <c:v>742.32706998843094</c:v>
                </c:pt>
                <c:pt idx="21">
                  <c:v>742.29848595782369</c:v>
                </c:pt>
                <c:pt idx="22">
                  <c:v>742.26688454045666</c:v>
                </c:pt>
                <c:pt idx="23">
                  <c:v>742.2319269079552</c:v>
                </c:pt>
                <c:pt idx="24">
                  <c:v>742.19322774616012</c:v>
                </c:pt>
                <c:pt idx="25">
                  <c:v>742.1503467590627</c:v>
                </c:pt>
                <c:pt idx="26">
                  <c:v>742.10277809376805</c:v>
                </c:pt>
                <c:pt idx="27">
                  <c:v>742.04993703176513</c:v>
                </c:pt>
                <c:pt idx="28">
                  <c:v>741.99114303449949</c:v>
                </c:pt>
                <c:pt idx="29">
                  <c:v>741.92559785031165</c:v>
                </c:pt>
                <c:pt idx="30">
                  <c:v>741.85235681350071</c:v>
                </c:pt>
                <c:pt idx="31">
                  <c:v>741.79787370785743</c:v>
                </c:pt>
                <c:pt idx="32">
                  <c:v>741.738935030878</c:v>
                </c:pt>
                <c:pt idx="33">
                  <c:v>741.67510483029287</c:v>
                </c:pt>
                <c:pt idx="34">
                  <c:v>741.605846199143</c:v>
                </c:pt>
                <c:pt idx="35">
                  <c:v>741.53053567275754</c:v>
                </c:pt>
                <c:pt idx="36">
                  <c:v>741.44844296552037</c:v>
                </c:pt>
                <c:pt idx="37">
                  <c:v>741.35870430415559</c:v>
                </c:pt>
                <c:pt idx="38">
                  <c:v>741.26028662719466</c:v>
                </c:pt>
                <c:pt idx="39">
                  <c:v>741.15193853943185</c:v>
                </c:pt>
                <c:pt idx="40">
                  <c:v>741.03212154119069</c:v>
                </c:pt>
                <c:pt idx="41">
                  <c:v>740.89891096350129</c:v>
                </c:pt>
                <c:pt idx="42">
                  <c:v>740.74984867209059</c:v>
                </c:pt>
                <c:pt idx="43">
                  <c:v>740.58171563389442</c:v>
                </c:pt>
                <c:pt idx="44">
                  <c:v>740.4859072919694</c:v>
                </c:pt>
                <c:pt idx="45">
                  <c:v>740.38271065292281</c:v>
                </c:pt>
                <c:pt idx="46">
                  <c:v>740.27146042858203</c:v>
                </c:pt>
                <c:pt idx="47">
                  <c:v>740.15097297694263</c:v>
                </c:pt>
                <c:pt idx="48">
                  <c:v>740.01976586806552</c:v>
                </c:pt>
                <c:pt idx="49">
                  <c:v>739.87593987356286</c:v>
                </c:pt>
                <c:pt idx="50">
                  <c:v>739.71699716322689</c:v>
                </c:pt>
                <c:pt idx="51">
                  <c:v>739.53954436783908</c:v>
                </c:pt>
                <c:pt idx="52">
                  <c:v>739.33877788661403</c:v>
                </c:pt>
                <c:pt idx="53">
                  <c:v>739.10752107621681</c:v>
                </c:pt>
                <c:pt idx="54">
                  <c:v>738.83423072613346</c:v>
                </c:pt>
                <c:pt idx="55">
                  <c:v>738.4982365186404</c:v>
                </c:pt>
                <c:pt idx="56">
                  <c:v>738.27496875135216</c:v>
                </c:pt>
                <c:pt idx="57">
                  <c:v>737.99717681997765</c:v>
                </c:pt>
                <c:pt idx="58">
                  <c:v>737.62898277800696</c:v>
                </c:pt>
                <c:pt idx="59">
                  <c:v>737.03891867501841</c:v>
                </c:pt>
                <c:pt idx="60">
                  <c:v>735.627122041701</c:v>
                </c:pt>
                <c:pt idx="61">
                  <c:v>735.69352626919522</c:v>
                </c:pt>
                <c:pt idx="62">
                  <c:v>735.52501891016482</c:v>
                </c:pt>
                <c:pt idx="63">
                  <c:v>734.80502091056701</c:v>
                </c:pt>
                <c:pt idx="64">
                  <c:v>734.21714924746186</c:v>
                </c:pt>
                <c:pt idx="65">
                  <c:v>733.72585458225592</c:v>
                </c:pt>
                <c:pt idx="66">
                  <c:v>733.28598066751829</c:v>
                </c:pt>
                <c:pt idx="67">
                  <c:v>732.87873115445052</c:v>
                </c:pt>
                <c:pt idx="68">
                  <c:v>732.49483686198562</c:v>
                </c:pt>
                <c:pt idx="69">
                  <c:v>732.12881733019469</c:v>
                </c:pt>
                <c:pt idx="70">
                  <c:v>731.77706695502843</c:v>
                </c:pt>
                <c:pt idx="71">
                  <c:v>731.43704890139395</c:v>
                </c:pt>
                <c:pt idx="72">
                  <c:v>731.10689229608226</c:v>
                </c:pt>
                <c:pt idx="73">
                  <c:v>730.78516783158614</c:v>
                </c:pt>
                <c:pt idx="74">
                  <c:v>730.47075295584682</c:v>
                </c:pt>
                <c:pt idx="75">
                  <c:v>730.1627461636167</c:v>
                </c:pt>
                <c:pt idx="76">
                  <c:v>729.86041002457966</c:v>
                </c:pt>
                <c:pt idx="77">
                  <c:v>729.56313192081666</c:v>
                </c:pt>
                <c:pt idx="78">
                  <c:v>729.2703961656656</c:v>
                </c:pt>
                <c:pt idx="79">
                  <c:v>728.98176369709176</c:v>
                </c:pt>
                <c:pt idx="80">
                  <c:v>728.69685696336114</c:v>
                </c:pt>
                <c:pt idx="81">
                  <c:v>728.41534845964316</c:v>
                </c:pt>
                <c:pt idx="82">
                  <c:v>728.13695188910754</c:v>
                </c:pt>
                <c:pt idx="83">
                  <c:v>727.86141524763309</c:v>
                </c:pt>
                <c:pt idx="84">
                  <c:v>727.5885153428743</c:v>
                </c:pt>
                <c:pt idx="85">
                  <c:v>727.31805339941127</c:v>
                </c:pt>
                <c:pt idx="86">
                  <c:v>727.04985149768868</c:v>
                </c:pt>
                <c:pt idx="87">
                  <c:v>726.78374966108368</c:v>
                </c:pt>
                <c:pt idx="88">
                  <c:v>726.51960345251734</c:v>
                </c:pt>
                <c:pt idx="89">
                  <c:v>726.2572819758168</c:v>
                </c:pt>
                <c:pt idx="90">
                  <c:v>725.9966662016443</c:v>
                </c:pt>
                <c:pt idx="91">
                  <c:v>725.73764755597267</c:v>
                </c:pt>
                <c:pt idx="92">
                  <c:v>725.48012672265099</c:v>
                </c:pt>
                <c:pt idx="93">
                  <c:v>725.22401262185429</c:v>
                </c:pt>
                <c:pt idx="94">
                  <c:v>724.96922153403204</c:v>
                </c:pt>
                <c:pt idx="95">
                  <c:v>724.71567634499786</c:v>
                </c:pt>
                <c:pt idx="96">
                  <c:v>724.46330589248964</c:v>
                </c:pt>
                <c:pt idx="97">
                  <c:v>724.21204439820326</c:v>
                </c:pt>
                <c:pt idx="98">
                  <c:v>723.96183097220785</c:v>
                </c:pt>
                <c:pt idx="99">
                  <c:v>723.71260917895847</c:v>
                </c:pt>
                <c:pt idx="100">
                  <c:v>723.46432665597695</c:v>
                </c:pt>
                <c:pt idx="101">
                  <c:v>723.21693477776262</c:v>
                </c:pt>
                <c:pt idx="102">
                  <c:v>722.96749226989186</c:v>
                </c:pt>
                <c:pt idx="103">
                  <c:v>722.7138129804531</c:v>
                </c:pt>
                <c:pt idx="104">
                  <c:v>722.45576076760256</c:v>
                </c:pt>
                <c:pt idx="105">
                  <c:v>722.19324123331387</c:v>
                </c:pt>
                <c:pt idx="106">
                  <c:v>721.92616808029834</c:v>
                </c:pt>
                <c:pt idx="107">
                  <c:v>721.65446403961869</c:v>
                </c:pt>
                <c:pt idx="108">
                  <c:v>721.37806254891905</c:v>
                </c:pt>
                <c:pt idx="109">
                  <c:v>721.09690954349753</c:v>
                </c:pt>
                <c:pt idx="110">
                  <c:v>720.81096532422475</c:v>
                </c:pt>
                <c:pt idx="111">
                  <c:v>720.52020647005679</c:v>
                </c:pt>
                <c:pt idx="112">
                  <c:v>720.22462775463123</c:v>
                </c:pt>
                <c:pt idx="113">
                  <c:v>719.92424401791482</c:v>
                </c:pt>
                <c:pt idx="114">
                  <c:v>719.61909193589872</c:v>
                </c:pt>
                <c:pt idx="115">
                  <c:v>719.3092316246391</c:v>
                </c:pt>
                <c:pt idx="116">
                  <c:v>718.99474801031158</c:v>
                </c:pt>
                <c:pt idx="117">
                  <c:v>718.67575189524371</c:v>
                </c:pt>
                <c:pt idx="118">
                  <c:v>718.35238065188867</c:v>
                </c:pt>
                <c:pt idx="119">
                  <c:v>718.0247984830329</c:v>
                </c:pt>
                <c:pt idx="120">
                  <c:v>717.69319619752673</c:v>
                </c:pt>
                <c:pt idx="121">
                  <c:v>717.35779046644075</c:v>
                </c:pt>
                <c:pt idx="122">
                  <c:v>717.01882254424288</c:v>
                </c:pt>
                <c:pt idx="123">
                  <c:v>716.67655646233948</c:v>
                </c:pt>
                <c:pt idx="124">
                  <c:v>716.33127672662988</c:v>
                </c:pt>
                <c:pt idx="125">
                  <c:v>715.98328557477237</c:v>
                </c:pt>
                <c:pt idx="126">
                  <c:v>715.63289987067481</c:v>
                </c:pt>
                <c:pt idx="127">
                  <c:v>715.28044773143301</c:v>
                </c:pt>
                <c:pt idx="128">
                  <c:v>714.92626499399933</c:v>
                </c:pt>
                <c:pt idx="129">
                  <c:v>714.57069163427263</c:v>
                </c:pt>
                <c:pt idx="130">
                  <c:v>714.21406824972837</c:v>
                </c:pt>
                <c:pt idx="131">
                  <c:v>713.85673270852612</c:v>
                </c:pt>
                <c:pt idx="132">
                  <c:v>713.49901705425043</c:v>
                </c:pt>
                <c:pt idx="133">
                  <c:v>713.14124473753316</c:v>
                </c:pt>
                <c:pt idx="134">
                  <c:v>712.78372822550591</c:v>
                </c:pt>
                <c:pt idx="135">
                  <c:v>712.42676701910523</c:v>
                </c:pt>
                <c:pt idx="136">
                  <c:v>712.0706460882916</c:v>
                </c:pt>
                <c:pt idx="137">
                  <c:v>711.71563471750778</c:v>
                </c:pt>
                <c:pt idx="138">
                  <c:v>711.36198573906574</c:v>
                </c:pt>
                <c:pt idx="139">
                  <c:v>711.00993512104833</c:v>
                </c:pt>
                <c:pt idx="140">
                  <c:v>710.65970186880963</c:v>
                </c:pt>
                <c:pt idx="141">
                  <c:v>710.31148819502391</c:v>
                </c:pt>
                <c:pt idx="142">
                  <c:v>709.96547991200657</c:v>
                </c:pt>
                <c:pt idx="143">
                  <c:v>709.62184700116495</c:v>
                </c:pt>
                <c:pt idx="144">
                  <c:v>709.28074431731579</c:v>
                </c:pt>
                <c:pt idx="145">
                  <c:v>708.94231238967302</c:v>
                </c:pt>
                <c:pt idx="146">
                  <c:v>708.60667828604585</c:v>
                </c:pt>
                <c:pt idx="147">
                  <c:v>708.27395651179063</c:v>
                </c:pt>
                <c:pt idx="148">
                  <c:v>707.94424992000313</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0.10615703118070018</c:v>
                </c:pt>
                <c:pt idx="1">
                  <c:v>0.20254247076708815</c:v>
                </c:pt>
                <c:pt idx="2">
                  <c:v>0.29141007250771456</c:v>
                </c:pt>
                <c:pt idx="3">
                  <c:v>0.37503634566958099</c:v>
                </c:pt>
                <c:pt idx="4">
                  <c:v>0.45490779161354239</c:v>
                </c:pt>
                <c:pt idx="5">
                  <c:v>0.53205303868647291</c:v>
                </c:pt>
                <c:pt idx="6">
                  <c:v>0.60721770290688104</c:v>
                </c:pt>
                <c:pt idx="7">
                  <c:v>0.68096373138470123</c:v>
                </c:pt>
                <c:pt idx="8">
                  <c:v>0.75372936654252753</c:v>
                </c:pt>
                <c:pt idx="9">
                  <c:v>0.82586720553000037</c:v>
                </c:pt>
                <c:pt idx="10">
                  <c:v>0.8976694297143093</c:v>
                </c:pt>
                <c:pt idx="11">
                  <c:v>0.96938520328989863</c:v>
                </c:pt>
                <c:pt idx="12">
                  <c:v>1.0412331371867249</c:v>
                </c:pt>
                <c:pt idx="13">
                  <c:v>1.1134105736202524</c:v>
                </c:pt>
                <c:pt idx="14">
                  <c:v>1.1861008022232098</c:v>
                </c:pt>
                <c:pt idx="15">
                  <c:v>1.2594789437782283</c:v>
                </c:pt>
                <c:pt idx="16">
                  <c:v>1.3337170163015095</c:v>
                </c:pt>
                <c:pt idx="17">
                  <c:v>1.4089885695112707</c:v>
                </c:pt>
                <c:pt idx="18">
                  <c:v>1.4664982603250727</c:v>
                </c:pt>
                <c:pt idx="19">
                  <c:v>1.5247784084940463</c:v>
                </c:pt>
                <c:pt idx="20">
                  <c:v>1.5839141394292864</c:v>
                </c:pt>
                <c:pt idx="21">
                  <c:v>1.6439975371958397</c:v>
                </c:pt>
                <c:pt idx="22">
                  <c:v>1.7051283998545492</c:v>
                </c:pt>
                <c:pt idx="23">
                  <c:v>1.7674160866194213</c:v>
                </c:pt>
                <c:pt idx="24">
                  <c:v>1.8309817200326897</c:v>
                </c:pt>
                <c:pt idx="25">
                  <c:v>1.8959608625915907</c:v>
                </c:pt>
                <c:pt idx="26">
                  <c:v>1.9625068284945599</c:v>
                </c:pt>
                <c:pt idx="27">
                  <c:v>2.030794852225601</c:v>
                </c:pt>
                <c:pt idx="28">
                  <c:v>2.1010274265625237</c:v>
                </c:pt>
                <c:pt idx="29">
                  <c:v>2.173441260471904</c:v>
                </c:pt>
                <c:pt idx="30">
                  <c:v>2.2234677851120845</c:v>
                </c:pt>
                <c:pt idx="31">
                  <c:v>2.2747219479321146</c:v>
                </c:pt>
                <c:pt idx="32">
                  <c:v>2.3273103328344398</c:v>
                </c:pt>
                <c:pt idx="33">
                  <c:v>2.3813641757469566</c:v>
                </c:pt>
                <c:pt idx="34">
                  <c:v>2.437035356166648</c:v>
                </c:pt>
                <c:pt idx="35">
                  <c:v>2.4945012704716381</c:v>
                </c:pt>
                <c:pt idx="36">
                  <c:v>2.5539712433370014</c:v>
                </c:pt>
                <c:pt idx="37">
                  <c:v>2.6156951348145854</c:v>
                </c:pt>
                <c:pt idx="38">
                  <c:v>2.6799751322107674</c:v>
                </c:pt>
                <c:pt idx="39">
                  <c:v>2.7471822860875208</c:v>
                </c:pt>
                <c:pt idx="40">
                  <c:v>2.8177803339616587</c:v>
                </c:pt>
                <c:pt idx="41">
                  <c:v>2.8923611292066664</c:v>
                </c:pt>
                <c:pt idx="42">
                  <c:v>2.9716993562538843</c:v>
                </c:pt>
                <c:pt idx="43">
                  <c:v>3.0145263065671672</c:v>
                </c:pt>
                <c:pt idx="44">
                  <c:v>3.0591784254815662</c:v>
                </c:pt>
                <c:pt idx="45">
                  <c:v>3.1058142585409225</c:v>
                </c:pt>
                <c:pt idx="46">
                  <c:v>3.1547189489328598</c:v>
                </c:pt>
                <c:pt idx="47">
                  <c:v>3.2062496437713217</c:v>
                </c:pt>
                <c:pt idx="48">
                  <c:v>3.2608639631071319</c:v>
                </c:pt>
                <c:pt idx="49">
                  <c:v>3.3191638546088584</c:v>
                </c:pt>
                <c:pt idx="50">
                  <c:v>3.3819672306302397</c:v>
                </c:pt>
                <c:pt idx="51">
                  <c:v>3.450432156073481</c:v>
                </c:pt>
                <c:pt idx="52">
                  <c:v>3.5262891911535892</c:v>
                </c:pt>
                <c:pt idx="53">
                  <c:v>3.6123225240908003</c:v>
                </c:pt>
                <c:pt idx="54">
                  <c:v>3.7135190563918758</c:v>
                </c:pt>
                <c:pt idx="55">
                  <c:v>3.7777326228313415</c:v>
                </c:pt>
                <c:pt idx="56">
                  <c:v>3.855126362186633</c:v>
                </c:pt>
                <c:pt idx="57">
                  <c:v>3.9543657324576094</c:v>
                </c:pt>
                <c:pt idx="58">
                  <c:v>4.1072184499841464</c:v>
                </c:pt>
                <c:pt idx="59">
                  <c:v>4.4538446118176758</c:v>
                </c:pt>
                <c:pt idx="60">
                  <c:v>4.4431066527881145</c:v>
                </c:pt>
                <c:pt idx="61">
                  <c:v>4.4794605099800755</c:v>
                </c:pt>
                <c:pt idx="62">
                  <c:v>4.6347710795311121</c:v>
                </c:pt>
                <c:pt idx="63">
                  <c:v>4.7583399672759876</c:v>
                </c:pt>
                <c:pt idx="64">
                  <c:v>4.8587083509740392</c:v>
                </c:pt>
                <c:pt idx="65">
                  <c:v>4.9467850505128563</c:v>
                </c:pt>
                <c:pt idx="66">
                  <c:v>5.0271102954190265</c:v>
                </c:pt>
                <c:pt idx="67">
                  <c:v>5.1019218346253794</c:v>
                </c:pt>
                <c:pt idx="68">
                  <c:v>5.1725422769503826</c:v>
                </c:pt>
                <c:pt idx="69">
                  <c:v>5.2398416286941458</c:v>
                </c:pt>
                <c:pt idx="70">
                  <c:v>5.3044320099906601</c:v>
                </c:pt>
                <c:pt idx="71">
                  <c:v>5.3667649175610732</c:v>
                </c:pt>
                <c:pt idx="72">
                  <c:v>5.4271853904718821</c:v>
                </c:pt>
                <c:pt idx="73">
                  <c:v>5.4859645420301266</c:v>
                </c:pt>
                <c:pt idx="74">
                  <c:v>5.5433202373446946</c:v>
                </c:pt>
                <c:pt idx="75">
                  <c:v>5.5994308347601978</c:v>
                </c:pt>
                <c:pt idx="76">
                  <c:v>5.6544446537590511</c:v>
                </c:pt>
                <c:pt idx="77">
                  <c:v>5.7084866969278183</c:v>
                </c:pt>
                <c:pt idx="78">
                  <c:v>5.7616635448162725</c:v>
                </c:pt>
                <c:pt idx="79">
                  <c:v>5.8140669985577249</c:v>
                </c:pt>
                <c:pt idx="80">
                  <c:v>5.8657768421478229</c:v>
                </c:pt>
                <c:pt idx="81">
                  <c:v>5.9168629719971557</c:v>
                </c:pt>
                <c:pt idx="82">
                  <c:v>5.9673870628103005</c:v>
                </c:pt>
                <c:pt idx="83">
                  <c:v>6.0174038877814056</c:v>
                </c:pt>
                <c:pt idx="84">
                  <c:v>6.0669623770851375</c:v>
                </c:pt>
                <c:pt idx="85">
                  <c:v>6.1161064754888432</c:v>
                </c:pt>
                <c:pt idx="86">
                  <c:v>6.1648758438411564</c:v>
                </c:pt>
                <c:pt idx="87">
                  <c:v>6.2133064378392762</c:v>
                </c:pt>
                <c:pt idx="88">
                  <c:v>6.2614309893292415</c:v>
                </c:pt>
                <c:pt idx="89">
                  <c:v>6.3092794094599212</c:v>
                </c:pt>
                <c:pt idx="90">
                  <c:v>6.3568791286332296</c:v>
                </c:pt>
                <c:pt idx="91">
                  <c:v>6.404255384923121</c:v>
                </c:pt>
                <c:pt idx="92">
                  <c:v>6.4514314701659821</c:v>
                </c:pt>
                <c:pt idx="93">
                  <c:v>6.4984289410398164</c:v>
                </c:pt>
                <c:pt idx="94">
                  <c:v>6.5452678009975829</c:v>
                </c:pt>
                <c:pt idx="95">
                  <c:v>6.5919666577906515</c:v>
                </c:pt>
                <c:pt idx="96">
                  <c:v>6.6385428604332457</c:v>
                </c:pt>
                <c:pt idx="97">
                  <c:v>6.6850126187593331</c:v>
                </c:pt>
                <c:pt idx="98">
                  <c:v>6.7313911081670472</c:v>
                </c:pt>
                <c:pt idx="99">
                  <c:v>6.7776925616996033</c:v>
                </c:pt>
                <c:pt idx="100">
                  <c:v>6.8239303512520646</c:v>
                </c:pt>
                <c:pt idx="101">
                  <c:v>6.8708655434719521</c:v>
                </c:pt>
                <c:pt idx="102">
                  <c:v>6.9190685919348311</c:v>
                </c:pt>
                <c:pt idx="103">
                  <c:v>6.9685816552069983</c:v>
                </c:pt>
                <c:pt idx="104">
                  <c:v>7.0194364365820929</c:v>
                </c:pt>
                <c:pt idx="105">
                  <c:v>7.0716628713999867</c:v>
                </c:pt>
                <c:pt idx="106">
                  <c:v>7.1252888766737348</c:v>
                </c:pt>
                <c:pt idx="107">
                  <c:v>7.180339900920643</c:v>
                </c:pt>
                <c:pt idx="108">
                  <c:v>7.2368384387075002</c:v>
                </c:pt>
                <c:pt idx="109">
                  <c:v>7.2948035186664262</c:v>
                </c:pt>
                <c:pt idx="110">
                  <c:v>7.3542501728674194</c:v>
                </c:pt>
                <c:pt idx="111">
                  <c:v>7.4151888977280862</c:v>
                </c:pt>
                <c:pt idx="112">
                  <c:v>7.4776251190557144</c:v>
                </c:pt>
                <c:pt idx="113">
                  <c:v>7.5415586761429294</c:v>
                </c:pt>
                <c:pt idx="114">
                  <c:v>7.6069833418842245</c:v>
                </c:pt>
                <c:pt idx="115">
                  <c:v>7.6738863974287641</c:v>
                </c:pt>
                <c:pt idx="116">
                  <c:v>7.742248280699906</c:v>
                </c:pt>
                <c:pt idx="117">
                  <c:v>7.8120423279672888</c:v>
                </c:pt>
                <c:pt idx="118">
                  <c:v>7.8832346263638939</c:v>
                </c:pt>
                <c:pt idx="119">
                  <c:v>7.9557839926783656</c:v>
                </c:pt>
                <c:pt idx="120">
                  <c:v>8.029642089904053</c:v>
                </c:pt>
                <c:pt idx="121">
                  <c:v>8.1047536879995281</c:v>
                </c:pt>
                <c:pt idx="122">
                  <c:v>8.1810570693558482</c:v>
                </c:pt>
                <c:pt idx="123">
                  <c:v>8.2584845729506036</c:v>
                </c:pt>
                <c:pt idx="124">
                  <c:v>8.3369632645731144</c:v>
                </c:pt>
                <c:pt idx="125">
                  <c:v>8.4164157143606708</c:v>
                </c:pt>
                <c:pt idx="126">
                  <c:v>8.4967608577112053</c:v>
                </c:pt>
                <c:pt idx="127">
                  <c:v>8.5779149118789704</c:v>
                </c:pt>
                <c:pt idx="128">
                  <c:v>8.6597923185259784</c:v>
                </c:pt>
                <c:pt idx="129">
                  <c:v>8.7423066823297368</c:v>
                </c:pt>
                <c:pt idx="130">
                  <c:v>8.8253716773823783</c:v>
                </c:pt>
                <c:pt idx="131">
                  <c:v>8.9089018963299598</c:v>
                </c:pt>
                <c:pt idx="132">
                  <c:v>8.9928136216272918</c:v>
                </c:pt>
                <c:pt idx="133">
                  <c:v>9.07702550347555</c:v>
                </c:pt>
                <c:pt idx="134">
                  <c:v>9.1614591344977399</c:v>
                </c:pt>
                <c:pt idx="135">
                  <c:v>9.2460395165568166</c:v>
                </c:pt>
                <c:pt idx="136">
                  <c:v>9.3306954199742584</c:v>
                </c:pt>
                <c:pt idx="137">
                  <c:v>9.4153596395090844</c:v>
                </c:pt>
                <c:pt idx="138">
                  <c:v>9.4999691546631411</c:v>
                </c:pt>
                <c:pt idx="139">
                  <c:v>9.5844652041470386</c:v>
                </c:pt>
                <c:pt idx="140">
                  <c:v>9.6687932857125585</c:v>
                </c:pt>
                <c:pt idx="141">
                  <c:v>9.7529030931361955</c:v>
                </c:pt>
                <c:pt idx="142">
                  <c:v>9.8367484020622342</c:v>
                </c:pt>
                <c:pt idx="143">
                  <c:v>9.9202869158362343</c:v>
                </c:pt>
                <c:pt idx="144">
                  <c:v>10.003480081530457</c:v>
                </c:pt>
                <c:pt idx="145">
                  <c:v>10.086292885217146</c:v>
                </c:pt>
                <c:pt idx="146">
                  <c:v>10.16869363429748</c:v>
                </c:pt>
                <c:pt idx="147">
                  <c:v>10.250653733431239</c:v>
                </c:pt>
                <c:pt idx="148">
                  <c:v>10.33214745940162</c:v>
                </c:pt>
              </c:numCache>
            </c:numRef>
          </c:xVal>
          <c:yVal>
            <c:numRef>
              <c:f>Calculation!$C$61:$C$209</c:f>
              <c:numCache>
                <c:formatCode>0.000_ </c:formatCode>
                <c:ptCount val="149"/>
                <c:pt idx="0">
                  <c:v>739.99760230104778</c:v>
                </c:pt>
                <c:pt idx="1">
                  <c:v>739.84384682732093</c:v>
                </c:pt>
                <c:pt idx="2">
                  <c:v>739.68285770211742</c:v>
                </c:pt>
                <c:pt idx="3">
                  <c:v>739.51677013663948</c:v>
                </c:pt>
                <c:pt idx="4">
                  <c:v>739.34553020519536</c:v>
                </c:pt>
                <c:pt idx="5">
                  <c:v>739.16906887278265</c:v>
                </c:pt>
                <c:pt idx="6">
                  <c:v>738.98730337374775</c:v>
                </c:pt>
                <c:pt idx="7">
                  <c:v>738.80013724969365</c:v>
                </c:pt>
                <c:pt idx="8">
                  <c:v>738.60745958813618</c:v>
                </c:pt>
                <c:pt idx="9">
                  <c:v>738.40914371062775</c:v>
                </c:pt>
                <c:pt idx="10">
                  <c:v>738.20504540261538</c:v>
                </c:pt>
                <c:pt idx="11">
                  <c:v>737.99500069967678</c:v>
                </c:pt>
                <c:pt idx="12">
                  <c:v>737.77882319818218</c:v>
                </c:pt>
                <c:pt idx="13">
                  <c:v>737.55630082316168</c:v>
                </c:pt>
                <c:pt idx="14">
                  <c:v>737.32719195270772</c:v>
                </c:pt>
                <c:pt idx="15">
                  <c:v>737.09122076079404</c:v>
                </c:pt>
                <c:pt idx="16">
                  <c:v>736.84807159411105</c:v>
                </c:pt>
                <c:pt idx="17">
                  <c:v>736.59738213809783</c:v>
                </c:pt>
                <c:pt idx="18">
                  <c:v>736.33873504584687</c:v>
                </c:pt>
                <c:pt idx="19">
                  <c:v>736.13849909041926</c:v>
                </c:pt>
                <c:pt idx="20">
                  <c:v>735.93323075836395</c:v>
                </c:pt>
                <c:pt idx="21">
                  <c:v>735.72266684628448</c:v>
                </c:pt>
                <c:pt idx="22">
                  <c:v>735.50650733410373</c:v>
                </c:pt>
                <c:pt idx="23">
                  <c:v>735.28441261531611</c:v>
                </c:pt>
                <c:pt idx="24">
                  <c:v>735.05599660074381</c:v>
                </c:pt>
                <c:pt idx="25">
                  <c:v>734.82081822234215</c:v>
                </c:pt>
                <c:pt idx="26">
                  <c:v>734.57837085803976</c:v>
                </c:pt>
                <c:pt idx="27">
                  <c:v>734.32806902289235</c:v>
                </c:pt>
                <c:pt idx="28">
                  <c:v>734.06923141454433</c:v>
                </c:pt>
                <c:pt idx="29">
                  <c:v>733.80105902006244</c:v>
                </c:pt>
                <c:pt idx="30">
                  <c:v>733.52260641489943</c:v>
                </c:pt>
                <c:pt idx="31">
                  <c:v>733.3292598577774</c:v>
                </c:pt>
                <c:pt idx="32">
                  <c:v>733.13029548693555</c:v>
                </c:pt>
                <c:pt idx="33">
                  <c:v>732.92527703602104</c:v>
                </c:pt>
                <c:pt idx="34">
                  <c:v>732.71366728423118</c:v>
                </c:pt>
                <c:pt idx="35">
                  <c:v>732.49484245328392</c:v>
                </c:pt>
                <c:pt idx="36">
                  <c:v>732.26807194417734</c:v>
                </c:pt>
                <c:pt idx="37">
                  <c:v>732.03249167046806</c:v>
                </c:pt>
                <c:pt idx="38">
                  <c:v>731.78706825773281</c:v>
                </c:pt>
                <c:pt idx="39">
                  <c:v>731.53054999801645</c:v>
                </c:pt>
                <c:pt idx="40">
                  <c:v>731.26139807909306</c:v>
                </c:pt>
                <c:pt idx="41">
                  <c:v>730.97768751963679</c:v>
                </c:pt>
                <c:pt idx="42">
                  <c:v>730.67695987320701</c:v>
                </c:pt>
                <c:pt idx="43">
                  <c:v>730.35599579475388</c:v>
                </c:pt>
                <c:pt idx="44">
                  <c:v>730.18238763838258</c:v>
                </c:pt>
                <c:pt idx="45">
                  <c:v>730.00108940753921</c:v>
                </c:pt>
                <c:pt idx="46">
                  <c:v>729.81143573700842</c:v>
                </c:pt>
                <c:pt idx="47">
                  <c:v>729.61224290773487</c:v>
                </c:pt>
                <c:pt idx="48">
                  <c:v>729.4020284127206</c:v>
                </c:pt>
                <c:pt idx="49">
                  <c:v>729.17889294651059</c:v>
                </c:pt>
                <c:pt idx="50">
                  <c:v>728.94033860182174</c:v>
                </c:pt>
                <c:pt idx="51">
                  <c:v>728.68297193235185</c:v>
                </c:pt>
                <c:pt idx="52">
                  <c:v>728.40198926022356</c:v>
                </c:pt>
                <c:pt idx="53">
                  <c:v>728.09021386500115</c:v>
                </c:pt>
                <c:pt idx="54">
                  <c:v>727.7361024590615</c:v>
                </c:pt>
                <c:pt idx="55">
                  <c:v>727.31898464756341</c:v>
                </c:pt>
                <c:pt idx="56">
                  <c:v>727.05406823944463</c:v>
                </c:pt>
                <c:pt idx="57">
                  <c:v>726.73454663619998</c:v>
                </c:pt>
                <c:pt idx="58">
                  <c:v>726.32454187114047</c:v>
                </c:pt>
                <c:pt idx="59">
                  <c:v>725.69258597366195</c:v>
                </c:pt>
                <c:pt idx="60">
                  <c:v>724.25883989290924</c:v>
                </c:pt>
                <c:pt idx="61">
                  <c:v>724.30327158455304</c:v>
                </c:pt>
                <c:pt idx="62">
                  <c:v>724.15286639322574</c:v>
                </c:pt>
                <c:pt idx="63">
                  <c:v>723.51099043055694</c:v>
                </c:pt>
                <c:pt idx="64">
                  <c:v>723.00097841530271</c:v>
                </c:pt>
                <c:pt idx="65">
                  <c:v>722.58728093975458</c:v>
                </c:pt>
                <c:pt idx="66">
                  <c:v>722.22474168734698</c:v>
                </c:pt>
                <c:pt idx="67">
                  <c:v>721.89456424012644</c:v>
                </c:pt>
                <c:pt idx="68">
                  <c:v>721.58747934785106</c:v>
                </c:pt>
                <c:pt idx="69">
                  <c:v>721.2980064813969</c:v>
                </c:pt>
                <c:pt idx="70">
                  <c:v>721.02253996749914</c:v>
                </c:pt>
                <c:pt idx="71">
                  <c:v>720.75854290182917</c:v>
                </c:pt>
                <c:pt idx="72">
                  <c:v>720.50414434192214</c:v>
                </c:pt>
                <c:pt idx="73">
                  <c:v>720.25791491099415</c:v>
                </c:pt>
                <c:pt idx="74">
                  <c:v>720.01873198768953</c:v>
                </c:pt>
                <c:pt idx="75">
                  <c:v>719.78569399744299</c:v>
                </c:pt>
                <c:pt idx="76">
                  <c:v>719.55806344060011</c:v>
                </c:pt>
                <c:pt idx="77">
                  <c:v>719.33522762988287</c:v>
                </c:pt>
                <c:pt idx="78">
                  <c:v>719.11667080924906</c:v>
                </c:pt>
                <c:pt idx="79">
                  <c:v>718.90195384726326</c:v>
                </c:pt>
                <c:pt idx="80">
                  <c:v>718.6906991227695</c:v>
                </c:pt>
                <c:pt idx="81">
                  <c:v>718.48257906149433</c:v>
                </c:pt>
                <c:pt idx="82">
                  <c:v>718.27730729714347</c:v>
                </c:pt>
                <c:pt idx="83">
                  <c:v>718.07463175611019</c:v>
                </c:pt>
                <c:pt idx="84">
                  <c:v>717.87432917654246</c:v>
                </c:pt>
                <c:pt idx="85">
                  <c:v>717.67620071349211</c:v>
                </c:pt>
                <c:pt idx="86">
                  <c:v>717.48006837785431</c:v>
                </c:pt>
                <c:pt idx="87">
                  <c:v>717.28577212343475</c:v>
                </c:pt>
                <c:pt idx="88">
                  <c:v>717.09316744356158</c:v>
                </c:pt>
                <c:pt idx="89">
                  <c:v>716.90212337244725</c:v>
                </c:pt>
                <c:pt idx="90">
                  <c:v>716.71252081111732</c:v>
                </c:pt>
                <c:pt idx="91">
                  <c:v>716.52425111588582</c:v>
                </c:pt>
                <c:pt idx="92">
                  <c:v>716.33721490092114</c:v>
                </c:pt>
                <c:pt idx="93">
                  <c:v>716.15132101669542</c:v>
                </c:pt>
                <c:pt idx="94">
                  <c:v>715.96648567393288</c:v>
                </c:pt>
                <c:pt idx="95">
                  <c:v>715.78263168869955</c:v>
                </c:pt>
                <c:pt idx="96">
                  <c:v>715.59968782896317</c:v>
                </c:pt>
                <c:pt idx="97">
                  <c:v>715.41758824662691</c:v>
                </c:pt>
                <c:pt idx="98">
                  <c:v>715.23627198194447</c:v>
                </c:pt>
                <c:pt idx="99">
                  <c:v>715.05568252953265</c:v>
                </c:pt>
                <c:pt idx="100">
                  <c:v>714.87576745705212</c:v>
                </c:pt>
                <c:pt idx="101">
                  <c:v>714.69647806911814</c:v>
                </c:pt>
                <c:pt idx="102">
                  <c:v>714.51487302139958</c:v>
                </c:pt>
                <c:pt idx="103">
                  <c:v>714.32876609205425</c:v>
                </c:pt>
                <c:pt idx="104">
                  <c:v>714.13802106928438</c:v>
                </c:pt>
                <c:pt idx="105">
                  <c:v>713.94254348508616</c:v>
                </c:pt>
                <c:pt idx="106">
                  <c:v>713.7422469721696</c:v>
                </c:pt>
                <c:pt idx="107">
                  <c:v>713.53705419157257</c:v>
                </c:pt>
                <c:pt idx="108">
                  <c:v>713.32689851089037</c:v>
                </c:pt>
                <c:pt idx="109">
                  <c:v>713.11172579534843</c:v>
                </c:pt>
                <c:pt idx="110">
                  <c:v>712.89149627572033</c:v>
                </c:pt>
                <c:pt idx="111">
                  <c:v>712.666186460841</c:v>
                </c:pt>
                <c:pt idx="112">
                  <c:v>712.43579105420247</c:v>
                </c:pt>
                <c:pt idx="113">
                  <c:v>712.20032482560134</c:v>
                </c:pt>
                <c:pt idx="114">
                  <c:v>711.95982438083399</c:v>
                </c:pt>
                <c:pt idx="115">
                  <c:v>711.71434976573698</c:v>
                </c:pt>
                <c:pt idx="116">
                  <c:v>711.46398583624136</c:v>
                </c:pt>
                <c:pt idx="117">
                  <c:v>711.20884332440494</c:v>
                </c:pt>
                <c:pt idx="118">
                  <c:v>710.94905953238606</c:v>
                </c:pt>
                <c:pt idx="119">
                  <c:v>710.68479859265085</c:v>
                </c:pt>
                <c:pt idx="120">
                  <c:v>710.41625124370364</c:v>
                </c:pt>
                <c:pt idx="121">
                  <c:v>710.14363408624354</c:v>
                </c:pt>
                <c:pt idx="122">
                  <c:v>709.86718830434097</c:v>
                </c:pt>
                <c:pt idx="123">
                  <c:v>709.58717785897886</c:v>
                </c:pt>
                <c:pt idx="124">
                  <c:v>709.30388718560675</c:v>
                </c:pt>
                <c:pt idx="125">
                  <c:v>709.01761845140697</c:v>
                </c:pt>
                <c:pt idx="126">
                  <c:v>708.72868844978484</c:v>
                </c:pt>
                <c:pt idx="127">
                  <c:v>708.4374252273069</c:v>
                </c:pt>
                <c:pt idx="128">
                  <c:v>708.1441645503694</c:v>
                </c:pt>
                <c:pt idx="129">
                  <c:v>707.84924632428806</c:v>
                </c:pt>
                <c:pt idx="130">
                  <c:v>707.55301107592788</c:v>
                </c:pt>
                <c:pt idx="131">
                  <c:v>707.25579660281051</c:v>
                </c:pt>
                <c:pt idx="132">
                  <c:v>706.957934877855</c:v>
                </c:pt>
                <c:pt idx="133">
                  <c:v>706.65974928100013</c:v>
                </c:pt>
                <c:pt idx="134">
                  <c:v>706.36155220865612</c:v>
                </c:pt>
                <c:pt idx="135">
                  <c:v>706.06364309101014</c:v>
                </c:pt>
                <c:pt idx="136">
                  <c:v>705.76630682724476</c:v>
                </c:pt>
                <c:pt idx="137">
                  <c:v>705.46981263099644</c:v>
                </c:pt>
                <c:pt idx="138">
                  <c:v>705.17441326374183</c:v>
                </c:pt>
                <c:pt idx="139">
                  <c:v>704.88034462269934</c:v>
                </c:pt>
                <c:pt idx="140">
                  <c:v>704.58782564232968</c:v>
                </c:pt>
                <c:pt idx="141">
                  <c:v>704.29705846438401</c:v>
                </c:pt>
                <c:pt idx="142">
                  <c:v>704.00822883022511</c:v>
                </c:pt>
                <c:pt idx="143">
                  <c:v>703.72150665027766</c:v>
                </c:pt>
                <c:pt idx="144">
                  <c:v>703.43704670834575</c:v>
                </c:pt>
                <c:pt idx="145">
                  <c:v>703.15498946259993</c:v>
                </c:pt>
                <c:pt idx="146">
                  <c:v>702.87546190977571</c:v>
                </c:pt>
                <c:pt idx="147">
                  <c:v>702.5985784841248</c:v>
                </c:pt>
                <c:pt idx="148">
                  <c:v>702.32444196760707</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310074752"/>
        <c:axId val="310117888"/>
      </c:scatterChart>
      <c:valAx>
        <c:axId val="310074752"/>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117888"/>
        <c:crosses val="autoZero"/>
        <c:crossBetween val="midCat"/>
      </c:valAx>
      <c:valAx>
        <c:axId val="310117888"/>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310074752"/>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Calculation!$AJ$61:$AJ$473</c:f>
              <c:numCache>
                <c:formatCode>0.000_ </c:formatCode>
                <c:ptCount val="413"/>
                <c:pt idx="0">
                  <c:v>0.10615703118070018</c:v>
                </c:pt>
                <c:pt idx="1">
                  <c:v>0.20254247076708815</c:v>
                </c:pt>
                <c:pt idx="2">
                  <c:v>0.29141007250771456</c:v>
                </c:pt>
                <c:pt idx="3">
                  <c:v>0.37503634566958099</c:v>
                </c:pt>
                <c:pt idx="4">
                  <c:v>0.45490779161354239</c:v>
                </c:pt>
                <c:pt idx="5">
                  <c:v>0.53205303868647291</c:v>
                </c:pt>
                <c:pt idx="6">
                  <c:v>0.60721770290688104</c:v>
                </c:pt>
                <c:pt idx="7">
                  <c:v>0.68096373138470123</c:v>
                </c:pt>
                <c:pt idx="8">
                  <c:v>0.75372936654252753</c:v>
                </c:pt>
                <c:pt idx="9">
                  <c:v>0.82586720553000037</c:v>
                </c:pt>
                <c:pt idx="10">
                  <c:v>0.8976694297143093</c:v>
                </c:pt>
                <c:pt idx="11">
                  <c:v>0.96938520328989863</c:v>
                </c:pt>
                <c:pt idx="12">
                  <c:v>1.0412331371867249</c:v>
                </c:pt>
                <c:pt idx="13">
                  <c:v>1.1134105736202524</c:v>
                </c:pt>
                <c:pt idx="14">
                  <c:v>1.1861008022232098</c:v>
                </c:pt>
                <c:pt idx="15">
                  <c:v>1.2594789437782283</c:v>
                </c:pt>
                <c:pt idx="16">
                  <c:v>1.3337170163015095</c:v>
                </c:pt>
                <c:pt idx="17">
                  <c:v>1.4089885695112707</c:v>
                </c:pt>
                <c:pt idx="18">
                  <c:v>1.4664982603250727</c:v>
                </c:pt>
                <c:pt idx="19">
                  <c:v>1.5247784084940463</c:v>
                </c:pt>
                <c:pt idx="20">
                  <c:v>1.5839141394292864</c:v>
                </c:pt>
                <c:pt idx="21">
                  <c:v>1.6439975371958397</c:v>
                </c:pt>
                <c:pt idx="22">
                  <c:v>1.7051283998545492</c:v>
                </c:pt>
                <c:pt idx="23">
                  <c:v>1.7674160866194213</c:v>
                </c:pt>
                <c:pt idx="24">
                  <c:v>1.8309817200326897</c:v>
                </c:pt>
                <c:pt idx="25">
                  <c:v>1.8959608625915907</c:v>
                </c:pt>
                <c:pt idx="26">
                  <c:v>1.9625068284945599</c:v>
                </c:pt>
                <c:pt idx="27">
                  <c:v>2.030794852225601</c:v>
                </c:pt>
                <c:pt idx="28">
                  <c:v>2.1010274265625237</c:v>
                </c:pt>
                <c:pt idx="29">
                  <c:v>2.173441260471904</c:v>
                </c:pt>
                <c:pt idx="30">
                  <c:v>2.2234677851120845</c:v>
                </c:pt>
                <c:pt idx="31">
                  <c:v>2.2747219479321146</c:v>
                </c:pt>
                <c:pt idx="32">
                  <c:v>2.3273103328344398</c:v>
                </c:pt>
                <c:pt idx="33">
                  <c:v>2.3813641757469566</c:v>
                </c:pt>
                <c:pt idx="34">
                  <c:v>2.437035356166648</c:v>
                </c:pt>
                <c:pt idx="35">
                  <c:v>2.4945012704716381</c:v>
                </c:pt>
                <c:pt idx="36">
                  <c:v>2.5539712433370014</c:v>
                </c:pt>
                <c:pt idx="37">
                  <c:v>2.6156951348145854</c:v>
                </c:pt>
                <c:pt idx="38">
                  <c:v>2.6799751322107674</c:v>
                </c:pt>
                <c:pt idx="39">
                  <c:v>2.7471822860875208</c:v>
                </c:pt>
                <c:pt idx="40">
                  <c:v>2.8177803339616587</c:v>
                </c:pt>
                <c:pt idx="41">
                  <c:v>2.8923611292066664</c:v>
                </c:pt>
                <c:pt idx="42">
                  <c:v>2.9716993562538843</c:v>
                </c:pt>
                <c:pt idx="43">
                  <c:v>3.0145263065671672</c:v>
                </c:pt>
                <c:pt idx="44">
                  <c:v>3.0591784254815662</c:v>
                </c:pt>
                <c:pt idx="45">
                  <c:v>3.1058142585409225</c:v>
                </c:pt>
                <c:pt idx="46">
                  <c:v>3.1547189489328598</c:v>
                </c:pt>
                <c:pt idx="47">
                  <c:v>3.2062496437713217</c:v>
                </c:pt>
                <c:pt idx="48">
                  <c:v>3.2608639631071319</c:v>
                </c:pt>
                <c:pt idx="49">
                  <c:v>3.3191638546088584</c:v>
                </c:pt>
                <c:pt idx="50">
                  <c:v>3.3819672306302397</c:v>
                </c:pt>
                <c:pt idx="51">
                  <c:v>3.450432156073481</c:v>
                </c:pt>
                <c:pt idx="52">
                  <c:v>3.5262891911535892</c:v>
                </c:pt>
                <c:pt idx="53">
                  <c:v>3.6123225240908003</c:v>
                </c:pt>
                <c:pt idx="54">
                  <c:v>3.7135190563918758</c:v>
                </c:pt>
                <c:pt idx="55">
                  <c:v>3.7777326228313415</c:v>
                </c:pt>
                <c:pt idx="56">
                  <c:v>3.855126362186633</c:v>
                </c:pt>
                <c:pt idx="57">
                  <c:v>3.9543657324576094</c:v>
                </c:pt>
                <c:pt idx="58">
                  <c:v>4.1072184499841464</c:v>
                </c:pt>
                <c:pt idx="59">
                  <c:v>4.4538446118176758</c:v>
                </c:pt>
                <c:pt idx="60">
                  <c:v>4.4431066527881145</c:v>
                </c:pt>
                <c:pt idx="61">
                  <c:v>4.4794605099800755</c:v>
                </c:pt>
                <c:pt idx="62">
                  <c:v>4.6347710795311121</c:v>
                </c:pt>
                <c:pt idx="63">
                  <c:v>4.7583399672759876</c:v>
                </c:pt>
                <c:pt idx="64">
                  <c:v>4.8587083509740392</c:v>
                </c:pt>
                <c:pt idx="65">
                  <c:v>4.9467850505128563</c:v>
                </c:pt>
                <c:pt idx="66">
                  <c:v>5.0271102954190265</c:v>
                </c:pt>
                <c:pt idx="67">
                  <c:v>5.1019218346253794</c:v>
                </c:pt>
                <c:pt idx="68">
                  <c:v>5.1725422769503826</c:v>
                </c:pt>
                <c:pt idx="69">
                  <c:v>5.2398416286941458</c:v>
                </c:pt>
                <c:pt idx="70">
                  <c:v>5.3044320099906601</c:v>
                </c:pt>
                <c:pt idx="71">
                  <c:v>5.3667649175610732</c:v>
                </c:pt>
                <c:pt idx="72">
                  <c:v>5.4271853904718821</c:v>
                </c:pt>
                <c:pt idx="73">
                  <c:v>5.4859645420301266</c:v>
                </c:pt>
                <c:pt idx="74">
                  <c:v>5.5433202373446946</c:v>
                </c:pt>
                <c:pt idx="75">
                  <c:v>5.5994308347601978</c:v>
                </c:pt>
                <c:pt idx="76">
                  <c:v>5.6544446537590511</c:v>
                </c:pt>
                <c:pt idx="77">
                  <c:v>5.7084866969278183</c:v>
                </c:pt>
                <c:pt idx="78">
                  <c:v>5.7616635448162725</c:v>
                </c:pt>
                <c:pt idx="79">
                  <c:v>5.8140669985577249</c:v>
                </c:pt>
                <c:pt idx="80">
                  <c:v>5.8657768421478229</c:v>
                </c:pt>
                <c:pt idx="81">
                  <c:v>5.9168629719971557</c:v>
                </c:pt>
                <c:pt idx="82">
                  <c:v>5.9673870628103005</c:v>
                </c:pt>
                <c:pt idx="83">
                  <c:v>6.0174038877814056</c:v>
                </c:pt>
                <c:pt idx="84">
                  <c:v>6.0669623770851375</c:v>
                </c:pt>
                <c:pt idx="85">
                  <c:v>6.1161064754888432</c:v>
                </c:pt>
                <c:pt idx="86">
                  <c:v>6.1648758438411564</c:v>
                </c:pt>
                <c:pt idx="87">
                  <c:v>6.2133064378392762</c:v>
                </c:pt>
                <c:pt idx="88">
                  <c:v>6.2614309893292415</c:v>
                </c:pt>
                <c:pt idx="89">
                  <c:v>6.3092794094599212</c:v>
                </c:pt>
                <c:pt idx="90">
                  <c:v>6.3568791286332296</c:v>
                </c:pt>
                <c:pt idx="91">
                  <c:v>6.404255384923121</c:v>
                </c:pt>
                <c:pt idx="92">
                  <c:v>6.4514314701659821</c:v>
                </c:pt>
                <c:pt idx="93">
                  <c:v>6.4984289410398164</c:v>
                </c:pt>
                <c:pt idx="94">
                  <c:v>6.5452678009975829</c:v>
                </c:pt>
                <c:pt idx="95">
                  <c:v>6.5919666577906515</c:v>
                </c:pt>
                <c:pt idx="96">
                  <c:v>6.6385428604332457</c:v>
                </c:pt>
                <c:pt idx="97">
                  <c:v>6.6850126187593331</c:v>
                </c:pt>
                <c:pt idx="98">
                  <c:v>6.7313911081670472</c:v>
                </c:pt>
                <c:pt idx="99">
                  <c:v>6.7776925616996033</c:v>
                </c:pt>
                <c:pt idx="100">
                  <c:v>6.8239303512520646</c:v>
                </c:pt>
                <c:pt idx="101">
                  <c:v>6.8708655434719521</c:v>
                </c:pt>
                <c:pt idx="102">
                  <c:v>6.9190685919348311</c:v>
                </c:pt>
                <c:pt idx="103">
                  <c:v>6.9685816552069983</c:v>
                </c:pt>
                <c:pt idx="104">
                  <c:v>7.0194364365820929</c:v>
                </c:pt>
                <c:pt idx="105">
                  <c:v>7.0716628713999867</c:v>
                </c:pt>
                <c:pt idx="106">
                  <c:v>7.1252888766737348</c:v>
                </c:pt>
                <c:pt idx="107">
                  <c:v>7.180339900920643</c:v>
                </c:pt>
                <c:pt idx="108">
                  <c:v>7.2368384387075002</c:v>
                </c:pt>
                <c:pt idx="109">
                  <c:v>7.2948035186664262</c:v>
                </c:pt>
                <c:pt idx="110">
                  <c:v>7.3542501728674194</c:v>
                </c:pt>
                <c:pt idx="111">
                  <c:v>7.4151888977280862</c:v>
                </c:pt>
                <c:pt idx="112">
                  <c:v>7.4776251190557144</c:v>
                </c:pt>
                <c:pt idx="113">
                  <c:v>7.5415586761429294</c:v>
                </c:pt>
                <c:pt idx="114">
                  <c:v>7.6069833418842245</c:v>
                </c:pt>
                <c:pt idx="115">
                  <c:v>7.6738863974287641</c:v>
                </c:pt>
                <c:pt idx="116">
                  <c:v>7.742248280699906</c:v>
                </c:pt>
                <c:pt idx="117">
                  <c:v>7.8120423279672888</c:v>
                </c:pt>
                <c:pt idx="118">
                  <c:v>7.8832346263638939</c:v>
                </c:pt>
                <c:pt idx="119">
                  <c:v>7.9557839926783656</c:v>
                </c:pt>
                <c:pt idx="120">
                  <c:v>8.029642089904053</c:v>
                </c:pt>
                <c:pt idx="121">
                  <c:v>8.1047536879995281</c:v>
                </c:pt>
                <c:pt idx="122">
                  <c:v>8.1810570693558482</c:v>
                </c:pt>
                <c:pt idx="123">
                  <c:v>8.2584845729506036</c:v>
                </c:pt>
                <c:pt idx="124">
                  <c:v>8.3369632645731144</c:v>
                </c:pt>
                <c:pt idx="125">
                  <c:v>8.4164157143606708</c:v>
                </c:pt>
                <c:pt idx="126">
                  <c:v>8.4967608577112053</c:v>
                </c:pt>
                <c:pt idx="127">
                  <c:v>8.5779149118789704</c:v>
                </c:pt>
                <c:pt idx="128">
                  <c:v>8.6597923185259784</c:v>
                </c:pt>
                <c:pt idx="129">
                  <c:v>8.7423066823297368</c:v>
                </c:pt>
                <c:pt idx="130">
                  <c:v>8.8253716773823783</c:v>
                </c:pt>
                <c:pt idx="131">
                  <c:v>8.9089018963299598</c:v>
                </c:pt>
                <c:pt idx="132">
                  <c:v>8.9928136216272918</c:v>
                </c:pt>
                <c:pt idx="133">
                  <c:v>9.07702550347555</c:v>
                </c:pt>
                <c:pt idx="134">
                  <c:v>9.1614591344977399</c:v>
                </c:pt>
                <c:pt idx="135">
                  <c:v>9.2460395165568166</c:v>
                </c:pt>
                <c:pt idx="136">
                  <c:v>9.3306954199742584</c:v>
                </c:pt>
                <c:pt idx="137">
                  <c:v>9.4153596395090844</c:v>
                </c:pt>
                <c:pt idx="138">
                  <c:v>9.4999691546631411</c:v>
                </c:pt>
                <c:pt idx="139">
                  <c:v>9.5844652041470386</c:v>
                </c:pt>
                <c:pt idx="140">
                  <c:v>9.6687932857125585</c:v>
                </c:pt>
                <c:pt idx="141">
                  <c:v>9.7529030931361955</c:v>
                </c:pt>
                <c:pt idx="142">
                  <c:v>9.8367484020622342</c:v>
                </c:pt>
                <c:pt idx="143">
                  <c:v>9.9202869158362343</c:v>
                </c:pt>
                <c:pt idx="144">
                  <c:v>10.003480081530457</c:v>
                </c:pt>
                <c:pt idx="145">
                  <c:v>10.086292885217146</c:v>
                </c:pt>
                <c:pt idx="146">
                  <c:v>10.16869363429748</c:v>
                </c:pt>
                <c:pt idx="147">
                  <c:v>10.250653733431239</c:v>
                </c:pt>
                <c:pt idx="148">
                  <c:v>10.33214745940162</c:v>
                </c:pt>
                <c:pt idx="149">
                  <c:v>10.413151739133605</c:v>
                </c:pt>
                <c:pt idx="150">
                  <c:v>10.493645934088732</c:v>
                </c:pt>
                <c:pt idx="151">
                  <c:v>10.573611633395892</c:v>
                </c:pt>
                <c:pt idx="152">
                  <c:v>10.653032457347615</c:v>
                </c:pt>
                <c:pt idx="153">
                  <c:v>10.731893872288117</c:v>
                </c:pt>
                <c:pt idx="154">
                  <c:v>10.810183017432392</c:v>
                </c:pt>
                <c:pt idx="155">
                  <c:v>10.887888543772183</c:v>
                </c:pt>
                <c:pt idx="156">
                  <c:v>10.965000464929789</c:v>
                </c:pt>
                <c:pt idx="157">
                  <c:v>11.041510019601549</c:v>
                </c:pt>
                <c:pt idx="158">
                  <c:v>11.117409545075667</c:v>
                </c:pt>
                <c:pt idx="159">
                  <c:v>11.192692361202738</c:v>
                </c:pt>
                <c:pt idx="160">
                  <c:v>11.267352664130723</c:v>
                </c:pt>
                <c:pt idx="161">
                  <c:v>11.341385429081496</c:v>
                </c:pt>
                <c:pt idx="162">
                  <c:v>11.414786321434828</c:v>
                </c:pt>
                <c:pt idx="163">
                  <c:v>11.487551615392597</c:v>
                </c:pt>
                <c:pt idx="164">
                  <c:v>11.559678119515693</c:v>
                </c:pt>
                <c:pt idx="165">
                  <c:v>11.631163108454594</c:v>
                </c:pt>
                <c:pt idx="166">
                  <c:v>11.702004260228968</c:v>
                </c:pt>
                <c:pt idx="167">
                  <c:v>11.772199598449419</c:v>
                </c:pt>
                <c:pt idx="168">
                  <c:v>11.841747438913863</c:v>
                </c:pt>
                <c:pt idx="169">
                  <c:v>11.910646340050457</c:v>
                </c:pt>
                <c:pt idx="170">
                  <c:v>11.978895056718136</c:v>
                </c:pt>
                <c:pt idx="171">
                  <c:v>12.046492496913304</c:v>
                </c:pt>
                <c:pt idx="172">
                  <c:v>12.113437680967094</c:v>
                </c:pt>
                <c:pt idx="173">
                  <c:v>12.179729702851743</c:v>
                </c:pt>
                <c:pt idx="174">
                  <c:v>12.245367693246621</c:v>
                </c:pt>
                <c:pt idx="175">
                  <c:v>12.310350784044655</c:v>
                </c:pt>
                <c:pt idx="176">
                  <c:v>12.374678074008406</c:v>
                </c:pt>
                <c:pt idx="177">
                  <c:v>12.43834859531229</c:v>
                </c:pt>
                <c:pt idx="178">
                  <c:v>12.501361280733203</c:v>
                </c:pt>
                <c:pt idx="179">
                  <c:v>12.563714931277207</c:v>
                </c:pt>
                <c:pt idx="180">
                  <c:v>12.625408184054789</c:v>
                </c:pt>
                <c:pt idx="181">
                  <c:v>12.686439480242528</c:v>
                </c:pt>
                <c:pt idx="182">
                  <c:v>12.746807032994575</c:v>
                </c:pt>
                <c:pt idx="183">
                  <c:v>12.806508795194704</c:v>
                </c:pt>
                <c:pt idx="184">
                  <c:v>12.865542426968791</c:v>
                </c:pt>
                <c:pt idx="185">
                  <c:v>12.923905262909148</c:v>
                </c:pt>
                <c:pt idx="186">
                  <c:v>12.981594278997308</c:v>
                </c:pt>
                <c:pt idx="187">
                  <c:v>13.03860605925108</c:v>
                </c:pt>
                <c:pt idx="188">
                  <c:v>13.094936762165657</c:v>
                </c:pt>
                <c:pt idx="189">
                  <c:v>13.150582087068713</c:v>
                </c:pt>
                <c:pt idx="190">
                  <c:v>13.205537240565718</c:v>
                </c:pt>
                <c:pt idx="191">
                  <c:v>13.259796903315802</c:v>
                </c:pt>
                <c:pt idx="192">
                  <c:v>13.313355197450534</c:v>
                </c:pt>
                <c:pt idx="193">
                  <c:v>13.366205655028686</c:v>
                </c:pt>
                <c:pt idx="194">
                  <c:v>13.418341188010125</c:v>
                </c:pt>
                <c:pt idx="195">
                  <c:v>13.469754060330928</c:v>
                </c:pt>
                <c:pt idx="196">
                  <c:v>13.520435862769864</c:v>
                </c:pt>
                <c:pt idx="197">
                  <c:v>13.57037749141201</c:v>
                </c:pt>
                <c:pt idx="198">
                  <c:v>13.619569130637558</c:v>
                </c:pt>
                <c:pt idx="199">
                  <c:v>13.66800024168929</c:v>
                </c:pt>
                <c:pt idx="200">
                  <c:v>13.715659557997993</c:v>
                </c:pt>
                <c:pt idx="201">
                  <c:v>13.762535088565523</c:v>
                </c:pt>
                <c:pt idx="202">
                  <c:v>13.808614130814014</c:v>
                </c:pt>
                <c:pt idx="203">
                  <c:v>13.853883294398848</c:v>
                </c:pt>
                <c:pt idx="204">
                  <c:v>13.898328537542289</c:v>
                </c:pt>
                <c:pt idx="205">
                  <c:v>13.941935217462714</c:v>
                </c:pt>
                <c:pt idx="206">
                  <c:v>13.984688156438374</c:v>
                </c:pt>
                <c:pt idx="207">
                  <c:v>14.026571724940526</c:v>
                </c:pt>
                <c:pt idx="208">
                  <c:v>14.067569943084738</c:v>
                </c:pt>
                <c:pt idx="209">
                  <c:v>14.107666601367772</c:v>
                </c:pt>
                <c:pt idx="210">
                  <c:v>14.146845401270173</c:v>
                </c:pt>
                <c:pt idx="211">
                  <c:v>14.185090115804156</c:v>
                </c:pt>
                <c:pt idx="212">
                  <c:v>14.222384769471818</c:v>
                </c:pt>
                <c:pt idx="213">
                  <c:v>14.258713836376945</c:v>
                </c:pt>
                <c:pt idx="214">
                  <c:v>14.294062454421004</c:v>
                </c:pt>
                <c:pt idx="215">
                  <c:v>14.328416652638339</c:v>
                </c:pt>
                <c:pt idx="216">
                  <c:v>14.36176358782609</c:v>
                </c:pt>
                <c:pt idx="217">
                  <c:v>14.394091785751451</c:v>
                </c:pt>
                <c:pt idx="218">
                  <c:v>14.425391381431806</c:v>
                </c:pt>
                <c:pt idx="219">
                  <c:v>14.455654352346858</c:v>
                </c:pt>
                <c:pt idx="220">
                  <c:v>14.484874738020505</c:v>
                </c:pt>
                <c:pt idx="221">
                  <c:v>14.513048839262533</c:v>
                </c:pt>
                <c:pt idx="222">
                  <c:v>14.540175390530832</c:v>
                </c:pt>
                <c:pt idx="223">
                  <c:v>14.566255699388698</c:v>
                </c:pt>
                <c:pt idx="224">
                  <c:v>14.591293747888095</c:v>
                </c:pt>
                <c:pt idx="225">
                  <c:v>14.615296251879286</c:v>
                </c:pt>
                <c:pt idx="226">
                  <c:v>14.638272675672699</c:v>
                </c:pt>
                <c:pt idx="227">
                  <c:v>14.660235201078269</c:v>
                </c:pt>
                <c:pt idx="228">
                  <c:v>14.681819474188043</c:v>
                </c:pt>
                <c:pt idx="229">
                  <c:v>14.705531332608732</c:v>
                </c:pt>
                <c:pt idx="230">
                  <c:v>14.731777692192573</c:v>
                </c:pt>
                <c:pt idx="231">
                  <c:v>14.761080988702313</c:v>
                </c:pt>
                <c:pt idx="232">
                  <c:v>14.79414466014207</c:v>
                </c:pt>
                <c:pt idx="233">
                  <c:v>14.831946500714707</c:v>
                </c:pt>
                <c:pt idx="234">
                  <c:v>14.875900373390312</c:v>
                </c:pt>
                <c:pt idx="235">
                  <c:v>14.928155914825249</c:v>
                </c:pt>
                <c:pt idx="236">
                  <c:v>14.992204459791926</c:v>
                </c:pt>
                <c:pt idx="237">
                  <c:v>15.074255632374403</c:v>
                </c:pt>
                <c:pt idx="238">
                  <c:v>15.18692919924381</c:v>
                </c:pt>
                <c:pt idx="239">
                  <c:v>15.36208583724158</c:v>
                </c:pt>
                <c:pt idx="240">
                  <c:v>15.723377566773131</c:v>
                </c:pt>
                <c:pt idx="241">
                  <c:v>15.844612968396232</c:v>
                </c:pt>
                <c:pt idx="242">
                  <c:v>15.921515538055715</c:v>
                </c:pt>
                <c:pt idx="243">
                  <c:v>16.001880663802378</c:v>
                </c:pt>
                <c:pt idx="244">
                  <c:v>16.093107370470626</c:v>
                </c:pt>
                <c:pt idx="245">
                  <c:v>16.196591198641439</c:v>
                </c:pt>
                <c:pt idx="246">
                  <c:v>16.310839715226852</c:v>
                </c:pt>
                <c:pt idx="247">
                  <c:v>16.431377339808662</c:v>
                </c:pt>
                <c:pt idx="248">
                  <c:v>16.552124972716229</c:v>
                </c:pt>
                <c:pt idx="249">
                  <c:v>16.668333559309922</c:v>
                </c:pt>
                <c:pt idx="250">
                  <c:v>16.778244483938494</c:v>
                </c:pt>
                <c:pt idx="251">
                  <c:v>16.882271392517975</c:v>
                </c:pt>
                <c:pt idx="252">
                  <c:v>16.98145835682535</c:v>
                </c:pt>
                <c:pt idx="253">
                  <c:v>17.076635845645605</c:v>
                </c:pt>
                <c:pt idx="254">
                  <c:v>17.168272085644993</c:v>
                </c:pt>
                <c:pt idx="255">
                  <c:v>17.256597653599936</c:v>
                </c:pt>
                <c:pt idx="256">
                  <c:v>17.341745002239481</c:v>
                </c:pt>
                <c:pt idx="257">
                  <c:v>17.423827356048655</c:v>
                </c:pt>
                <c:pt idx="258">
                  <c:v>17.502965207408309</c:v>
                </c:pt>
                <c:pt idx="259">
                  <c:v>17.579286869476984</c:v>
                </c:pt>
                <c:pt idx="260">
                  <c:v>17.652922046562729</c:v>
                </c:pt>
                <c:pt idx="261">
                  <c:v>17.723996551827668</c:v>
                </c:pt>
                <c:pt idx="262">
                  <c:v>17.792629741585305</c:v>
                </c:pt>
                <c:pt idx="263">
                  <c:v>17.858933871276516</c:v>
                </c:pt>
                <c:pt idx="264">
                  <c:v>17.923014354164092</c:v>
                </c:pt>
                <c:pt idx="265">
                  <c:v>17.984970294677343</c:v>
                </c:pt>
                <c:pt idx="266">
                  <c:v>18.044895027235057</c:v>
                </c:pt>
                <c:pt idx="267">
                  <c:v>18.102876585693433</c:v>
                </c:pt>
                <c:pt idx="268">
                  <c:v>18.158998103038641</c:v>
                </c:pt>
                <c:pt idx="269">
                  <c:v>18.213338158138463</c:v>
                </c:pt>
                <c:pt idx="270">
                  <c:v>18.265971084297611</c:v>
                </c:pt>
                <c:pt idx="271">
                  <c:v>18.316967249048059</c:v>
                </c:pt>
                <c:pt idx="272">
                  <c:v>18.366393310669501</c:v>
                </c:pt>
                <c:pt idx="273">
                  <c:v>18.414312454725827</c:v>
                </c:pt>
                <c:pt idx="274">
                  <c:v>18.460784612809409</c:v>
                </c:pt>
                <c:pt idx="275">
                  <c:v>18.505866665159854</c:v>
                </c:pt>
                <c:pt idx="276">
                  <c:v>18.549612628553454</c:v>
                </c:pt>
                <c:pt idx="277">
                  <c:v>18.592073830692236</c:v>
                </c:pt>
                <c:pt idx="278">
                  <c:v>18.844198403286086</c:v>
                </c:pt>
                <c:pt idx="279">
                  <c:v>18.925150539420311</c:v>
                </c:pt>
                <c:pt idx="280">
                  <c:v>18.949424879886269</c:v>
                </c:pt>
                <c:pt idx="281">
                  <c:v>19.051309055324477</c:v>
                </c:pt>
                <c:pt idx="282">
                  <c:v>19.214445175382437</c:v>
                </c:pt>
                <c:pt idx="283">
                  <c:v>19.244194246317537</c:v>
                </c:pt>
                <c:pt idx="284">
                  <c:v>19.320016163395682</c:v>
                </c:pt>
                <c:pt idx="285">
                  <c:v>19.422830102844756</c:v>
                </c:pt>
                <c:pt idx="286">
                  <c:v>19.527115236125645</c:v>
                </c:pt>
                <c:pt idx="287">
                  <c:v>19.612287783046764</c:v>
                </c:pt>
                <c:pt idx="288">
                  <c:v>19.678495056589032</c:v>
                </c:pt>
                <c:pt idx="289">
                  <c:v>19.733805248466936</c:v>
                </c:pt>
                <c:pt idx="290">
                  <c:v>19.783347329945663</c:v>
                </c:pt>
                <c:pt idx="291">
                  <c:v>19.829072188985457</c:v>
                </c:pt>
                <c:pt idx="292">
                  <c:v>19.871468458391</c:v>
                </c:pt>
                <c:pt idx="293">
                  <c:v>19.910585429569643</c:v>
                </c:pt>
                <c:pt idx="294">
                  <c:v>19.946450009625803</c:v>
                </c:pt>
                <c:pt idx="295">
                  <c:v>19.979173629458302</c:v>
                </c:pt>
                <c:pt idx="296">
                  <c:v>20.008937014263516</c:v>
                </c:pt>
                <c:pt idx="297">
                  <c:v>20.03594993315096</c:v>
                </c:pt>
                <c:pt idx="298">
                  <c:v>20.060421732600485</c:v>
                </c:pt>
                <c:pt idx="299">
                  <c:v>20.082547029402267</c:v>
                </c:pt>
                <c:pt idx="300">
                  <c:v>20.102501192811719</c:v>
                </c:pt>
                <c:pt idx="301">
                  <c:v>20.120440310879957</c:v>
                </c:pt>
                <c:pt idx="302">
                  <c:v>20.136502599950003</c:v>
                </c:pt>
                <c:pt idx="303">
                  <c:v>20.150809936959835</c:v>
                </c:pt>
                <c:pt idx="304">
                  <c:v>20.163469052695913</c:v>
                </c:pt>
                <c:pt idx="305">
                  <c:v>20.174572238123964</c:v>
                </c:pt>
                <c:pt idx="306">
                  <c:v>20.184197468991918</c:v>
                </c:pt>
                <c:pt idx="307">
                  <c:v>20.19240778225414</c:v>
                </c:pt>
                <c:pt idx="308">
                  <c:v>20.199249563187866</c:v>
                </c:pt>
                <c:pt idx="309">
                  <c:v>20.204749048654147</c:v>
                </c:pt>
                <c:pt idx="310">
                  <c:v>20.208905580763613</c:v>
                </c:pt>
                <c:pt idx="311">
                  <c:v>20.211678265930754</c:v>
                </c:pt>
                <c:pt idx="312">
                  <c:v>20.212957453987734</c:v>
                </c:pt>
                <c:pt idx="313">
                  <c:v>20.215114032301603</c:v>
                </c:pt>
                <c:pt idx="314">
                  <c:v>20.221900144894136</c:v>
                </c:pt>
                <c:pt idx="315">
                  <c:v>20.222492639019119</c:v>
                </c:pt>
                <c:pt idx="316">
                  <c:v>20.222509694569489</c:v>
                </c:pt>
                <c:pt idx="317">
                  <c:v>20.223809271842654</c:v>
                </c:pt>
                <c:pt idx="318">
                  <c:v>20.226024470752403</c:v>
                </c:pt>
                <c:pt idx="319">
                  <c:v>20.233427219191636</c:v>
                </c:pt>
                <c:pt idx="320">
                  <c:v>20.233681355126553</c:v>
                </c:pt>
                <c:pt idx="321">
                  <c:v>20.233697776885528</c:v>
                </c:pt>
                <c:pt idx="322">
                  <c:v>20.235018286258995</c:v>
                </c:pt>
                <c:pt idx="323">
                  <c:v>20.237295046974758</c:v>
                </c:pt>
                <c:pt idx="324">
                  <c:v>20.245433570182286</c:v>
                </c:pt>
                <c:pt idx="325">
                  <c:v>20.245595605477515</c:v>
                </c:pt>
                <c:pt idx="326">
                  <c:v>20.245611443218458</c:v>
                </c:pt>
                <c:pt idx="327">
                  <c:v>20.246953271161541</c:v>
                </c:pt>
                <c:pt idx="328">
                  <c:v>20.249294235648993</c:v>
                </c:pt>
                <c:pt idx="329">
                  <c:v>20.258318313903906</c:v>
                </c:pt>
                <c:pt idx="330">
                  <c:v>20.258437644483468</c:v>
                </c:pt>
                <c:pt idx="331">
                  <c:v>20.25845294543976</c:v>
                </c:pt>
                <c:pt idx="332">
                  <c:v>20.259816384016638</c:v>
                </c:pt>
                <c:pt idx="333">
                  <c:v>20.262224050810186</c:v>
                </c:pt>
                <c:pt idx="334">
                  <c:v>20.2723289795311</c:v>
                </c:pt>
                <c:pt idx="335">
                  <c:v>20.272423761596016</c:v>
                </c:pt>
                <c:pt idx="336">
                  <c:v>20.272438569820629</c:v>
                </c:pt>
                <c:pt idx="337">
                  <c:v>20.273823797045431</c:v>
                </c:pt>
                <c:pt idx="338">
                  <c:v>20.276300442726328</c:v>
                </c:pt>
                <c:pt idx="339">
                  <c:v>20.287746482652938</c:v>
                </c:pt>
                <c:pt idx="340">
                  <c:v>20.287825399164678</c:v>
                </c:pt>
                <c:pt idx="341">
                  <c:v>20.287839756179622</c:v>
                </c:pt>
                <c:pt idx="342">
                  <c:v>20.289246792746564</c:v>
                </c:pt>
                <c:pt idx="343">
                  <c:v>20.291794307915307</c:v>
                </c:pt>
                <c:pt idx="344">
                  <c:v>20.30493563701372</c:v>
                </c:pt>
                <c:pt idx="345">
                  <c:v>20.30500352999282</c:v>
                </c:pt>
                <c:pt idx="346">
                  <c:v>20.305017475688576</c:v>
                </c:pt>
                <c:pt idx="347">
                  <c:v>20.306446118046882</c:v>
                </c:pt>
                <c:pt idx="348">
                  <c:v>20.309065745116392</c:v>
                </c:pt>
                <c:pt idx="349">
                  <c:v>20.324394191111747</c:v>
                </c:pt>
                <c:pt idx="350">
                  <c:v>20.324454058747307</c:v>
                </c:pt>
                <c:pt idx="351">
                  <c:v>20.324467632488485</c:v>
                </c:pt>
                <c:pt idx="352">
                  <c:v>20.325917353235898</c:v>
                </c:pt>
                <c:pt idx="353">
                  <c:v>20.328609282573929</c:v>
                </c:pt>
                <c:pt idx="354">
                  <c:v>20.346819159762077</c:v>
                </c:pt>
                <c:pt idx="355">
                  <c:v>20.346873015565073</c:v>
                </c:pt>
                <c:pt idx="356">
                  <c:v>20.346886257595163</c:v>
                </c:pt>
                <c:pt idx="357">
                  <c:v>20.348356058790788</c:v>
                </c:pt>
                <c:pt idx="358">
                  <c:v>20.351118817116216</c:v>
                </c:pt>
                <c:pt idx="359">
                  <c:v>20.373194976528882</c:v>
                </c:pt>
                <c:pt idx="360">
                  <c:v>20.373244274168766</c:v>
                </c:pt>
                <c:pt idx="361">
                  <c:v>20.37325722743585</c:v>
                </c:pt>
                <c:pt idx="362">
                  <c:v>20.374745430913144</c:v>
                </c:pt>
                <c:pt idx="363">
                  <c:v>20.377574987315047</c:v>
                </c:pt>
                <c:pt idx="364">
                  <c:v>20.404877329264597</c:v>
                </c:pt>
                <c:pt idx="365">
                  <c:v>20.404923198040219</c:v>
                </c:pt>
                <c:pt idx="366">
                  <c:v>20.404935910409591</c:v>
                </c:pt>
                <c:pt idx="367">
                  <c:v>20.406439887817534</c:v>
                </c:pt>
                <c:pt idx="368">
                  <c:v>20.409328475740196</c:v>
                </c:pt>
                <c:pt idx="369">
                  <c:v>20.443534270493814</c:v>
                </c:pt>
                <c:pt idx="370">
                  <c:v>20.443577656085957</c:v>
                </c:pt>
                <c:pt idx="371">
                  <c:v>20.443590182086226</c:v>
                </c:pt>
                <c:pt idx="372">
                  <c:v>20.445106121437572</c:v>
                </c:pt>
                <c:pt idx="373">
                  <c:v>20.448041152570436</c:v>
                </c:pt>
                <c:pt idx="374">
                  <c:v>20.490541534657407</c:v>
                </c:pt>
                <c:pt idx="375">
                  <c:v>20.490583270950335</c:v>
                </c:pt>
                <c:pt idx="376">
                  <c:v>20.490595669803696</c:v>
                </c:pt>
                <c:pt idx="377">
                  <c:v>20.492118742453965</c:v>
                </c:pt>
                <c:pt idx="378">
                  <c:v>20.495083257643664</c:v>
                </c:pt>
                <c:pt idx="379">
                  <c:v>20.545477948472087</c:v>
                </c:pt>
                <c:pt idx="380">
                  <c:v>20.545518743294984</c:v>
                </c:pt>
                <c:pt idx="381">
                  <c:v>20.545531067912684</c:v>
                </c:pt>
                <c:pt idx="382">
                  <c:v>20.547056584026823</c:v>
                </c:pt>
                <c:pt idx="383">
                  <c:v>20.550033586672484</c:v>
                </c:pt>
                <c:pt idx="384">
                  <c:v>20.605389460659591</c:v>
                </c:pt>
                <c:pt idx="385">
                  <c:v>20.605429807505573</c:v>
                </c:pt>
                <c:pt idx="386">
                  <c:v>20.605442089505299</c:v>
                </c:pt>
                <c:pt idx="387">
                  <c:v>20.606967139228651</c:v>
                </c:pt>
                <c:pt idx="388">
                  <c:v>20.609945941920003</c:v>
                </c:pt>
                <c:pt idx="389">
                  <c:v>20.667229503440492</c:v>
                </c:pt>
                <c:pt idx="390">
                  <c:v>20.667269643616162</c:v>
                </c:pt>
                <c:pt idx="391">
                  <c:v>20.667281894065752</c:v>
                </c:pt>
                <c:pt idx="392">
                  <c:v>20.668805442341547</c:v>
                </c:pt>
                <c:pt idx="393">
                  <c:v>20.671782228878779</c:v>
                </c:pt>
                <c:pt idx="394">
                  <c:v>20.729707542563389</c:v>
                </c:pt>
                <c:pt idx="395">
                  <c:v>20.729747552120855</c:v>
                </c:pt>
                <c:pt idx="396">
                  <c:v>20.729759773536728</c:v>
                </c:pt>
                <c:pt idx="397">
                  <c:v>20.731281581048187</c:v>
                </c:pt>
                <c:pt idx="398">
                  <c:v>20.734255472132492</c:v>
                </c:pt>
                <c:pt idx="399">
                  <c:v>20.792513874958939</c:v>
                </c:pt>
                <c:pt idx="400">
                  <c:v>20.792553770666863</c:v>
                </c:pt>
                <c:pt idx="401">
                  <c:v>20.792565963521827</c:v>
                </c:pt>
                <c:pt idx="402">
                  <c:v>20.794085982195501</c:v>
                </c:pt>
                <c:pt idx="403">
                  <c:v>20.797056805605362</c:v>
                </c:pt>
                <c:pt idx="404">
                  <c:v>20.855591257676284</c:v>
                </c:pt>
                <c:pt idx="405">
                  <c:v>20.855631042770174</c:v>
                </c:pt>
                <c:pt idx="406">
                  <c:v>20.855643207152774</c:v>
                </c:pt>
                <c:pt idx="407">
                  <c:v>20.85716142495875</c:v>
                </c:pt>
                <c:pt idx="408">
                  <c:v>20.860129141809981</c:v>
                </c:pt>
                <c:pt idx="409">
                  <c:v>20.918931134440538</c:v>
                </c:pt>
                <c:pt idx="410">
                  <c:v>20.918970809647778</c:v>
                </c:pt>
                <c:pt idx="411">
                  <c:v>20.918982945580336</c:v>
                </c:pt>
                <c:pt idx="412">
                  <c:v>20.920499356709428</c:v>
                </c:pt>
              </c:numCache>
            </c:numRef>
          </c:xVal>
          <c:yVal>
            <c:numRef>
              <c:f>Calculation!$G$61:$G$473</c:f>
              <c:numCache>
                <c:formatCode>0.000_ </c:formatCode>
                <c:ptCount val="413"/>
                <c:pt idx="0">
                  <c:v>87.273381992757578</c:v>
                </c:pt>
                <c:pt idx="1">
                  <c:v>116.39623673582629</c:v>
                </c:pt>
                <c:pt idx="2">
                  <c:v>152.78442981299671</c:v>
                </c:pt>
                <c:pt idx="3">
                  <c:v>172.55445267799246</c:v>
                </c:pt>
                <c:pt idx="4">
                  <c:v>194.58027980009879</c:v>
                </c:pt>
                <c:pt idx="5">
                  <c:v>219.09249235151515</c:v>
                </c:pt>
                <c:pt idx="6">
                  <c:v>246.34324710016321</c:v>
                </c:pt>
                <c:pt idx="7">
                  <c:v>276.60820008576735</c:v>
                </c:pt>
                <c:pt idx="8">
                  <c:v>310.1886438687431</c:v>
                </c:pt>
                <c:pt idx="9">
                  <c:v>347.41388477297295</c:v>
                </c:pt>
                <c:pt idx="10">
                  <c:v>388.64389482331865</c:v>
                </c:pt>
                <c:pt idx="11">
                  <c:v>434.27228217401142</c:v>
                </c:pt>
                <c:pt idx="12">
                  <c:v>484.72963439001586</c:v>
                </c:pt>
                <c:pt idx="13">
                  <c:v>540.48730201314061</c:v>
                </c:pt>
                <c:pt idx="14">
                  <c:v>602.06170647864144</c:v>
                </c:pt>
                <c:pt idx="15">
                  <c:v>670.01927797866642</c:v>
                </c:pt>
                <c:pt idx="16">
                  <c:v>744.98215711135947</c:v>
                </c:pt>
                <c:pt idx="17">
                  <c:v>827.6348316630615</c:v>
                </c:pt>
                <c:pt idx="18">
                  <c:v>905.8275728879147</c:v>
                </c:pt>
                <c:pt idx="19">
                  <c:v>985.19025318886202</c:v>
                </c:pt>
                <c:pt idx="20">
                  <c:v>1064.9980221608403</c:v>
                </c:pt>
                <c:pt idx="21">
                  <c:v>1150.84958545019</c:v>
                </c:pt>
                <c:pt idx="22">
                  <c:v>1243.2019408879805</c:v>
                </c:pt>
                <c:pt idx="23">
                  <c:v>1342.5527123068216</c:v>
                </c:pt>
                <c:pt idx="24">
                  <c:v>1449.4452102160976</c:v>
                </c:pt>
                <c:pt idx="25">
                  <c:v>1564.4746616378636</c:v>
                </c:pt>
                <c:pt idx="26">
                  <c:v>1688.2957403326707</c:v>
                </c:pt>
                <c:pt idx="27">
                  <c:v>1821.631770677327</c:v>
                </c:pt>
                <c:pt idx="28">
                  <c:v>1965.2861154548107</c:v>
                </c:pt>
                <c:pt idx="29">
                  <c:v>2120.1564572754546</c:v>
                </c:pt>
                <c:pt idx="30">
                  <c:v>2259.6076178864814</c:v>
                </c:pt>
                <c:pt idx="31">
                  <c:v>2392.9900924458498</c:v>
                </c:pt>
                <c:pt idx="32">
                  <c:v>2518.4879539960075</c:v>
                </c:pt>
                <c:pt idx="33">
                  <c:v>2650.8366743197444</c:v>
                </c:pt>
                <c:pt idx="34">
                  <c:v>2790.5135680749304</c:v>
                </c:pt>
                <c:pt idx="35">
                  <c:v>2938.0553459151952</c:v>
                </c:pt>
                <c:pt idx="36">
                  <c:v>3094.0663138161576</c:v>
                </c:pt>
                <c:pt idx="37">
                  <c:v>3259.2328966563841</c:v>
                </c:pt>
                <c:pt idx="38">
                  <c:v>3434.3427276756229</c:v>
                </c:pt>
                <c:pt idx="39">
                  <c:v>3620.3102425129618</c:v>
                </c:pt>
                <c:pt idx="40">
                  <c:v>3818.211770160166</c:v>
                </c:pt>
                <c:pt idx="41">
                  <c:v>4029.3349047190895</c:v>
                </c:pt>
                <c:pt idx="42">
                  <c:v>4255.2501032856153</c:v>
                </c:pt>
                <c:pt idx="43">
                  <c:v>4448.4806749320478</c:v>
                </c:pt>
                <c:pt idx="44">
                  <c:v>4615.6066299923332</c:v>
                </c:pt>
                <c:pt idx="45">
                  <c:v>4752.425594965709</c:v>
                </c:pt>
                <c:pt idx="46">
                  <c:v>4895.432638491503</c:v>
                </c:pt>
                <c:pt idx="47">
                  <c:v>5045.2190288174852</c:v>
                </c:pt>
                <c:pt idx="48">
                  <c:v>5202.5671848192924</c:v>
                </c:pt>
                <c:pt idx="49">
                  <c:v>5368.4524453817676</c:v>
                </c:pt>
                <c:pt idx="50">
                  <c:v>5544.1214259606186</c:v>
                </c:pt>
                <c:pt idx="51">
                  <c:v>5731.2166726951928</c:v>
                </c:pt>
                <c:pt idx="52">
                  <c:v>5931.986953079203</c:v>
                </c:pt>
                <c:pt idx="53">
                  <c:v>6149.6683055547319</c:v>
                </c:pt>
                <c:pt idx="54">
                  <c:v>6389.2432891024428</c:v>
                </c:pt>
                <c:pt idx="55">
                  <c:v>6623.9160339803175</c:v>
                </c:pt>
                <c:pt idx="56">
                  <c:v>6836.1640167110854</c:v>
                </c:pt>
                <c:pt idx="57">
                  <c:v>7023.1275669703919</c:v>
                </c:pt>
                <c:pt idx="58">
                  <c:v>7247.1968930216099</c:v>
                </c:pt>
                <c:pt idx="59">
                  <c:v>7530.1488099958187</c:v>
                </c:pt>
                <c:pt idx="60">
                  <c:v>8065.7278136296363</c:v>
                </c:pt>
                <c:pt idx="61">
                  <c:v>8395.5889125381054</c:v>
                </c:pt>
                <c:pt idx="62">
                  <c:v>8336.4499073159313</c:v>
                </c:pt>
                <c:pt idx="63">
                  <c:v>8420.3155186633467</c:v>
                </c:pt>
                <c:pt idx="64">
                  <c:v>8574.7467978606255</c:v>
                </c:pt>
                <c:pt idx="65">
                  <c:v>8670.8189329721754</c:v>
                </c:pt>
                <c:pt idx="66">
                  <c:v>8728.4809161970152</c:v>
                </c:pt>
                <c:pt idx="67">
                  <c:v>8763.7380174575792</c:v>
                </c:pt>
                <c:pt idx="68">
                  <c:v>8783.7253843197595</c:v>
                </c:pt>
                <c:pt idx="69">
                  <c:v>8792.2574245205724</c:v>
                </c:pt>
                <c:pt idx="70">
                  <c:v>8791.7230125322494</c:v>
                </c:pt>
                <c:pt idx="71">
                  <c:v>8783.7629888166757</c:v>
                </c:pt>
                <c:pt idx="72">
                  <c:v>8769.5731564193175</c:v>
                </c:pt>
                <c:pt idx="73">
                  <c:v>8750.0624851127795</c:v>
                </c:pt>
                <c:pt idx="74">
                  <c:v>8725.9442970403288</c:v>
                </c:pt>
                <c:pt idx="75">
                  <c:v>8697.7926062762181</c:v>
                </c:pt>
                <c:pt idx="76">
                  <c:v>8666.0788074744214</c:v>
                </c:pt>
                <c:pt idx="77">
                  <c:v>8631.1965823365845</c:v>
                </c:pt>
                <c:pt idx="78">
                  <c:v>8593.4793907549974</c:v>
                </c:pt>
                <c:pt idx="79">
                  <c:v>8553.2131065176236</c:v>
                </c:pt>
                <c:pt idx="80">
                  <c:v>8510.6453669043385</c:v>
                </c:pt>
                <c:pt idx="81">
                  <c:v>8465.9926349321449</c:v>
                </c:pt>
                <c:pt idx="82">
                  <c:v>8419.445630458682</c:v>
                </c:pt>
                <c:pt idx="83">
                  <c:v>8371.1735733030218</c:v>
                </c:pt>
                <c:pt idx="84">
                  <c:v>8321.3275449289431</c:v>
                </c:pt>
                <c:pt idx="85">
                  <c:v>8270.0431852755119</c:v>
                </c:pt>
                <c:pt idx="86">
                  <c:v>8217.4428806540909</c:v>
                </c:pt>
                <c:pt idx="87">
                  <c:v>8163.6375568730155</c:v>
                </c:pt>
                <c:pt idx="88">
                  <c:v>8108.7281624432781</c:v>
                </c:pt>
                <c:pt idx="89">
                  <c:v>8052.8069058163801</c:v>
                </c:pt>
                <c:pt idx="90">
                  <c:v>7995.9582954531843</c:v>
                </c:pt>
                <c:pt idx="91">
                  <c:v>7938.2600203887541</c:v>
                </c:pt>
                <c:pt idx="92">
                  <c:v>7879.7837006739073</c:v>
                </c:pt>
                <c:pt idx="93">
                  <c:v>7820.595530835345</c:v>
                </c:pt>
                <c:pt idx="94">
                  <c:v>7760.7568347425076</c:v>
                </c:pt>
                <c:pt idx="95">
                  <c:v>7700.3245466168119</c:v>
                </c:pt>
                <c:pt idx="96">
                  <c:v>7639.3516300839328</c:v>
                </c:pt>
                <c:pt idx="97">
                  <c:v>7577.8874449473506</c:v>
                </c:pt>
                <c:pt idx="98">
                  <c:v>7515.9780696094076</c:v>
                </c:pt>
                <c:pt idx="99">
                  <c:v>7453.6665856711579</c:v>
                </c:pt>
                <c:pt idx="100">
                  <c:v>7390.9933301256988</c:v>
                </c:pt>
                <c:pt idx="101">
                  <c:v>7312.066092773638</c:v>
                </c:pt>
                <c:pt idx="102">
                  <c:v>7206.7738043151694</c:v>
                </c:pt>
                <c:pt idx="103">
                  <c:v>7092.0510390355885</c:v>
                </c:pt>
                <c:pt idx="104">
                  <c:v>6979.1423085100514</c:v>
                </c:pt>
                <c:pt idx="105">
                  <c:v>6868.0279362305109</c:v>
                </c:pt>
                <c:pt idx="106">
                  <c:v>6758.6866377407405</c:v>
                </c:pt>
                <c:pt idx="107">
                  <c:v>6651.0966275626606</c:v>
                </c:pt>
                <c:pt idx="108">
                  <c:v>6545.2355762625857</c:v>
                </c:pt>
                <c:pt idx="109">
                  <c:v>6441.0805466204074</c:v>
                </c:pt>
                <c:pt idx="110">
                  <c:v>6338.6079309605848</c:v>
                </c:pt>
                <c:pt idx="111">
                  <c:v>6237.7933919170173</c:v>
                </c:pt>
                <c:pt idx="112">
                  <c:v>6138.6118088245603</c:v>
                </c:pt>
                <c:pt idx="113">
                  <c:v>6041.037232187271</c:v>
                </c:pt>
                <c:pt idx="114">
                  <c:v>5945.0428488813777</c:v>
                </c:pt>
                <c:pt idx="115">
                  <c:v>5850.6009608623817</c:v>
                </c:pt>
                <c:pt idx="116">
                  <c:v>5757.6829801309996</c:v>
                </c:pt>
                <c:pt idx="117">
                  <c:v>5666.2594425389962</c:v>
                </c:pt>
                <c:pt idx="118">
                  <c:v>5576.3000426588351</c:v>
                </c:pt>
                <c:pt idx="119">
                  <c:v>5487.7736913878853</c:v>
                </c:pt>
                <c:pt idx="120">
                  <c:v>5400.6485972073579</c:v>
                </c:pt>
                <c:pt idx="121">
                  <c:v>5314.8923710932568</c:v>
                </c:pt>
                <c:pt idx="122">
                  <c:v>5230.4721540267165</c:v>
                </c:pt>
                <c:pt idx="123">
                  <c:v>5147.3547649293678</c:v>
                </c:pt>
                <c:pt idx="124">
                  <c:v>5065.5068657516058</c:v>
                </c:pt>
                <c:pt idx="125">
                  <c:v>4984.8951394427813</c:v>
                </c:pt>
                <c:pt idx="126">
                  <c:v>4905.486475736403</c:v>
                </c:pt>
                <c:pt idx="127">
                  <c:v>4827.2481591548394</c:v>
                </c:pt>
                <c:pt idx="128">
                  <c:v>4750.1480534410885</c:v>
                </c:pt>
                <c:pt idx="129">
                  <c:v>4674.1547767776319</c:v>
                </c:pt>
                <c:pt idx="130">
                  <c:v>4599.2378626445552</c:v>
                </c:pt>
                <c:pt idx="131">
                  <c:v>4525.3679019552646</c:v>
                </c:pt>
                <c:pt idx="132">
                  <c:v>4452.5166631160491</c:v>
                </c:pt>
                <c:pt idx="133">
                  <c:v>4380.6571877960068</c:v>
                </c:pt>
                <c:pt idx="134">
                  <c:v>4309.7638613698964</c:v>
                </c:pt>
                <c:pt idx="135">
                  <c:v>4239.8124581156626</c:v>
                </c:pt>
                <c:pt idx="136">
                  <c:v>4170.7801622455136</c:v>
                </c:pt>
                <c:pt idx="137">
                  <c:v>4102.6455666580723</c:v>
                </c:pt>
                <c:pt idx="138">
                  <c:v>4035.388651903279</c:v>
                </c:pt>
                <c:pt idx="139">
                  <c:v>3968.9907482334456</c:v>
                </c:pt>
                <c:pt idx="140">
                  <c:v>3903.4344837960921</c:v>
                </c:pt>
                <c:pt idx="141">
                  <c:v>3838.7037220273382</c:v>
                </c:pt>
                <c:pt idx="142">
                  <c:v>3774.7834911626974</c:v>
                </c:pt>
                <c:pt idx="143">
                  <c:v>3711.6599085399607</c:v>
                </c:pt>
                <c:pt idx="144">
                  <c:v>3649.3201020546708</c:v>
                </c:pt>
                <c:pt idx="145">
                  <c:v>3587.7521307829256</c:v>
                </c:pt>
                <c:pt idx="146">
                  <c:v>3526.9449064273904</c:v>
                </c:pt>
                <c:pt idx="147">
                  <c:v>3466.8881169025503</c:v>
                </c:pt>
                <c:pt idx="148">
                  <c:v>3407.5721530547862</c:v>
                </c:pt>
                <c:pt idx="149">
                  <c:v>3348.9880392318096</c:v>
                </c:pt>
                <c:pt idx="150">
                  <c:v>3291.1273681741782</c:v>
                </c:pt>
                <c:pt idx="151">
                  <c:v>3233.982240498588</c:v>
                </c:pt>
                <c:pt idx="152">
                  <c:v>3177.5452088791626</c:v>
                </c:pt>
                <c:pt idx="153">
                  <c:v>3121.8092269060094</c:v>
                </c:pt>
                <c:pt idx="154">
                  <c:v>3066.7676025008745</c:v>
                </c:pt>
                <c:pt idx="155">
                  <c:v>3012.4139557014323</c:v>
                </c:pt>
                <c:pt idx="156">
                  <c:v>2958.7421805776507</c:v>
                </c:pt>
                <c:pt idx="157">
                  <c:v>2905.7464110114743</c:v>
                </c:pt>
                <c:pt idx="158">
                  <c:v>2853.4209900595197</c:v>
                </c:pt>
                <c:pt idx="159">
                  <c:v>2801.7604426081239</c:v>
                </c:pt>
                <c:pt idx="160">
                  <c:v>2750.7594510395875</c:v>
                </c:pt>
                <c:pt idx="161">
                  <c:v>2700.4128336323511</c:v>
                </c:pt>
                <c:pt idx="162">
                  <c:v>2650.7155254353406</c:v>
                </c:pt>
                <c:pt idx="163">
                  <c:v>2601.6625613712827</c:v>
                </c:pt>
                <c:pt idx="164">
                  <c:v>2553.2490613405043</c:v>
                </c:pt>
                <c:pt idx="165">
                  <c:v>2505.4702171164276</c:v>
                </c:pt>
                <c:pt idx="166">
                  <c:v>2458.3212808409817</c:v>
                </c:pt>
                <c:pt idx="167">
                  <c:v>2411.7975549466132</c:v>
                </c:pt>
                <c:pt idx="168">
                  <c:v>2365.8943833474641</c:v>
                </c:pt>
                <c:pt idx="169">
                  <c:v>2320.607143759164</c:v>
                </c:pt>
                <c:pt idx="170">
                  <c:v>2275.9312410207572</c:v>
                </c:pt>
                <c:pt idx="171">
                  <c:v>2231.8621013058737</c:v>
                </c:pt>
                <c:pt idx="172">
                  <c:v>2188.3951671238933</c:v>
                </c:pt>
                <c:pt idx="173">
                  <c:v>2145.5258930210362</c:v>
                </c:pt>
                <c:pt idx="174">
                  <c:v>2103.2497419036467</c:v>
                </c:pt>
                <c:pt idx="175">
                  <c:v>2061.5621819141757</c:v>
                </c:pt>
                <c:pt idx="176">
                  <c:v>2020.4586837993281</c:v>
                </c:pt>
                <c:pt idx="177">
                  <c:v>1979.9347187162075</c:v>
                </c:pt>
                <c:pt idx="178">
                  <c:v>1939.9857564298347</c:v>
                </c:pt>
                <c:pt idx="179">
                  <c:v>1900.607263862491</c:v>
                </c:pt>
                <c:pt idx="180">
                  <c:v>1861.7947039578219</c:v>
                </c:pt>
                <c:pt idx="181">
                  <c:v>1823.5435348298802</c:v>
                </c:pt>
                <c:pt idx="182">
                  <c:v>1785.8492091711219</c:v>
                </c:pt>
                <c:pt idx="183">
                  <c:v>1748.7071738966977</c:v>
                </c:pt>
                <c:pt idx="184">
                  <c:v>1712.1128700049994</c:v>
                </c:pt>
                <c:pt idx="185">
                  <c:v>1676.0617326399781</c:v>
                </c:pt>
                <c:pt idx="186">
                  <c:v>1640.549191340901</c:v>
                </c:pt>
                <c:pt idx="187">
                  <c:v>1605.5706704684214</c:v>
                </c:pt>
                <c:pt idx="188">
                  <c:v>1571.1215897995303</c:v>
                </c:pt>
                <c:pt idx="189">
                  <c:v>1537.1973652824636</c:v>
                </c:pt>
                <c:pt idx="190">
                  <c:v>1503.7934099479853</c:v>
                </c:pt>
                <c:pt idx="191">
                  <c:v>1470.9051349720762</c:v>
                </c:pt>
                <c:pt idx="192">
                  <c:v>1438.5279508870406</c:v>
                </c:pt>
                <c:pt idx="193">
                  <c:v>1406.6572689393372</c:v>
                </c:pt>
                <c:pt idx="194">
                  <c:v>1375.2885025917078</c:v>
                </c:pt>
                <c:pt idx="195">
                  <c:v>1344.417069168552</c:v>
                </c:pt>
                <c:pt idx="196">
                  <c:v>1314.0383916421131</c:v>
                </c:pt>
                <c:pt idx="197">
                  <c:v>1284.1479005570882</c:v>
                </c:pt>
                <c:pt idx="198">
                  <c:v>1254.7410360891056</c:v>
                </c:pt>
                <c:pt idx="199">
                  <c:v>1225.8132502323087</c:v>
                </c:pt>
                <c:pt idx="200">
                  <c:v>1197.3600091067983</c:v>
                </c:pt>
                <c:pt idx="201">
                  <c:v>1169.3767953752119</c:v>
                </c:pt>
                <c:pt idx="202">
                  <c:v>1141.8591107526936</c:v>
                </c:pt>
                <c:pt idx="203">
                  <c:v>1114.8024785909518</c:v>
                </c:pt>
                <c:pt idx="204">
                  <c:v>1088.2024465098352</c:v>
                </c:pt>
                <c:pt idx="205">
                  <c:v>1062.0545890461535</c:v>
                </c:pt>
                <c:pt idx="206">
                  <c:v>1036.3545102793491</c:v>
                </c:pt>
                <c:pt idx="207">
                  <c:v>1011.0978463889894</c:v>
                </c:pt>
                <c:pt idx="208">
                  <c:v>986.28026808853826</c:v>
                </c:pt>
                <c:pt idx="209">
                  <c:v>961.89748287421764</c:v>
                </c:pt>
                <c:pt idx="210">
                  <c:v>937.94523701771197</c:v>
                </c:pt>
                <c:pt idx="211">
                  <c:v>914.41931722669028</c:v>
                </c:pt>
                <c:pt idx="212">
                  <c:v>891.31555189045412</c:v>
                </c:pt>
                <c:pt idx="213">
                  <c:v>868.62981182530734</c:v>
                </c:pt>
                <c:pt idx="214">
                  <c:v>846.35801043462811</c:v>
                </c:pt>
                <c:pt idx="215">
                  <c:v>824.49610320113732</c:v>
                </c:pt>
                <c:pt idx="216">
                  <c:v>803.04008643781594</c:v>
                </c:pt>
                <c:pt idx="217">
                  <c:v>781.98599523638609</c:v>
                </c:pt>
                <c:pt idx="218">
                  <c:v>761.32990057030815</c:v>
                </c:pt>
                <c:pt idx="219">
                  <c:v>741.06790553321537</c:v>
                </c:pt>
                <c:pt idx="220">
                  <c:v>721.19614072175</c:v>
                </c:pt>
                <c:pt idx="221">
                  <c:v>701.7107588029213</c:v>
                </c:pt>
                <c:pt idx="222">
                  <c:v>682.60792834225413</c:v>
                </c:pt>
                <c:pt idx="223">
                  <c:v>663.8838270016762</c:v>
                </c:pt>
                <c:pt idx="224">
                  <c:v>645.53463425174118</c:v>
                </c:pt>
                <c:pt idx="225">
                  <c:v>627.55652377004424</c:v>
                </c:pt>
                <c:pt idx="226">
                  <c:v>609.94565572197871</c:v>
                </c:pt>
                <c:pt idx="227">
                  <c:v>592.69816913441582</c:v>
                </c:pt>
                <c:pt idx="228">
                  <c:v>575.81017457764278</c:v>
                </c:pt>
                <c:pt idx="229">
                  <c:v>559.2814351346691</c:v>
                </c:pt>
                <c:pt idx="230">
                  <c:v>543.12508708876123</c:v>
                </c:pt>
                <c:pt idx="231">
                  <c:v>527.35004011188403</c:v>
                </c:pt>
                <c:pt idx="232">
                  <c:v>511.95214298724318</c:v>
                </c:pt>
                <c:pt idx="233">
                  <c:v>496.92814285764149</c:v>
                </c:pt>
                <c:pt idx="234">
                  <c:v>482.27609542815799</c:v>
                </c:pt>
                <c:pt idx="235">
                  <c:v>467.99606623239356</c:v>
                </c:pt>
                <c:pt idx="236">
                  <c:v>454.09141009429044</c:v>
                </c:pt>
                <c:pt idx="237">
                  <c:v>440.57130376912335</c:v>
                </c:pt>
                <c:pt idx="238">
                  <c:v>427.45633829551412</c:v>
                </c:pt>
                <c:pt idx="239">
                  <c:v>414.79294543094801</c:v>
                </c:pt>
                <c:pt idx="240">
                  <c:v>402.70088099008905</c:v>
                </c:pt>
                <c:pt idx="241">
                  <c:v>399.96855598031027</c:v>
                </c:pt>
                <c:pt idx="242">
                  <c:v>397.72654880579427</c:v>
                </c:pt>
                <c:pt idx="243">
                  <c:v>395.26608602530956</c:v>
                </c:pt>
                <c:pt idx="244">
                  <c:v>392.70284159991019</c:v>
                </c:pt>
                <c:pt idx="245">
                  <c:v>390.20072456744276</c:v>
                </c:pt>
                <c:pt idx="246">
                  <c:v>387.78635833655102</c:v>
                </c:pt>
                <c:pt idx="247">
                  <c:v>385.4596369543487</c:v>
                </c:pt>
                <c:pt idx="248">
                  <c:v>383.20236172532066</c:v>
                </c:pt>
                <c:pt idx="249">
                  <c:v>380.98191619871045</c:v>
                </c:pt>
                <c:pt idx="250">
                  <c:v>378.76449558451168</c:v>
                </c:pt>
                <c:pt idx="251">
                  <c:v>376.52948061971671</c:v>
                </c:pt>
                <c:pt idx="252">
                  <c:v>374.27228690072934</c:v>
                </c:pt>
                <c:pt idx="253">
                  <c:v>371.99714831548658</c:v>
                </c:pt>
                <c:pt idx="254">
                  <c:v>369.70967474338312</c:v>
                </c:pt>
                <c:pt idx="255">
                  <c:v>367.41370769840245</c:v>
                </c:pt>
                <c:pt idx="256">
                  <c:v>365.11121970639306</c:v>
                </c:pt>
                <c:pt idx="257">
                  <c:v>362.80313900459964</c:v>
                </c:pt>
                <c:pt idx="258">
                  <c:v>360.49004059072945</c:v>
                </c:pt>
                <c:pt idx="259">
                  <c:v>358.17248178295409</c:v>
                </c:pt>
                <c:pt idx="260">
                  <c:v>355.8510879542057</c:v>
                </c:pt>
                <c:pt idx="261">
                  <c:v>353.52653214191264</c:v>
                </c:pt>
                <c:pt idx="262">
                  <c:v>351.19949548780585</c:v>
                </c:pt>
                <c:pt idx="263">
                  <c:v>348.87064008695876</c:v>
                </c:pt>
                <c:pt idx="264">
                  <c:v>346.54059698142441</c:v>
                </c:pt>
                <c:pt idx="265">
                  <c:v>344.20996350365789</c:v>
                </c:pt>
                <c:pt idx="266">
                  <c:v>341.87930461991948</c:v>
                </c:pt>
                <c:pt idx="267">
                  <c:v>339.54915532775726</c:v>
                </c:pt>
                <c:pt idx="268">
                  <c:v>337.22002296175918</c:v>
                </c:pt>
                <c:pt idx="269">
                  <c:v>334.89238914483019</c:v>
                </c:pt>
                <c:pt idx="270">
                  <c:v>332.56671142557525</c:v>
                </c:pt>
                <c:pt idx="271">
                  <c:v>330.24342469688884</c:v>
                </c:pt>
                <c:pt idx="272">
                  <c:v>327.92294246651994</c:v>
                </c:pt>
                <c:pt idx="273">
                  <c:v>325.60565802147426</c:v>
                </c:pt>
                <c:pt idx="274">
                  <c:v>323.29194550882954</c:v>
                </c:pt>
                <c:pt idx="275">
                  <c:v>320.98216094526208</c:v>
                </c:pt>
                <c:pt idx="276">
                  <c:v>318.67664316238768</c:v>
                </c:pt>
                <c:pt idx="277">
                  <c:v>316.37571469336586</c:v>
                </c:pt>
                <c:pt idx="278">
                  <c:v>306.93286207420942</c:v>
                </c:pt>
                <c:pt idx="279">
                  <c:v>304.98710264546492</c:v>
                </c:pt>
                <c:pt idx="280">
                  <c:v>303.1840038101497</c:v>
                </c:pt>
                <c:pt idx="281">
                  <c:v>294.07452722388786</c:v>
                </c:pt>
                <c:pt idx="282">
                  <c:v>284.85725079364164</c:v>
                </c:pt>
                <c:pt idx="283">
                  <c:v>282.60700604437142</c:v>
                </c:pt>
                <c:pt idx="284">
                  <c:v>273.87174428624689</c:v>
                </c:pt>
                <c:pt idx="285">
                  <c:v>265.05717400091629</c:v>
                </c:pt>
                <c:pt idx="286">
                  <c:v>256.35686759795317</c:v>
                </c:pt>
                <c:pt idx="287">
                  <c:v>247.96319900803837</c:v>
                </c:pt>
                <c:pt idx="288">
                  <c:v>239.72432389113521</c:v>
                </c:pt>
                <c:pt idx="289">
                  <c:v>231.57700325070311</c:v>
                </c:pt>
                <c:pt idx="290">
                  <c:v>223.54862610807132</c:v>
                </c:pt>
                <c:pt idx="291">
                  <c:v>215.67946340248912</c:v>
                </c:pt>
                <c:pt idx="292">
                  <c:v>207.98903026653329</c:v>
                </c:pt>
                <c:pt idx="293">
                  <c:v>200.48200896556091</c:v>
                </c:pt>
                <c:pt idx="294">
                  <c:v>193.15726721119995</c:v>
                </c:pt>
                <c:pt idx="295">
                  <c:v>186.01237735213158</c:v>
                </c:pt>
                <c:pt idx="296">
                  <c:v>179.0451561531452</c:v>
                </c:pt>
                <c:pt idx="297">
                  <c:v>172.25387231653789</c:v>
                </c:pt>
                <c:pt idx="298">
                  <c:v>165.63704117129444</c:v>
                </c:pt>
                <c:pt idx="299">
                  <c:v>159.19320677819221</c:v>
                </c:pt>
                <c:pt idx="300">
                  <c:v>152.92081702093455</c:v>
                </c:pt>
                <c:pt idx="301">
                  <c:v>146.81817749282115</c:v>
                </c:pt>
                <c:pt idx="302">
                  <c:v>140.88344757417673</c:v>
                </c:pt>
                <c:pt idx="303">
                  <c:v>135.11465287108359</c:v>
                </c:pt>
                <c:pt idx="304">
                  <c:v>129.50970139084495</c:v>
                </c:pt>
                <c:pt idx="305">
                  <c:v>124.06639870847428</c:v>
                </c:pt>
                <c:pt idx="306">
                  <c:v>118.78246080114153</c:v>
                </c:pt>
                <c:pt idx="307">
                  <c:v>113.65552431808803</c:v>
                </c:pt>
                <c:pt idx="308">
                  <c:v>108.68315416231873</c:v>
                </c:pt>
                <c:pt idx="309">
                  <c:v>103.8628479389466</c:v>
                </c:pt>
                <c:pt idx="310">
                  <c:v>99.192036122337754</c:v>
                </c:pt>
                <c:pt idx="311">
                  <c:v>94.668075328079524</c:v>
                </c:pt>
                <c:pt idx="312">
                  <c:v>90.288228637387689</c:v>
                </c:pt>
                <c:pt idx="313">
                  <c:v>86.049617620233278</c:v>
                </c:pt>
                <c:pt idx="314">
                  <c:v>81.953220961137433</c:v>
                </c:pt>
                <c:pt idx="315">
                  <c:v>78.00527449364138</c:v>
                </c:pt>
                <c:pt idx="316">
                  <c:v>93.364819949139232</c:v>
                </c:pt>
                <c:pt idx="317">
                  <c:v>89.581563673953184</c:v>
                </c:pt>
                <c:pt idx="318">
                  <c:v>85.887476253888579</c:v>
                </c:pt>
                <c:pt idx="319">
                  <c:v>81.796314043522131</c:v>
                </c:pt>
                <c:pt idx="320">
                  <c:v>77.854377935967378</c:v>
                </c:pt>
                <c:pt idx="321">
                  <c:v>93.197129712473483</c:v>
                </c:pt>
                <c:pt idx="322">
                  <c:v>89.416831402539785</c:v>
                </c:pt>
                <c:pt idx="323">
                  <c:v>85.726378408062914</c:v>
                </c:pt>
                <c:pt idx="324">
                  <c:v>81.6404100939519</c:v>
                </c:pt>
                <c:pt idx="325">
                  <c:v>77.704620043752854</c:v>
                </c:pt>
                <c:pt idx="326">
                  <c:v>93.031458537730245</c:v>
                </c:pt>
                <c:pt idx="327">
                  <c:v>89.254462721942915</c:v>
                </c:pt>
                <c:pt idx="328">
                  <c:v>85.567541611562618</c:v>
                </c:pt>
                <c:pt idx="329">
                  <c:v>81.486670509417095</c:v>
                </c:pt>
                <c:pt idx="330">
                  <c:v>77.557153140161745</c:v>
                </c:pt>
                <c:pt idx="331">
                  <c:v>92.868883574681249</c:v>
                </c:pt>
                <c:pt idx="332">
                  <c:v>89.095142557818491</c:v>
                </c:pt>
                <c:pt idx="333">
                  <c:v>85.411619751818435</c:v>
                </c:pt>
                <c:pt idx="334">
                  <c:v>81.335718844427163</c:v>
                </c:pt>
                <c:pt idx="335">
                  <c:v>77.412638579381863</c:v>
                </c:pt>
                <c:pt idx="336">
                  <c:v>92.710223028393173</c:v>
                </c:pt>
                <c:pt idx="337">
                  <c:v>88.939598046802772</c:v>
                </c:pt>
                <c:pt idx="338">
                  <c:v>85.259306915026428</c:v>
                </c:pt>
                <c:pt idx="339">
                  <c:v>81.188216785659861</c:v>
                </c:pt>
                <c:pt idx="340">
                  <c:v>77.271802501306226</c:v>
                </c:pt>
                <c:pt idx="341">
                  <c:v>92.556447540729778</c:v>
                </c:pt>
                <c:pt idx="342">
                  <c:v>88.788740021247079</c:v>
                </c:pt>
                <c:pt idx="343">
                  <c:v>85.111472485214136</c:v>
                </c:pt>
                <c:pt idx="344">
                  <c:v>81.044992926882699</c:v>
                </c:pt>
                <c:pt idx="345">
                  <c:v>77.135572449498355</c:v>
                </c:pt>
                <c:pt idx="346">
                  <c:v>92.408831472527595</c:v>
                </c:pt>
                <c:pt idx="347">
                  <c:v>88.643779344226786</c:v>
                </c:pt>
                <c:pt idx="348">
                  <c:v>84.969272192531761</c:v>
                </c:pt>
                <c:pt idx="349">
                  <c:v>80.907148542960144</c:v>
                </c:pt>
                <c:pt idx="350">
                  <c:v>77.005199722713513</c:v>
                </c:pt>
                <c:pt idx="351">
                  <c:v>92.269119344667843</c:v>
                </c:pt>
                <c:pt idx="352">
                  <c:v>88.506379579304095</c:v>
                </c:pt>
                <c:pt idx="353">
                  <c:v>84.834293828520401</c:v>
                </c:pt>
                <c:pt idx="354">
                  <c:v>80.776196349715462</c:v>
                </c:pt>
                <c:pt idx="355">
                  <c:v>76.882422264089456</c:v>
                </c:pt>
                <c:pt idx="356">
                  <c:v>92.13975667673644</c:v>
                </c:pt>
                <c:pt idx="357">
                  <c:v>88.37887554609128</c:v>
                </c:pt>
                <c:pt idx="358">
                  <c:v>84.708765833837703</c:v>
                </c:pt>
                <c:pt idx="359">
                  <c:v>80.654259116659205</c:v>
                </c:pt>
                <c:pt idx="360">
                  <c:v>76.769687276300203</c:v>
                </c:pt>
                <c:pt idx="361">
                  <c:v>92.024197363705028</c:v>
                </c:pt>
                <c:pt idx="362">
                  <c:v>88.264566211307098</c:v>
                </c:pt>
                <c:pt idx="363">
                  <c:v>84.595836811951287</c:v>
                </c:pt>
                <c:pt idx="364">
                  <c:v>80.544335790096241</c:v>
                </c:pt>
                <c:pt idx="365">
                  <c:v>76.670397970853998</c:v>
                </c:pt>
                <c:pt idx="366">
                  <c:v>91.927192578417078</c:v>
                </c:pt>
                <c:pt idx="367">
                  <c:v>88.167990292857638</c:v>
                </c:pt>
                <c:pt idx="368">
                  <c:v>84.49983847993677</c:v>
                </c:pt>
                <c:pt idx="369">
                  <c:v>80.450551760025377</c:v>
                </c:pt>
                <c:pt idx="370">
                  <c:v>76.588939858028183</c:v>
                </c:pt>
                <c:pt idx="371">
                  <c:v>91.854568612575704</c:v>
                </c:pt>
                <c:pt idx="372">
                  <c:v>88.094713576908475</c:v>
                </c:pt>
                <c:pt idx="373">
                  <c:v>84.426082415820801</c:v>
                </c:pt>
                <c:pt idx="374">
                  <c:v>80.377964913690519</c:v>
                </c:pt>
                <c:pt idx="375">
                  <c:v>76.529689799454843</c:v>
                </c:pt>
                <c:pt idx="376">
                  <c:v>91.811068466892152</c:v>
                </c:pt>
                <c:pt idx="377">
                  <c:v>88.049266003873115</c:v>
                </c:pt>
                <c:pt idx="378">
                  <c:v>84.378890555566286</c:v>
                </c:pt>
                <c:pt idx="379">
                  <c:v>80.330689056125124</c:v>
                </c:pt>
                <c:pt idx="380">
                  <c:v>76.49390712480826</c:v>
                </c:pt>
                <c:pt idx="381">
                  <c:v>91.795026919557614</c:v>
                </c:pt>
                <c:pt idx="382">
                  <c:v>88.030053255643537</c:v>
                </c:pt>
                <c:pt idx="383">
                  <c:v>84.35673794119208</c:v>
                </c:pt>
                <c:pt idx="384">
                  <c:v>80.307266651973436</c:v>
                </c:pt>
                <c:pt idx="385">
                  <c:v>76.476473730445591</c:v>
                </c:pt>
                <c:pt idx="386">
                  <c:v>91.795825887553193</c:v>
                </c:pt>
                <c:pt idx="387">
                  <c:v>88.026926117918364</c:v>
                </c:pt>
                <c:pt idx="388">
                  <c:v>84.349933522820521</c:v>
                </c:pt>
                <c:pt idx="389">
                  <c:v>80.298460623206296</c:v>
                </c:pt>
                <c:pt idx="390">
                  <c:v>76.468467074126977</c:v>
                </c:pt>
                <c:pt idx="391">
                  <c:v>91.802600120032551</c:v>
                </c:pt>
                <c:pt idx="392">
                  <c:v>88.029500499485735</c:v>
                </c:pt>
                <c:pt idx="393">
                  <c:v>84.348563447317659</c:v>
                </c:pt>
                <c:pt idx="394">
                  <c:v>80.294823527490777</c:v>
                </c:pt>
                <c:pt idx="395">
                  <c:v>76.463477340380535</c:v>
                </c:pt>
                <c:pt idx="396">
                  <c:v>91.810758794984096</c:v>
                </c:pt>
                <c:pt idx="397">
                  <c:v>88.033389012941655</c:v>
                </c:pt>
                <c:pt idx="398">
                  <c:v>84.34843923958762</c:v>
                </c:pt>
                <c:pt idx="399">
                  <c:v>80.292364205236439</c:v>
                </c:pt>
                <c:pt idx="400">
                  <c:v>76.459144620206132</c:v>
                </c:pt>
                <c:pt idx="401">
                  <c:v>91.819198337326227</c:v>
                </c:pt>
                <c:pt idx="402">
                  <c:v>88.037536961637997</c:v>
                </c:pt>
                <c:pt idx="403">
                  <c:v>84.348554028708818</c:v>
                </c:pt>
                <c:pt idx="404">
                  <c:v>80.290123223780029</c:v>
                </c:pt>
                <c:pt idx="405">
                  <c:v>76.454925329980981</c:v>
                </c:pt>
                <c:pt idx="406">
                  <c:v>91.827710561613543</c:v>
                </c:pt>
                <c:pt idx="407">
                  <c:v>88.041745347343934</c:v>
                </c:pt>
                <c:pt idx="408">
                  <c:v>84.348717812061324</c:v>
                </c:pt>
                <c:pt idx="409">
                  <c:v>80.287919501421214</c:v>
                </c:pt>
                <c:pt idx="410">
                  <c:v>76.450718213044752</c:v>
                </c:pt>
                <c:pt idx="411">
                  <c:v>91.836259577344563</c:v>
                </c:pt>
                <c:pt idx="412">
                  <c:v>88.045979826547111</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312899456"/>
        <c:axId val="313197312"/>
      </c:scatterChart>
      <c:valAx>
        <c:axId val="312899456"/>
        <c:scaling>
          <c:orientation val="minMax"/>
          <c:max val="12"/>
          <c:min val="0"/>
        </c:scaling>
        <c:delete val="0"/>
        <c:axPos val="b"/>
        <c:numFmt formatCode="0_ " sourceLinked="0"/>
        <c:majorTickMark val="out"/>
        <c:minorTickMark val="none"/>
        <c:tickLblPos val="nextTo"/>
        <c:txPr>
          <a:bodyPr/>
          <a:lstStyle/>
          <a:p>
            <a:pPr>
              <a:defRPr sz="1200"/>
            </a:pPr>
            <a:endParaRPr lang="zh-CN"/>
          </a:p>
        </c:txPr>
        <c:crossAx val="313197312"/>
        <c:crosses val="autoZero"/>
        <c:crossBetween val="midCat"/>
      </c:valAx>
      <c:valAx>
        <c:axId val="313197312"/>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312899456"/>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700</c:v>
                </c:pt>
                <c:pt idx="1">
                  <c:v>720</c:v>
                </c:pt>
                <c:pt idx="2">
                  <c:v>750</c:v>
                </c:pt>
              </c:numCache>
            </c:numRef>
          </c:xVal>
          <c:yVal>
            <c:numRef>
              <c:f>'W.H curve'!$E$8:$E$10</c:f>
              <c:numCache>
                <c:formatCode>0.00_);[Red]\(0.00\)</c:formatCode>
                <c:ptCount val="3"/>
                <c:pt idx="0">
                  <c:v>44</c:v>
                </c:pt>
                <c:pt idx="1">
                  <c:v>108.52</c:v>
                </c:pt>
                <c:pt idx="2">
                  <c:v>300</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315322752"/>
        <c:axId val="315324288"/>
      </c:scatterChart>
      <c:valAx>
        <c:axId val="315322752"/>
        <c:scaling>
          <c:orientation val="minMax"/>
        </c:scaling>
        <c:delete val="0"/>
        <c:axPos val="b"/>
        <c:numFmt formatCode="0.00_);[Red]\(0.00\)" sourceLinked="1"/>
        <c:majorTickMark val="out"/>
        <c:minorTickMark val="none"/>
        <c:tickLblPos val="nextTo"/>
        <c:txPr>
          <a:bodyPr rot="0"/>
          <a:lstStyle/>
          <a:p>
            <a:pPr>
              <a:defRPr lang="en-US"/>
            </a:pPr>
            <a:endParaRPr lang="zh-CN"/>
          </a:p>
        </c:txPr>
        <c:crossAx val="315324288"/>
        <c:crosses val="autoZero"/>
        <c:crossBetween val="midCat"/>
      </c:valAx>
      <c:valAx>
        <c:axId val="315324288"/>
        <c:scaling>
          <c:orientation val="minMax"/>
        </c:scaling>
        <c:delete val="0"/>
        <c:axPos val="l"/>
        <c:numFmt formatCode="0.00_);[Red]\(0.00\)" sourceLinked="1"/>
        <c:majorTickMark val="out"/>
        <c:minorTickMark val="none"/>
        <c:tickLblPos val="nextTo"/>
        <c:txPr>
          <a:bodyPr/>
          <a:lstStyle/>
          <a:p>
            <a:pPr>
              <a:defRPr lang="en-US" sz="900"/>
            </a:pPr>
            <a:endParaRPr lang="zh-CN"/>
          </a:p>
        </c:txPr>
        <c:crossAx val="31532275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316008320"/>
        <c:axId val="316191104"/>
      </c:scatterChart>
      <c:valAx>
        <c:axId val="316008320"/>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316191104"/>
        <c:crosses val="autoZero"/>
        <c:crossBetween val="midCat"/>
      </c:valAx>
      <c:valAx>
        <c:axId val="316191104"/>
        <c:scaling>
          <c:orientation val="minMax"/>
        </c:scaling>
        <c:delete val="0"/>
        <c:axPos val="l"/>
        <c:numFmt formatCode="General" sourceLinked="1"/>
        <c:majorTickMark val="out"/>
        <c:minorTickMark val="none"/>
        <c:tickLblPos val="nextTo"/>
        <c:txPr>
          <a:bodyPr/>
          <a:lstStyle/>
          <a:p>
            <a:pPr>
              <a:defRPr lang="en-US" sz="100"/>
            </a:pPr>
            <a:endParaRPr lang="zh-CN"/>
          </a:p>
        </c:txPr>
        <c:crossAx val="316008320"/>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317809408"/>
        <c:axId val="317811328"/>
      </c:scatterChart>
      <c:valAx>
        <c:axId val="317809408"/>
        <c:scaling>
          <c:orientation val="minMax"/>
        </c:scaling>
        <c:delete val="0"/>
        <c:axPos val="b"/>
        <c:numFmt formatCode="General" sourceLinked="1"/>
        <c:majorTickMark val="out"/>
        <c:minorTickMark val="none"/>
        <c:tickLblPos val="nextTo"/>
        <c:txPr>
          <a:bodyPr/>
          <a:lstStyle/>
          <a:p>
            <a:pPr>
              <a:defRPr sz="100"/>
            </a:pPr>
            <a:endParaRPr lang="zh-CN"/>
          </a:p>
        </c:txPr>
        <c:crossAx val="317811328"/>
        <c:crosses val="autoZero"/>
        <c:crossBetween val="midCat"/>
      </c:valAx>
      <c:valAx>
        <c:axId val="317811328"/>
        <c:scaling>
          <c:orientation val="minMax"/>
        </c:scaling>
        <c:delete val="0"/>
        <c:axPos val="l"/>
        <c:numFmt formatCode="General" sourceLinked="1"/>
        <c:majorTickMark val="out"/>
        <c:minorTickMark val="none"/>
        <c:tickLblPos val="nextTo"/>
        <c:txPr>
          <a:bodyPr/>
          <a:lstStyle/>
          <a:p>
            <a:pPr>
              <a:defRPr sz="100"/>
            </a:pPr>
            <a:endParaRPr lang="zh-CN"/>
          </a:p>
        </c:txPr>
        <c:crossAx val="317809408"/>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320951808"/>
        <c:axId val="320953728"/>
      </c:scatterChart>
      <c:valAx>
        <c:axId val="320951808"/>
        <c:scaling>
          <c:orientation val="minMax"/>
        </c:scaling>
        <c:delete val="0"/>
        <c:axPos val="b"/>
        <c:numFmt formatCode="General" sourceLinked="1"/>
        <c:majorTickMark val="out"/>
        <c:minorTickMark val="none"/>
        <c:tickLblPos val="nextTo"/>
        <c:crossAx val="320953728"/>
        <c:crosses val="autoZero"/>
        <c:crossBetween val="midCat"/>
      </c:valAx>
      <c:valAx>
        <c:axId val="320953728"/>
        <c:scaling>
          <c:orientation val="minMax"/>
        </c:scaling>
        <c:delete val="0"/>
        <c:axPos val="l"/>
        <c:majorGridlines/>
        <c:numFmt formatCode="General" sourceLinked="1"/>
        <c:majorTickMark val="out"/>
        <c:minorTickMark val="none"/>
        <c:tickLblPos val="nextTo"/>
        <c:crossAx val="320951808"/>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7.600624718230498</c:v>
                </c:pt>
                <c:pt idx="95">
                  <c:v>7.6855666652362569</c:v>
                </c:pt>
                <c:pt idx="96">
                  <c:v>7.7716030802842155</c:v>
                </c:pt>
                <c:pt idx="97">
                  <c:v>7.8587679310906404</c:v>
                </c:pt>
                <c:pt idx="98">
                  <c:v>7.9470971661168193</c:v>
                </c:pt>
                <c:pt idx="99">
                  <c:v>8.0366288848988319</c:v>
                </c:pt>
                <c:pt idx="100">
                  <c:v>8.1274035278404355</c:v>
                </c:pt>
                <c:pt idx="101">
                  <c:v>8.219464088270092</c:v>
                </c:pt>
                <c:pt idx="102">
                  <c:v>8.3128563500533375</c:v>
                </c:pt>
                <c:pt idx="103">
                  <c:v>8.4076291546434359</c:v>
                </c:pt>
                <c:pt idx="104">
                  <c:v>8.5038347021709839</c:v>
                </c:pt>
                <c:pt idx="105">
                  <c:v>8.6015288920492861</c:v>
                </c:pt>
                <c:pt idx="106">
                  <c:v>8.700771709645915</c:v>
                </c:pt>
                <c:pt idx="107">
                  <c:v>8.8016276668961329</c:v>
                </c:pt>
                <c:pt idx="108">
                  <c:v>8.9041663063774106</c:v>
                </c:pt>
                <c:pt idx="109">
                  <c:v>9.0084627804174779</c:v>
                </c:pt>
                <c:pt idx="110">
                  <c:v>9.1145985193904888</c:v>
                </c:pt>
                <c:pt idx="111">
                  <c:v>9.2226620066255478</c:v>
                </c:pt>
                <c:pt idx="112">
                  <c:v>9.3327496815265061</c:v>
                </c:pt>
                <c:pt idx="113">
                  <c:v>9.4449669978734327</c:v>
                </c:pt>
                <c:pt idx="114">
                  <c:v>9.5594296712517952</c:v>
                </c:pt>
                <c:pt idx="115">
                  <c:v>9.6762651586972819</c:v>
                </c:pt>
                <c:pt idx="116">
                  <c:v>9.795614425749676</c:v>
                </c:pt>
                <c:pt idx="117">
                  <c:v>9.8576551149864269</c:v>
                </c:pt>
                <c:pt idx="118">
                  <c:v>9.9204224238678176</c:v>
                </c:pt>
                <c:pt idx="119">
                  <c:v>9.9839408466447317</c:v>
                </c:pt>
                <c:pt idx="120">
                  <c:v>10.048236383505492</c:v>
                </c:pt>
                <c:pt idx="121">
                  <c:v>10.113336675338493</c:v>
                </c:pt>
                <c:pt idx="122">
                  <c:v>10.179271154469724</c:v>
                </c:pt>
                <c:pt idx="123">
                  <c:v>10.246071213754933</c:v>
                </c:pt>
                <c:pt idx="124">
                  <c:v>10.313770396837693</c:v>
                </c:pt>
                <c:pt idx="125">
                  <c:v>10.38240461290725</c:v>
                </c:pt>
                <c:pt idx="126">
                  <c:v>10.452012379929954</c:v>
                </c:pt>
                <c:pt idx="127">
                  <c:v>10.522635101112504</c:v>
                </c:pt>
                <c:pt idx="128">
                  <c:v>10.594317380324288</c:v>
                </c:pt>
                <c:pt idx="129">
                  <c:v>10.667107383410912</c:v>
                </c:pt>
                <c:pt idx="130">
                  <c:v>10.741057253836667</c:v>
                </c:pt>
                <c:pt idx="131">
                  <c:v>10.816223592990372</c:v>
                </c:pt>
                <c:pt idx="132">
                  <c:v>10.892668017895238</c:v>
                </c:pt>
                <c:pt idx="133">
                  <c:v>10.970457812138433</c:v>
                </c:pt>
                <c:pt idx="134">
                  <c:v>11.049666689801798</c:v>
                </c:pt>
                <c:pt idx="135">
                  <c:v>11.130375697331344</c:v>
                </c:pt>
                <c:pt idx="136">
                  <c:v>11.212674285055867</c:v>
                </c:pt>
                <c:pt idx="137">
                  <c:v>11.2966615890484</c:v>
                </c:pt>
                <c:pt idx="138">
                  <c:v>11.382447976077362</c:v>
                </c:pt>
                <c:pt idx="139">
                  <c:v>11.470156920756814</c:v>
                </c:pt>
                <c:pt idx="140">
                  <c:v>11.559927306511943</c:v>
                </c:pt>
                <c:pt idx="141">
                  <c:v>11.651916273375397</c:v>
                </c:pt>
                <c:pt idx="142">
                  <c:v>11.746302780118484</c:v>
                </c:pt>
                <c:pt idx="143">
                  <c:v>11.843292112339141</c:v>
                </c:pt>
                <c:pt idx="144">
                  <c:v>11.943121662288195</c:v>
                </c:pt>
                <c:pt idx="145">
                  <c:v>12.04606844740105</c:v>
                </c:pt>
                <c:pt idx="146">
                  <c:v>12.152459051180687</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3107.0963195582713</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321667072"/>
        <c:axId val="322273664"/>
      </c:scatterChart>
      <c:valAx>
        <c:axId val="321667072"/>
        <c:scaling>
          <c:orientation val="minMax"/>
        </c:scaling>
        <c:delete val="0"/>
        <c:axPos val="b"/>
        <c:numFmt formatCode="0.00_ " sourceLinked="1"/>
        <c:majorTickMark val="out"/>
        <c:minorTickMark val="none"/>
        <c:tickLblPos val="nextTo"/>
        <c:crossAx val="322273664"/>
        <c:crosses val="autoZero"/>
        <c:crossBetween val="midCat"/>
      </c:valAx>
      <c:valAx>
        <c:axId val="322273664"/>
        <c:scaling>
          <c:orientation val="minMax"/>
        </c:scaling>
        <c:delete val="0"/>
        <c:axPos val="l"/>
        <c:majorGridlines/>
        <c:numFmt formatCode="0.00_ " sourceLinked="1"/>
        <c:majorTickMark val="out"/>
        <c:minorTickMark val="none"/>
        <c:tickLblPos val="nextTo"/>
        <c:crossAx val="321667072"/>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Radio" checked="Checked" firstButton="1"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checked="Checked" firstButton="1"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file>

<file path=xl/ctrlProps/ctrlProp56.xml><?xml version="1.0" encoding="utf-8"?>
<formControlPr xmlns="http://schemas.microsoft.com/office/spreadsheetml/2009/9/main" objectType="GBox" noThreeD="1"/>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Radio" checked="Checked" firstButton="1" lockText="1" noThreeD="1"/>
</file>

<file path=xl/ctrlProps/ctrlProp61.xml><?xml version="1.0" encoding="utf-8"?>
<formControlPr xmlns="http://schemas.microsoft.com/office/spreadsheetml/2009/9/main" objectType="Radio" lockText="1" noThreeD="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3" Type="http://schemas.openxmlformats.org/officeDocument/2006/relationships/image" Target="../media/image3.tiff"/><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4.jpeg"/><Relationship Id="rId1"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png"/><Relationship Id="rId7" Type="http://schemas.openxmlformats.org/officeDocument/2006/relationships/image" Target="../media/image12.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6</xdr:row>
          <xdr:rowOff>85725</xdr:rowOff>
        </xdr:from>
        <xdr:to>
          <xdr:col>7</xdr:col>
          <xdr:colOff>619125</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16</xdr:row>
          <xdr:rowOff>19050</xdr:rowOff>
        </xdr:from>
        <xdr:to>
          <xdr:col>7</xdr:col>
          <xdr:colOff>600075</xdr:colOff>
          <xdr:row>21</xdr:row>
          <xdr:rowOff>161925</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12</xdr:row>
          <xdr:rowOff>57150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10</xdr:row>
          <xdr:rowOff>171450</xdr:rowOff>
        </xdr:from>
        <xdr:to>
          <xdr:col>7</xdr:col>
          <xdr:colOff>628650</xdr:colOff>
          <xdr:row>15</xdr:row>
          <xdr:rowOff>95250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Initial Condition (Diversion Trench/Initial Information of the Breach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142875</xdr:colOff>
          <xdr:row>16</xdr:row>
          <xdr:rowOff>95250</xdr:rowOff>
        </xdr:from>
        <xdr:to>
          <xdr:col>15</xdr:col>
          <xdr:colOff>171450</xdr:colOff>
          <xdr:row>21</xdr:row>
          <xdr:rowOff>123825</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47625</xdr:rowOff>
        </xdr:from>
        <xdr:to>
          <xdr:col>15</xdr:col>
          <xdr:colOff>333375</xdr:colOff>
          <xdr:row>22</xdr:row>
          <xdr:rowOff>161925</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28575</xdr:rowOff>
        </xdr:from>
        <xdr:to>
          <xdr:col>12</xdr:col>
          <xdr:colOff>733425</xdr:colOff>
          <xdr:row>28</xdr:row>
          <xdr:rowOff>142875</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600" b="1" i="0" u="none" strike="noStrike" baseline="0">
                  <a:solidFill>
                    <a:srgbClr val="000000"/>
                  </a:solidFill>
                  <a:latin typeface="宋体"/>
                  <a:ea typeface="宋体"/>
                </a:rPr>
                <a:t>Back to 'Calculation'sheet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904875</xdr:colOff>
          <xdr:row>0</xdr:row>
          <xdr:rowOff>447675</xdr:rowOff>
        </xdr:from>
        <xdr:to>
          <xdr:col>15</xdr:col>
          <xdr:colOff>571500</xdr:colOff>
          <xdr:row>2</xdr:row>
          <xdr:rowOff>295275</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95250</xdr:rowOff>
        </xdr:from>
        <xdr:to>
          <xdr:col>2</xdr:col>
          <xdr:colOff>180975</xdr:colOff>
          <xdr:row>12</xdr:row>
          <xdr:rowOff>180975</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85725</xdr:rowOff>
        </xdr:from>
        <xdr:to>
          <xdr:col>5</xdr:col>
          <xdr:colOff>152400</xdr:colOff>
          <xdr:row>12</xdr:row>
          <xdr:rowOff>171450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361950</xdr:colOff>
          <xdr:row>17</xdr:row>
          <xdr:rowOff>180975</xdr:rowOff>
        </xdr:from>
        <xdr:to>
          <xdr:col>14</xdr:col>
          <xdr:colOff>600075</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133350</xdr:rowOff>
        </xdr:from>
        <xdr:to>
          <xdr:col>14</xdr:col>
          <xdr:colOff>609600</xdr:colOff>
          <xdr:row>21</xdr:row>
          <xdr:rowOff>66675</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219075</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9</xdr:row>
          <xdr:rowOff>104775</xdr:rowOff>
        </xdr:from>
        <xdr:to>
          <xdr:col>13</xdr:col>
          <xdr:colOff>180975</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mq、mb and 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9</xdr:row>
          <xdr:rowOff>133350</xdr:rowOff>
        </xdr:from>
        <xdr:to>
          <xdr:col>14</xdr:col>
          <xdr:colOff>228600</xdr:colOff>
          <xdr:row>11</xdr:row>
          <xdr:rowOff>47625</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Input C and 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9</xdr:row>
          <xdr:rowOff>152400</xdr:rowOff>
        </xdr:from>
        <xdr:to>
          <xdr:col>15</xdr:col>
          <xdr:colOff>228600</xdr:colOff>
          <xdr:row>11</xdr:row>
          <xdr:rowOff>47625</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xdr:twoCellAnchor editAs="oneCell">
    <xdr:from>
      <xdr:col>0</xdr:col>
      <xdr:colOff>0</xdr:colOff>
      <xdr:row>0</xdr:row>
      <xdr:rowOff>0</xdr:rowOff>
    </xdr:from>
    <xdr:to>
      <xdr:col>2</xdr:col>
      <xdr:colOff>0</xdr:colOff>
      <xdr:row>2</xdr:row>
      <xdr:rowOff>379218</xdr:rowOff>
    </xdr:to>
    <xdr:pic>
      <xdr:nvPicPr>
        <xdr:cNvPr id="4" name="图片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371600" cy="120789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en-US" altLang="zh-CN" sz="1100" b="0" i="0" baseline="0">
              <a:solidFill>
                <a:schemeClr val="dk1"/>
              </a:solidFill>
              <a:latin typeface="+mn-lt"/>
              <a:ea typeface="+mn-ea"/>
              <a:cs typeface="+mn-cs"/>
            </a:rPr>
            <a:t>There are several candidate methods to consider the erosion rate of sediments,The User can swtich the methods by click the Drop Down box</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95250</xdr:colOff>
          <xdr:row>16</xdr:row>
          <xdr:rowOff>57150</xdr:rowOff>
        </xdr:from>
        <xdr:to>
          <xdr:col>5</xdr:col>
          <xdr:colOff>361950</xdr:colOff>
          <xdr:row>17</xdr:row>
          <xdr:rowOff>47625</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133350</xdr:rowOff>
        </xdr:from>
        <xdr:to>
          <xdr:col>5</xdr:col>
          <xdr:colOff>381000</xdr:colOff>
          <xdr:row>23</xdr:row>
          <xdr:rowOff>57150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133350</xdr:colOff>
          <xdr:row>6</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suggested values by Vc and Qin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390525</xdr:colOff>
          <xdr:row>5</xdr:row>
          <xdr:rowOff>19050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4</xdr:row>
          <xdr:rowOff>85725</xdr:rowOff>
        </xdr:from>
        <xdr:to>
          <xdr:col>12</xdr:col>
          <xdr:colOff>514350</xdr:colOff>
          <xdr:row>8</xdr:row>
          <xdr:rowOff>133350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nput H0, B0 and z0 by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9</xdr:row>
          <xdr:rowOff>85725</xdr:rowOff>
        </xdr:from>
        <xdr:to>
          <xdr:col>5</xdr:col>
          <xdr:colOff>428625</xdr:colOff>
          <xdr:row>14</xdr:row>
          <xdr:rowOff>85725</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19050</xdr:rowOff>
        </xdr:from>
        <xdr:to>
          <xdr:col>5</xdr:col>
          <xdr:colOff>476250</xdr:colOff>
          <xdr:row>19</xdr:row>
          <xdr:rowOff>95250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5</xdr:col>
          <xdr:colOff>476250</xdr:colOff>
          <xdr:row>25</xdr:row>
          <xdr:rowOff>85725</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4</xdr:row>
          <xdr:rowOff>95250</xdr:rowOff>
        </xdr:from>
        <xdr:to>
          <xdr:col>5</xdr:col>
          <xdr:colOff>428625</xdr:colOff>
          <xdr:row>8</xdr:row>
          <xdr:rowOff>200025</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10</xdr:row>
          <xdr:rowOff>104775</xdr:rowOff>
        </xdr:from>
        <xdr:to>
          <xdr:col>5</xdr:col>
          <xdr:colOff>0</xdr:colOff>
          <xdr:row>11</xdr:row>
          <xdr:rowOff>57150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12</xdr:row>
          <xdr:rowOff>0</xdr:rowOff>
        </xdr:from>
        <xdr:to>
          <xdr:col>5</xdr:col>
          <xdr:colOff>0</xdr:colOff>
          <xdr:row>12</xdr:row>
          <xdr:rowOff>180975</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685800</xdr:colOff>
          <xdr:row>17</xdr:row>
          <xdr:rowOff>161925</xdr:rowOff>
        </xdr:from>
        <xdr:to>
          <xdr:col>12</xdr:col>
          <xdr:colOff>209550</xdr:colOff>
          <xdr:row>19</xdr:row>
          <xdr:rowOff>85725</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133350</xdr:rowOff>
        </xdr:from>
        <xdr:to>
          <xdr:col>28</xdr:col>
          <xdr:colOff>285750</xdr:colOff>
          <xdr:row>9</xdr:row>
          <xdr:rowOff>66675</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18</xdr:row>
          <xdr:rowOff>19050</xdr:rowOff>
        </xdr:from>
        <xdr:to>
          <xdr:col>5</xdr:col>
          <xdr:colOff>342900</xdr:colOff>
          <xdr:row>19</xdr:row>
          <xdr:rowOff>47625</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13</xdr:row>
          <xdr:rowOff>152400</xdr:rowOff>
        </xdr:from>
        <xdr:to>
          <xdr:col>12</xdr:col>
          <xdr:colOff>523875</xdr:colOff>
          <xdr:row>21</xdr:row>
          <xdr:rowOff>47625</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sediment transport parameter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180975</xdr:rowOff>
        </xdr:from>
        <xdr:to>
          <xdr:col>12</xdr:col>
          <xdr:colOff>514350</xdr:colOff>
          <xdr:row>25</xdr:row>
          <xdr:rowOff>104775</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Calculation buttom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285750</xdr:colOff>
          <xdr:row>22</xdr:row>
          <xdr:rowOff>142875</xdr:rowOff>
        </xdr:from>
        <xdr:to>
          <xdr:col>9</xdr:col>
          <xdr:colOff>752475</xdr:colOff>
          <xdr:row>24</xdr:row>
          <xdr:rowOff>171450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Re 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9</xdr:row>
          <xdr:rowOff>0</xdr:rowOff>
        </xdr:from>
        <xdr:to>
          <xdr:col>12</xdr:col>
          <xdr:colOff>514350</xdr:colOff>
          <xdr:row>13</xdr:row>
          <xdr:rowOff>28575</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438150</xdr:colOff>
          <xdr:row>12</xdr:row>
          <xdr:rowOff>85725</xdr:rowOff>
        </xdr:from>
        <xdr:to>
          <xdr:col>12</xdr:col>
          <xdr:colOff>323850</xdr:colOff>
          <xdr:row>13</xdr:row>
          <xdr:rowOff>19050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790575</xdr:colOff>
          <xdr:row>12</xdr:row>
          <xdr:rowOff>38100</xdr:rowOff>
        </xdr:from>
        <xdr:to>
          <xdr:col>11</xdr:col>
          <xdr:colOff>314325</xdr:colOff>
          <xdr:row>13</xdr:row>
          <xdr:rowOff>19050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Peak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457200</xdr:rowOff>
        </xdr:from>
        <xdr:to>
          <xdr:col>12</xdr:col>
          <xdr:colOff>657225</xdr:colOff>
          <xdr:row>2</xdr:row>
          <xdr:rowOff>304800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1" i="0" u="none" strike="noStrike" baseline="0">
                  <a:solidFill>
                    <a:srgbClr val="000000"/>
                  </a:solidFill>
                  <a:latin typeface="Times New Roman"/>
                  <a:cs typeface="Times New Roman"/>
                </a:rPr>
                <a:t>Switch to Chinese Version/</a:t>
              </a:r>
              <a:r>
                <a:rPr lang="zh-CN" altLang="en-US" sz="1400" b="1" i="0" u="none" strike="noStrike" baseline="0">
                  <a:solidFill>
                    <a:srgbClr val="000000"/>
                  </a:solidFill>
                  <a:latin typeface="宋体"/>
                  <a:ea typeface="宋体"/>
                  <a:cs typeface="Times New Roman"/>
                </a:rPr>
                <a:t>切换中文版</a:t>
              </a:r>
              <a:endParaRPr lang="zh-CN" altLang="en-US" sz="1400" b="1" i="0" u="none" strike="noStrike" baseline="0">
                <a:solidFill>
                  <a:srgbClr val="000000"/>
                </a:solidFill>
                <a:latin typeface="宋体"/>
                <a:ea typeface="宋体"/>
              </a:endParaRPr>
            </a:p>
          </xdr:txBody>
        </xdr:sp>
        <xdr:clientData fPrintsWithSheet="0"/>
      </xdr:twoCellAnchor>
    </mc:Choice>
    <mc:Fallback/>
  </mc:AlternateContent>
  <xdr:twoCellAnchor editAs="oneCell">
    <xdr:from>
      <xdr:col>0</xdr:col>
      <xdr:colOff>0</xdr:colOff>
      <xdr:row>0</xdr:row>
      <xdr:rowOff>0</xdr:rowOff>
    </xdr:from>
    <xdr:to>
      <xdr:col>1</xdr:col>
      <xdr:colOff>676275</xdr:colOff>
      <xdr:row>2</xdr:row>
      <xdr:rowOff>400542</xdr:rowOff>
    </xdr:to>
    <xdr:pic>
      <xdr:nvPicPr>
        <xdr:cNvPr id="8" name="图片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352550" cy="1191117"/>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57150</xdr:rowOff>
        </xdr:from>
        <xdr:to>
          <xdr:col>2</xdr:col>
          <xdr:colOff>676275</xdr:colOff>
          <xdr:row>16</xdr:row>
          <xdr:rowOff>57150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4</xdr:row>
          <xdr:rowOff>19050</xdr:rowOff>
        </xdr:from>
        <xdr:to>
          <xdr:col>5</xdr:col>
          <xdr:colOff>180975</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4</xdr:row>
          <xdr:rowOff>38100</xdr:rowOff>
        </xdr:from>
        <xdr:to>
          <xdr:col>11</xdr:col>
          <xdr:colOff>504825</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619125</xdr:colOff>
          <xdr:row>4</xdr:row>
          <xdr:rowOff>47625</xdr:rowOff>
        </xdr:from>
        <xdr:to>
          <xdr:col>16</xdr:col>
          <xdr:colOff>295275</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133350</xdr:rowOff>
        </xdr:from>
        <xdr:to>
          <xdr:col>2</xdr:col>
          <xdr:colOff>628650</xdr:colOff>
          <xdr:row>19</xdr:row>
          <xdr:rowOff>161925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428625</xdr:colOff>
          <xdr:row>3</xdr:row>
          <xdr:rowOff>133350</xdr:rowOff>
        </xdr:from>
        <xdr:to>
          <xdr:col>6</xdr:col>
          <xdr:colOff>19050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114300</xdr:rowOff>
        </xdr:from>
        <xdr:to>
          <xdr:col>12</xdr:col>
          <xdr:colOff>619125</xdr:colOff>
          <xdr:row>25</xdr:row>
          <xdr:rowOff>66675</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3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10</xdr:row>
          <xdr:rowOff>95250</xdr:rowOff>
        </xdr:from>
        <xdr:to>
          <xdr:col>2</xdr:col>
          <xdr:colOff>685800</xdr:colOff>
          <xdr:row>12</xdr:row>
          <xdr:rowOff>104775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400050</xdr:colOff>
          <xdr:row>14</xdr:row>
          <xdr:rowOff>19050</xdr:rowOff>
        </xdr:from>
        <xdr:to>
          <xdr:col>6</xdr:col>
          <xdr:colOff>0</xdr:colOff>
          <xdr:row>25</xdr:row>
          <xdr:rowOff>47625</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866775</xdr:colOff>
          <xdr:row>3</xdr:row>
          <xdr:rowOff>133350</xdr:rowOff>
        </xdr:from>
        <xdr:to>
          <xdr:col>18</xdr:col>
          <xdr:colOff>504825</xdr:colOff>
          <xdr:row>25</xdr:row>
          <xdr:rowOff>85725</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8.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9.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0.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133350</xdr:rowOff>
        </xdr:from>
        <xdr:to>
          <xdr:col>6</xdr:col>
          <xdr:colOff>133350</xdr:colOff>
          <xdr:row>17</xdr:row>
          <xdr:rowOff>171450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133350</xdr:rowOff>
        </xdr:from>
        <xdr:to>
          <xdr:col>6</xdr:col>
          <xdr:colOff>133350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19050</xdr:rowOff>
        </xdr:from>
        <xdr:to>
          <xdr:col>6</xdr:col>
          <xdr:colOff>133350</xdr:colOff>
          <xdr:row>23</xdr:row>
          <xdr:rowOff>200025</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4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47625</xdr:rowOff>
        </xdr:from>
        <xdr:to>
          <xdr:col>15</xdr:col>
          <xdr:colOff>476250</xdr:colOff>
          <xdr:row>48</xdr:row>
          <xdr:rowOff>57150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285750</xdr:colOff>
          <xdr:row>5</xdr:row>
          <xdr:rowOff>133350</xdr:rowOff>
        </xdr:from>
        <xdr:to>
          <xdr:col>10</xdr:col>
          <xdr:colOff>266700</xdr:colOff>
          <xdr:row>6</xdr:row>
          <xdr:rowOff>209550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19050</xdr:rowOff>
        </xdr:from>
        <xdr:to>
          <xdr:col>13</xdr:col>
          <xdr:colOff>476250</xdr:colOff>
          <xdr:row>6</xdr:row>
          <xdr:rowOff>200025</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4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19050</xdr:rowOff>
        </xdr:from>
        <xdr:to>
          <xdr:col>16</xdr:col>
          <xdr:colOff>628650</xdr:colOff>
          <xdr:row>27</xdr:row>
          <xdr:rowOff>19050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4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85725</xdr:rowOff>
        </xdr:from>
        <xdr:to>
          <xdr:col>6</xdr:col>
          <xdr:colOff>800100</xdr:colOff>
          <xdr:row>14</xdr:row>
          <xdr:rowOff>95250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85725</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xdr:rowOff>
        </xdr:from>
        <xdr:to>
          <xdr:col>6</xdr:col>
          <xdr:colOff>781050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4</xdr:row>
          <xdr:rowOff>95250</xdr:rowOff>
        </xdr:from>
        <xdr:to>
          <xdr:col>6</xdr:col>
          <xdr:colOff>800100</xdr:colOff>
          <xdr:row>8</xdr:row>
          <xdr:rowOff>133350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47625</xdr:colOff>
          <xdr:row>136</xdr:row>
          <xdr:rowOff>66675</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10</xdr:row>
          <xdr:rowOff>104775</xdr:rowOff>
        </xdr:from>
        <xdr:to>
          <xdr:col>5</xdr:col>
          <xdr:colOff>457200</xdr:colOff>
          <xdr:row>11</xdr:row>
          <xdr:rowOff>85725</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4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447675</xdr:colOff>
          <xdr:row>11</xdr:row>
          <xdr:rowOff>247650</xdr:rowOff>
        </xdr:from>
        <xdr:to>
          <xdr:col>5</xdr:col>
          <xdr:colOff>457200</xdr:colOff>
          <xdr:row>12</xdr:row>
          <xdr:rowOff>161925</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4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742950</xdr:colOff>
          <xdr:row>40</xdr:row>
          <xdr:rowOff>133350</xdr:rowOff>
        </xdr:from>
        <xdr:to>
          <xdr:col>17</xdr:col>
          <xdr:colOff>47625</xdr:colOff>
          <xdr:row>43</xdr:row>
          <xdr:rowOff>57150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400-000010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733425</xdr:colOff>
          <xdr:row>37</xdr:row>
          <xdr:rowOff>19050</xdr:rowOff>
        </xdr:from>
        <xdr:to>
          <xdr:col>17</xdr:col>
          <xdr:colOff>19050</xdr:colOff>
          <xdr:row>39</xdr:row>
          <xdr:rowOff>133350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400-00001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704850</xdr:colOff>
          <xdr:row>44</xdr:row>
          <xdr:rowOff>95250</xdr:rowOff>
        </xdr:from>
        <xdr:to>
          <xdr:col>17</xdr:col>
          <xdr:colOff>19050</xdr:colOff>
          <xdr:row>47</xdr:row>
          <xdr:rowOff>19050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400-00001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1.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2.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500-000023000000}"/>
            </a:ext>
          </a:extLst>
        </xdr:cNvPr>
        <xdr:cNvGrpSpPr/>
      </xdr:nvGrpSpPr>
      <xdr:grpSpPr>
        <a:xfrm>
          <a:off x="0" y="1219578"/>
          <a:ext cx="11917638" cy="4986935"/>
          <a:chOff x="0" y="1120320"/>
          <a:chExt cx="11868151" cy="4947132"/>
        </a:xfrm>
      </xdr:grpSpPr>
      <xdr:grpSp>
        <xdr:nvGrpSpPr>
          <xdr:cNvPr id="40" name="组合1">
            <a:extLst>
              <a:ext uri="{FF2B5EF4-FFF2-40B4-BE49-F238E27FC236}">
                <a16:creationId xmlns:a16="http://schemas.microsoft.com/office/drawing/2014/main" id="{00000000-0008-0000-05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5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5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5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5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5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5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500-000036000000}"/>
            </a:ext>
          </a:extLst>
        </xdr:cNvPr>
        <xdr:cNvGrpSpPr/>
      </xdr:nvGrpSpPr>
      <xdr:grpSpPr>
        <a:xfrm>
          <a:off x="1" y="6574525"/>
          <a:ext cx="11867942" cy="4886290"/>
          <a:chOff x="-18206" y="7083013"/>
          <a:chExt cx="11899964" cy="5023138"/>
        </a:xfrm>
      </xdr:grpSpPr>
      <xdr:sp macro="" textlink="" fLocksText="0">
        <xdr:nvSpPr>
          <xdr:cNvPr id="37" name="TextBox 36">
            <a:extLst>
              <a:ext uri="{FF2B5EF4-FFF2-40B4-BE49-F238E27FC236}">
                <a16:creationId xmlns:a16="http://schemas.microsoft.com/office/drawing/2014/main" id="{00000000-0008-0000-05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5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500-000038000000}"/>
            </a:ext>
          </a:extLst>
        </xdr:cNvPr>
        <xdr:cNvGrpSpPr/>
      </xdr:nvGrpSpPr>
      <xdr:grpSpPr>
        <a:xfrm>
          <a:off x="0" y="11518446"/>
          <a:ext cx="11859245" cy="2219771"/>
          <a:chOff x="-8706" y="11866445"/>
          <a:chExt cx="11891282" cy="2362200"/>
        </a:xfrm>
      </xdr:grpSpPr>
      <xdr:sp macro="" textlink="" fLocksText="0">
        <xdr:nvSpPr>
          <xdr:cNvPr id="39" name="TextBox 38">
            <a:extLst>
              <a:ext uri="{FF2B5EF4-FFF2-40B4-BE49-F238E27FC236}">
                <a16:creationId xmlns:a16="http://schemas.microsoft.com/office/drawing/2014/main" id="{00000000-0008-0000-05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5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5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500-000039000000}"/>
            </a:ext>
          </a:extLst>
        </xdr:cNvPr>
        <xdr:cNvGrpSpPr/>
      </xdr:nvGrpSpPr>
      <xdr:grpSpPr>
        <a:xfrm>
          <a:off x="0" y="13776319"/>
          <a:ext cx="11946870" cy="2258826"/>
          <a:chOff x="9525" y="14286002"/>
          <a:chExt cx="12301438" cy="2324100"/>
        </a:xfrm>
      </xdr:grpSpPr>
      <xdr:sp macro="" textlink="" fLocksText="0">
        <xdr:nvSpPr>
          <xdr:cNvPr id="47" name="TextBox 46">
            <a:extLst>
              <a:ext uri="{FF2B5EF4-FFF2-40B4-BE49-F238E27FC236}">
                <a16:creationId xmlns:a16="http://schemas.microsoft.com/office/drawing/2014/main" id="{00000000-0008-0000-05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5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500-00003A000000}"/>
            </a:ext>
          </a:extLst>
        </xdr:cNvPr>
        <xdr:cNvGrpSpPr/>
      </xdr:nvGrpSpPr>
      <xdr:grpSpPr>
        <a:xfrm>
          <a:off x="0" y="16135352"/>
          <a:ext cx="11943669" cy="3397702"/>
          <a:chOff x="0" y="13754552"/>
          <a:chExt cx="12288896" cy="2324100"/>
        </a:xfrm>
      </xdr:grpSpPr>
      <xdr:sp macro="" textlink="" fLocksText="0">
        <xdr:nvSpPr>
          <xdr:cNvPr id="48" name="TextBox 47">
            <a:extLst>
              <a:ext uri="{FF2B5EF4-FFF2-40B4-BE49-F238E27FC236}">
                <a16:creationId xmlns:a16="http://schemas.microsoft.com/office/drawing/2014/main" id="{00000000-0008-0000-05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500-00003B000000}"/>
            </a:ext>
          </a:extLst>
        </xdr:cNvPr>
        <xdr:cNvGrpSpPr/>
      </xdr:nvGrpSpPr>
      <xdr:grpSpPr>
        <a:xfrm>
          <a:off x="0" y="18434445"/>
          <a:ext cx="11930307" cy="3309768"/>
          <a:chOff x="-17010" y="19059524"/>
          <a:chExt cx="12272347" cy="2291122"/>
        </a:xfrm>
      </xdr:grpSpPr>
      <xdr:sp macro="" textlink="" fLocksText="0">
        <xdr:nvSpPr>
          <xdr:cNvPr id="36" name="TextBox 35">
            <a:extLst>
              <a:ext uri="{FF2B5EF4-FFF2-40B4-BE49-F238E27FC236}">
                <a16:creationId xmlns:a16="http://schemas.microsoft.com/office/drawing/2014/main" id="{00000000-0008-0000-05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5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5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5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5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3.xml"/><Relationship Id="rId7" Type="http://schemas.openxmlformats.org/officeDocument/2006/relationships/ctrlProp" Target="../ctrlProps/ctrlProp47.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oleObject" Target="../embeddings/oleObject1.bin"/><Relationship Id="rId21" Type="http://schemas.openxmlformats.org/officeDocument/2006/relationships/ctrlProp" Target="../ctrlProps/ctrlProp64.x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vmlDrawing" Target="../drawings/vmlDrawing5.v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drawing" Target="../drawings/drawing10.xml"/><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image" Target="../media/image5.emf"/><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tabSelected="1" workbookViewId="0">
      <selection activeCell="R16" sqref="R16"/>
    </sheetView>
  </sheetViews>
  <sheetFormatPr defaultRowHeight="13.5" x14ac:dyDescent="0.15"/>
  <cols>
    <col min="10" max="10" width="11.125" customWidth="1"/>
    <col min="12" max="12" width="11" customWidth="1"/>
    <col min="13" max="13" width="13" customWidth="1"/>
    <col min="14" max="14" width="12" customWidth="1"/>
    <col min="15" max="15" width="13.5" customWidth="1"/>
  </cols>
  <sheetData>
    <row r="1" spans="1:16" ht="37.5" customHeight="1" x14ac:dyDescent="0.15">
      <c r="A1" s="390" t="s">
        <v>287</v>
      </c>
      <c r="B1" s="390"/>
      <c r="C1" s="390"/>
      <c r="D1" s="390"/>
      <c r="E1" s="390"/>
      <c r="F1" s="390"/>
      <c r="G1" s="390"/>
      <c r="H1" s="390"/>
      <c r="I1" s="390"/>
      <c r="J1" s="390"/>
      <c r="K1" s="390"/>
      <c r="L1" s="390"/>
      <c r="M1" s="390"/>
      <c r="N1" s="390"/>
      <c r="O1" s="393" t="s">
        <v>290</v>
      </c>
      <c r="P1" s="393"/>
    </row>
    <row r="2" spans="1:16" ht="27.75" customHeight="1" x14ac:dyDescent="0.15">
      <c r="A2" s="391" t="s">
        <v>288</v>
      </c>
      <c r="B2" s="391"/>
      <c r="C2" s="391"/>
      <c r="D2" s="391"/>
      <c r="E2" s="391"/>
      <c r="F2" s="391"/>
      <c r="G2" s="391"/>
      <c r="H2" s="391"/>
      <c r="I2" s="391"/>
      <c r="J2" s="391"/>
      <c r="K2" s="391"/>
      <c r="L2" s="391"/>
      <c r="M2" s="391"/>
      <c r="N2" s="391"/>
      <c r="O2" s="1">
        <v>1</v>
      </c>
      <c r="P2" s="1"/>
    </row>
    <row r="3" spans="1:16" ht="30.75" customHeight="1" x14ac:dyDescent="0.15">
      <c r="A3" s="392" t="s">
        <v>289</v>
      </c>
      <c r="B3" s="392"/>
      <c r="C3" s="392"/>
      <c r="D3" s="392"/>
      <c r="E3" s="392"/>
      <c r="F3" s="392"/>
      <c r="G3" s="392"/>
      <c r="H3" s="392"/>
      <c r="I3" s="392"/>
      <c r="J3" s="392"/>
      <c r="K3" s="392"/>
      <c r="L3" s="392"/>
      <c r="M3" s="392"/>
      <c r="N3" s="392"/>
      <c r="O3" s="1"/>
      <c r="P3" s="1"/>
    </row>
    <row r="4" spans="1:16" ht="3" hidden="1" customHeight="1" x14ac:dyDescent="0.15">
      <c r="A4" s="376" t="s">
        <v>292</v>
      </c>
      <c r="B4" s="382"/>
      <c r="C4" s="376" t="s">
        <v>293</v>
      </c>
      <c r="D4" s="382"/>
      <c r="E4" s="376" t="s">
        <v>294</v>
      </c>
      <c r="F4" s="382"/>
      <c r="G4" s="376" t="s">
        <v>295</v>
      </c>
      <c r="H4" s="382"/>
      <c r="I4" s="376" t="s">
        <v>296</v>
      </c>
      <c r="J4" s="382"/>
      <c r="K4" s="376" t="s">
        <v>297</v>
      </c>
      <c r="L4" s="389"/>
      <c r="M4" s="389"/>
      <c r="N4" s="389"/>
      <c r="O4" s="389"/>
      <c r="P4" s="389"/>
    </row>
    <row r="5" spans="1:16" ht="15" customHeight="1" x14ac:dyDescent="0.15">
      <c r="A5" s="398" t="s">
        <v>291</v>
      </c>
      <c r="B5" s="398"/>
      <c r="C5" s="398"/>
      <c r="D5" s="398"/>
      <c r="E5" s="398"/>
      <c r="F5" s="398"/>
      <c r="G5" s="398"/>
      <c r="H5" s="398"/>
      <c r="I5" s="398"/>
      <c r="J5" s="398"/>
      <c r="K5" s="398"/>
      <c r="L5" s="398"/>
      <c r="M5" s="398"/>
      <c r="N5" s="398"/>
      <c r="O5" s="398"/>
      <c r="P5" s="372"/>
    </row>
    <row r="6" spans="1:16" ht="15" customHeight="1" x14ac:dyDescent="0.15">
      <c r="A6" s="398"/>
      <c r="B6" s="398"/>
      <c r="C6" s="398"/>
      <c r="D6" s="398"/>
      <c r="E6" s="398"/>
      <c r="F6" s="398"/>
      <c r="G6" s="398"/>
      <c r="H6" s="398"/>
      <c r="I6" s="398"/>
      <c r="J6" s="398"/>
      <c r="K6" s="398"/>
      <c r="L6" s="398"/>
      <c r="M6" s="398"/>
      <c r="N6" s="398"/>
      <c r="O6" s="398"/>
      <c r="P6" s="372"/>
    </row>
    <row r="7" spans="1:16" ht="15" customHeight="1" x14ac:dyDescent="0.15">
      <c r="A7" s="246"/>
      <c r="B7" s="246"/>
      <c r="C7" s="246"/>
      <c r="D7" s="246"/>
      <c r="E7" s="14"/>
      <c r="F7" s="14"/>
      <c r="G7" s="14"/>
      <c r="H7" s="14"/>
      <c r="I7" s="75"/>
      <c r="J7" s="75"/>
      <c r="K7" s="75"/>
      <c r="L7" s="75"/>
      <c r="M7" s="75"/>
      <c r="N7" s="119"/>
      <c r="O7" s="14"/>
      <c r="P7" s="14"/>
    </row>
    <row r="8" spans="1:16" ht="15" customHeight="1" x14ac:dyDescent="0.15">
      <c r="A8" s="253" t="s">
        <v>274</v>
      </c>
      <c r="B8" s="388">
        <f>B14-POWER((J14*J11/4.427/J8/J9)/(1-27.8*POWER(J11-0.67,3)),2)</f>
        <v>739.99760230104778</v>
      </c>
      <c r="C8" s="366" t="s">
        <v>117</v>
      </c>
      <c r="D8" s="357"/>
      <c r="E8" s="14"/>
      <c r="F8" s="14"/>
      <c r="G8" s="14"/>
      <c r="H8" s="14"/>
      <c r="I8" s="256" t="s">
        <v>232</v>
      </c>
      <c r="J8" s="377">
        <v>0.36</v>
      </c>
      <c r="K8" s="366" t="s">
        <v>161</v>
      </c>
      <c r="L8" s="245"/>
      <c r="M8" s="245"/>
      <c r="N8" s="399" t="s">
        <v>304</v>
      </c>
      <c r="O8" s="399"/>
      <c r="P8" s="14"/>
    </row>
    <row r="9" spans="1:16" ht="15" customHeight="1" x14ac:dyDescent="0.15">
      <c r="A9" s="253" t="s">
        <v>283</v>
      </c>
      <c r="B9" s="358">
        <v>80</v>
      </c>
      <c r="C9" s="366" t="s">
        <v>298</v>
      </c>
      <c r="D9" s="357"/>
      <c r="E9" s="14"/>
      <c r="F9" s="14"/>
      <c r="G9" s="14"/>
      <c r="H9" s="14"/>
      <c r="I9" s="256" t="s">
        <v>233</v>
      </c>
      <c r="J9" s="378">
        <v>0.9</v>
      </c>
      <c r="K9" s="366" t="s">
        <v>163</v>
      </c>
      <c r="L9" s="245"/>
      <c r="M9" s="245"/>
      <c r="N9" s="399"/>
      <c r="O9" s="399"/>
      <c r="P9" s="14"/>
    </row>
    <row r="10" spans="1:16" ht="15" customHeight="1" x14ac:dyDescent="0.15">
      <c r="A10" s="253" t="s">
        <v>275</v>
      </c>
      <c r="B10" s="358">
        <v>700</v>
      </c>
      <c r="C10" s="366" t="s">
        <v>144</v>
      </c>
      <c r="D10" s="357"/>
      <c r="E10" s="14"/>
      <c r="F10" s="14"/>
      <c r="G10" s="14"/>
      <c r="H10" s="14"/>
      <c r="I10" s="373" t="s">
        <v>278</v>
      </c>
      <c r="J10" s="379">
        <f>J8*J9*4.427</f>
        <v>1.434348</v>
      </c>
      <c r="K10" s="375" t="s">
        <v>303</v>
      </c>
      <c r="L10" s="14"/>
      <c r="M10" s="245"/>
      <c r="N10" s="119"/>
      <c r="O10" s="14"/>
      <c r="P10" s="14"/>
    </row>
    <row r="11" spans="1:16" ht="15" customHeight="1" x14ac:dyDescent="0.15">
      <c r="A11" s="69"/>
      <c r="B11" s="359"/>
      <c r="C11" s="65"/>
      <c r="D11" s="65"/>
      <c r="E11" s="14"/>
      <c r="F11" s="14"/>
      <c r="G11" s="14"/>
      <c r="H11" s="14"/>
      <c r="I11" s="256" t="s">
        <v>48</v>
      </c>
      <c r="J11" s="377">
        <v>0.8</v>
      </c>
      <c r="K11" s="366" t="s">
        <v>164</v>
      </c>
      <c r="L11" s="245"/>
      <c r="M11" s="14"/>
      <c r="N11" s="14"/>
      <c r="O11" s="14"/>
      <c r="P11" s="362"/>
    </row>
    <row r="12" spans="1:16" ht="15" customHeight="1" x14ac:dyDescent="0.15">
      <c r="A12" s="65"/>
      <c r="B12" s="396"/>
      <c r="C12" s="396"/>
      <c r="D12" s="396"/>
      <c r="E12" s="396"/>
      <c r="F12" s="396"/>
      <c r="G12" s="65"/>
      <c r="H12" s="14"/>
      <c r="I12" s="65"/>
      <c r="J12" s="77"/>
      <c r="K12" s="68"/>
      <c r="L12" s="68"/>
      <c r="M12" s="65"/>
      <c r="N12" s="119"/>
      <c r="O12" s="14"/>
      <c r="P12" s="362"/>
    </row>
    <row r="13" spans="1:16" ht="15" customHeight="1" x14ac:dyDescent="0.15">
      <c r="A13" s="65"/>
      <c r="B13" s="299"/>
      <c r="C13" s="299"/>
      <c r="D13" s="299"/>
      <c r="E13" s="299"/>
      <c r="F13" s="299"/>
      <c r="G13" s="65"/>
      <c r="H13" s="14"/>
      <c r="I13" s="14"/>
      <c r="J13" s="14"/>
      <c r="K13" s="14"/>
      <c r="L13" s="301"/>
      <c r="M13" s="301"/>
      <c r="N13" s="119"/>
      <c r="O13" s="14"/>
      <c r="P13" s="362"/>
    </row>
    <row r="14" spans="1:16" ht="15" customHeight="1" x14ac:dyDescent="0.15">
      <c r="A14" s="253" t="s">
        <v>247</v>
      </c>
      <c r="B14" s="78">
        <v>742.57</v>
      </c>
      <c r="C14" s="368" t="s">
        <v>299</v>
      </c>
      <c r="D14" s="65"/>
      <c r="E14" s="65"/>
      <c r="F14" s="65"/>
      <c r="G14" s="65"/>
      <c r="H14" s="14"/>
      <c r="I14" s="253" t="s">
        <v>276</v>
      </c>
      <c r="J14" s="364">
        <v>2.7</v>
      </c>
      <c r="K14" s="368" t="s">
        <v>305</v>
      </c>
      <c r="L14" s="301"/>
      <c r="M14" s="301"/>
      <c r="N14" s="301"/>
      <c r="O14" s="14"/>
      <c r="P14" s="362"/>
    </row>
    <row r="15" spans="1:16" ht="15" customHeight="1" x14ac:dyDescent="0.15">
      <c r="A15" s="253" t="s">
        <v>241</v>
      </c>
      <c r="B15" s="380">
        <f>B9/(1-27.8*POWER(J11-0.67,3))/4.427/J8/J9/POWER(B14-B8,1.5)</f>
        <v>14.397865871253906</v>
      </c>
      <c r="C15" s="367" t="s">
        <v>300</v>
      </c>
      <c r="D15" s="257"/>
      <c r="E15" s="257"/>
      <c r="F15" s="68"/>
      <c r="G15" s="68"/>
      <c r="H15" s="14"/>
      <c r="I15" s="253" t="s">
        <v>237</v>
      </c>
      <c r="J15" s="264">
        <v>1.1000000000000001</v>
      </c>
      <c r="K15" s="368" t="s">
        <v>306</v>
      </c>
      <c r="L15" s="301"/>
      <c r="M15" s="301"/>
      <c r="N15" s="301"/>
      <c r="O15" s="14"/>
      <c r="P15" s="14"/>
    </row>
    <row r="16" spans="1:16" ht="15" customHeight="1" x14ac:dyDescent="0.15">
      <c r="A16" s="253"/>
      <c r="B16" s="361"/>
      <c r="C16" s="356"/>
      <c r="D16" s="257"/>
      <c r="E16" s="257"/>
      <c r="F16" s="68"/>
      <c r="G16" s="68"/>
      <c r="H16" s="14"/>
      <c r="I16" s="253" t="s">
        <v>238</v>
      </c>
      <c r="J16" s="365">
        <v>6.9999999999999999E-4</v>
      </c>
      <c r="K16" s="368" t="s">
        <v>307</v>
      </c>
      <c r="L16" s="14"/>
      <c r="M16" s="14"/>
      <c r="N16" s="14"/>
      <c r="O16" s="14"/>
      <c r="P16" s="14"/>
    </row>
    <row r="17" spans="1:16" ht="15" customHeight="1" x14ac:dyDescent="0.15">
      <c r="A17" s="299"/>
      <c r="B17" s="299"/>
      <c r="C17" s="299"/>
      <c r="D17" s="299"/>
      <c r="E17" s="299"/>
      <c r="F17" s="119"/>
      <c r="G17" s="14"/>
      <c r="H17" s="14"/>
      <c r="I17" s="279"/>
      <c r="J17" s="280"/>
      <c r="K17" s="363"/>
      <c r="L17" s="249"/>
      <c r="M17" s="249"/>
      <c r="N17" s="247"/>
      <c r="O17" s="68"/>
      <c r="P17" s="14"/>
    </row>
    <row r="18" spans="1:16" ht="15" customHeight="1" x14ac:dyDescent="0.25">
      <c r="A18" s="394" t="s">
        <v>301</v>
      </c>
      <c r="B18" s="394"/>
      <c r="C18" s="253" t="s">
        <v>251</v>
      </c>
      <c r="D18" s="253" t="s">
        <v>252</v>
      </c>
      <c r="E18" s="253" t="s">
        <v>284</v>
      </c>
      <c r="F18" s="119"/>
      <c r="G18" s="14"/>
      <c r="H18" s="14"/>
      <c r="I18" s="302" t="s">
        <v>279</v>
      </c>
      <c r="J18" s="278">
        <v>25</v>
      </c>
      <c r="K18" s="369" t="s">
        <v>308</v>
      </c>
      <c r="L18" s="302"/>
      <c r="M18" s="345"/>
      <c r="N18" s="281"/>
      <c r="O18" s="68"/>
      <c r="P18" s="14"/>
    </row>
    <row r="19" spans="1:16" ht="15" customHeight="1" x14ac:dyDescent="0.15">
      <c r="A19" s="394"/>
      <c r="B19" s="394"/>
      <c r="C19" s="364">
        <v>700</v>
      </c>
      <c r="D19" s="364">
        <v>720</v>
      </c>
      <c r="E19" s="364">
        <v>750</v>
      </c>
      <c r="F19" s="119"/>
      <c r="G19" s="14"/>
      <c r="H19" s="14"/>
      <c r="I19" s="383" t="s">
        <v>285</v>
      </c>
      <c r="J19" s="258">
        <v>26</v>
      </c>
      <c r="K19" s="370" t="s">
        <v>309</v>
      </c>
      <c r="L19" s="253"/>
      <c r="M19" s="346"/>
      <c r="N19" s="281"/>
      <c r="O19" s="68"/>
      <c r="P19" s="14"/>
    </row>
    <row r="20" spans="1:16" ht="15" customHeight="1" x14ac:dyDescent="0.15">
      <c r="A20" s="394" t="s">
        <v>302</v>
      </c>
      <c r="B20" s="395"/>
      <c r="C20" s="253" t="s">
        <v>259</v>
      </c>
      <c r="D20" s="253" t="s">
        <v>260</v>
      </c>
      <c r="E20" s="253" t="s">
        <v>261</v>
      </c>
      <c r="F20" s="119"/>
      <c r="G20" s="14"/>
      <c r="H20" s="362"/>
      <c r="I20" s="253" t="s">
        <v>271</v>
      </c>
      <c r="J20" s="263">
        <v>19</v>
      </c>
      <c r="K20" s="370" t="s">
        <v>310</v>
      </c>
      <c r="L20" s="253"/>
      <c r="M20" s="355"/>
      <c r="N20" s="352"/>
      <c r="O20" s="68"/>
      <c r="P20" s="14"/>
    </row>
    <row r="21" spans="1:16" ht="12" customHeight="1" x14ac:dyDescent="0.15">
      <c r="A21" s="395"/>
      <c r="B21" s="395"/>
      <c r="C21" s="364">
        <v>44</v>
      </c>
      <c r="D21" s="364">
        <v>108.52</v>
      </c>
      <c r="E21" s="364">
        <v>300</v>
      </c>
      <c r="F21" s="119"/>
      <c r="G21" s="14"/>
      <c r="H21" s="362">
        <v>5</v>
      </c>
      <c r="I21" s="253" t="s">
        <v>280</v>
      </c>
      <c r="J21" s="354">
        <v>144</v>
      </c>
      <c r="K21" s="370" t="s">
        <v>311</v>
      </c>
      <c r="L21" s="249"/>
      <c r="M21" s="249"/>
      <c r="N21" s="248"/>
      <c r="O21" s="68"/>
      <c r="P21" s="14"/>
    </row>
    <row r="22" spans="1:16" ht="15" customHeight="1" x14ac:dyDescent="0.15">
      <c r="A22" s="360"/>
      <c r="B22" s="360"/>
      <c r="C22" s="360"/>
      <c r="D22" s="360"/>
      <c r="E22" s="360"/>
      <c r="F22" s="119"/>
      <c r="G22" s="14"/>
      <c r="H22" s="362"/>
      <c r="I22" s="119"/>
      <c r="J22" s="119"/>
      <c r="K22" s="119"/>
      <c r="L22" s="250"/>
      <c r="M22" s="250"/>
      <c r="N22" s="248"/>
      <c r="O22" s="68"/>
      <c r="P22" s="14"/>
    </row>
    <row r="23" spans="1:16" ht="15" customHeight="1" x14ac:dyDescent="0.15">
      <c r="A23" s="14"/>
      <c r="B23" s="14"/>
      <c r="C23" s="14"/>
      <c r="D23" s="14"/>
      <c r="E23" s="14"/>
      <c r="F23" s="14"/>
      <c r="G23" s="14"/>
      <c r="H23" s="14"/>
      <c r="I23" s="14"/>
      <c r="J23" s="14"/>
      <c r="K23" s="14"/>
      <c r="L23" s="14"/>
      <c r="M23" s="14"/>
      <c r="N23" s="14"/>
      <c r="O23" s="14"/>
      <c r="P23" s="14"/>
    </row>
    <row r="24" spans="1:16" ht="15" customHeight="1" x14ac:dyDescent="0.15">
      <c r="A24" s="14"/>
      <c r="B24" s="14"/>
      <c r="C24" s="14"/>
      <c r="D24" s="14"/>
      <c r="E24" s="14"/>
      <c r="F24" s="14"/>
      <c r="G24" s="14"/>
      <c r="H24" s="14"/>
      <c r="I24" s="14"/>
      <c r="J24" s="14"/>
      <c r="K24" s="14"/>
      <c r="L24" s="14"/>
      <c r="M24" s="14"/>
      <c r="N24" s="14"/>
      <c r="O24" s="14"/>
      <c r="P24" s="14"/>
    </row>
    <row r="25" spans="1:16" ht="15" customHeight="1" x14ac:dyDescent="0.15">
      <c r="A25" s="14"/>
      <c r="B25" s="14"/>
      <c r="C25" s="14"/>
      <c r="D25" s="14"/>
      <c r="E25" s="14"/>
      <c r="F25" s="14"/>
      <c r="G25" s="14"/>
      <c r="H25" s="14"/>
      <c r="I25" s="14"/>
      <c r="J25" s="14"/>
      <c r="K25" s="14"/>
      <c r="L25" s="14"/>
      <c r="M25" s="14"/>
      <c r="N25" s="14"/>
      <c r="O25" s="14"/>
      <c r="P25" s="14"/>
    </row>
    <row r="26" spans="1:16" ht="15" customHeight="1" x14ac:dyDescent="0.15">
      <c r="A26" s="14"/>
      <c r="B26" s="14"/>
      <c r="C26" s="14"/>
      <c r="D26" s="14"/>
      <c r="E26" s="14"/>
      <c r="F26" s="14"/>
      <c r="G26" s="14"/>
      <c r="H26" s="14"/>
      <c r="I26" s="14"/>
      <c r="J26" s="14"/>
      <c r="K26" s="14"/>
      <c r="L26" s="14"/>
      <c r="M26" s="14"/>
      <c r="N26" s="14"/>
      <c r="O26" s="14"/>
      <c r="P26" s="14"/>
    </row>
    <row r="27" spans="1:16" ht="15" customHeight="1" x14ac:dyDescent="0.15">
      <c r="A27" s="14"/>
      <c r="B27" s="14"/>
      <c r="C27" s="14"/>
      <c r="D27" s="14"/>
      <c r="E27" s="14"/>
      <c r="F27" s="14"/>
      <c r="G27" s="14"/>
      <c r="H27" s="14"/>
      <c r="I27" s="14"/>
      <c r="J27" s="14"/>
      <c r="K27" s="14"/>
      <c r="L27" s="14"/>
      <c r="M27" s="14"/>
      <c r="N27" s="14"/>
      <c r="O27" s="14"/>
      <c r="P27" s="14"/>
    </row>
    <row r="28" spans="1:16" ht="15" customHeight="1" x14ac:dyDescent="0.15">
      <c r="A28" s="14"/>
      <c r="B28" s="14"/>
      <c r="C28" s="14"/>
      <c r="D28" s="14"/>
      <c r="E28" s="14"/>
      <c r="F28" s="14"/>
      <c r="G28" s="14"/>
      <c r="H28" s="14"/>
      <c r="I28" s="14"/>
      <c r="J28" s="14"/>
      <c r="K28" s="14"/>
      <c r="L28" s="14"/>
      <c r="M28" s="14"/>
      <c r="N28" s="14"/>
      <c r="O28" s="14"/>
      <c r="P28" s="14"/>
    </row>
    <row r="29" spans="1:16" ht="15" customHeight="1" x14ac:dyDescent="0.15">
      <c r="A29" s="14"/>
      <c r="B29" s="14"/>
      <c r="C29" s="14"/>
      <c r="D29" s="14"/>
      <c r="E29" s="14"/>
      <c r="F29" s="14"/>
      <c r="G29" s="14"/>
      <c r="H29" s="14"/>
      <c r="I29" s="14"/>
      <c r="J29" s="397"/>
      <c r="K29" s="397"/>
      <c r="L29" s="14"/>
      <c r="M29" s="14"/>
      <c r="N29" s="14"/>
      <c r="O29" s="14"/>
      <c r="P29" s="14"/>
    </row>
    <row r="30" spans="1:16" ht="15" customHeight="1" x14ac:dyDescent="0.15">
      <c r="A30" s="14"/>
      <c r="B30" s="14"/>
      <c r="C30" s="14"/>
      <c r="D30" s="14"/>
      <c r="E30" s="14"/>
      <c r="F30" s="14"/>
      <c r="G30" s="14"/>
      <c r="H30" s="14"/>
      <c r="I30" s="14"/>
      <c r="J30" s="397"/>
      <c r="K30" s="397"/>
      <c r="L30" s="14"/>
      <c r="M30" s="14"/>
      <c r="N30" s="14"/>
      <c r="O30" s="14"/>
      <c r="P30" s="14"/>
    </row>
    <row r="31" spans="1:16" ht="15" customHeight="1" x14ac:dyDescent="0.15">
      <c r="A31" s="14"/>
      <c r="B31" s="14"/>
      <c r="C31" s="14"/>
      <c r="D31" s="14"/>
      <c r="E31" s="14"/>
      <c r="F31" s="14"/>
      <c r="G31" s="14"/>
      <c r="H31" s="14"/>
      <c r="I31" s="14"/>
      <c r="J31" s="14"/>
      <c r="K31" s="14"/>
      <c r="L31" s="14"/>
      <c r="M31" s="14"/>
      <c r="N31" s="14"/>
      <c r="O31" s="14"/>
      <c r="P31" s="14"/>
    </row>
    <row r="32" spans="1:16" ht="15" customHeight="1" x14ac:dyDescent="0.15">
      <c r="A32" s="14"/>
      <c r="B32" s="14"/>
      <c r="C32" s="14"/>
      <c r="D32" s="14"/>
      <c r="E32" s="14"/>
      <c r="F32" s="14"/>
      <c r="G32" s="14"/>
      <c r="H32" s="14"/>
      <c r="I32" s="14"/>
      <c r="J32" s="14"/>
      <c r="K32" s="14"/>
      <c r="L32" s="14"/>
      <c r="M32" s="14"/>
      <c r="N32" s="14"/>
      <c r="O32" s="14"/>
      <c r="P32" s="14"/>
    </row>
    <row r="33" spans="1:16" ht="15" customHeight="1" x14ac:dyDescent="0.15">
      <c r="A33" s="14"/>
      <c r="B33" s="14"/>
      <c r="C33" s="14"/>
      <c r="D33" s="14"/>
      <c r="E33" s="14"/>
      <c r="F33" s="14"/>
      <c r="G33" s="14"/>
      <c r="H33" s="14"/>
      <c r="I33" s="14"/>
      <c r="J33" s="14"/>
      <c r="K33" s="14"/>
      <c r="L33" s="14"/>
      <c r="M33" s="14"/>
      <c r="N33" s="14"/>
      <c r="O33" s="14"/>
      <c r="P33" s="14"/>
    </row>
    <row r="34" spans="1:16" ht="15" customHeight="1" x14ac:dyDescent="0.15"/>
  </sheetData>
  <mergeCells count="11">
    <mergeCell ref="A20:B21"/>
    <mergeCell ref="B12:F12"/>
    <mergeCell ref="A18:B19"/>
    <mergeCell ref="J29:K30"/>
    <mergeCell ref="A5:O6"/>
    <mergeCell ref="N8:O9"/>
    <mergeCell ref="L4:P4"/>
    <mergeCell ref="A1:N1"/>
    <mergeCell ref="A2:N2"/>
    <mergeCell ref="A3:N3"/>
    <mergeCell ref="O1:P1"/>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104775</xdr:colOff>
                    <xdr:row>6</xdr:row>
                    <xdr:rowOff>85725</xdr:rowOff>
                  </from>
                  <to>
                    <xdr:col>7</xdr:col>
                    <xdr:colOff>619125</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95250</xdr:colOff>
                    <xdr:row>16</xdr:row>
                    <xdr:rowOff>19050</xdr:rowOff>
                  </from>
                  <to>
                    <xdr:col>7</xdr:col>
                    <xdr:colOff>600075</xdr:colOff>
                    <xdr:row>21</xdr:row>
                    <xdr:rowOff>161925</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142875</xdr:colOff>
                    <xdr:row>12</xdr:row>
                    <xdr:rowOff>57150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104775</xdr:colOff>
                    <xdr:row>10</xdr:row>
                    <xdr:rowOff>171450</xdr:rowOff>
                  </from>
                  <to>
                    <xdr:col>7</xdr:col>
                    <xdr:colOff>628650</xdr:colOff>
                    <xdr:row>15</xdr:row>
                    <xdr:rowOff>95250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142875</xdr:colOff>
                    <xdr:row>16</xdr:row>
                    <xdr:rowOff>95250</xdr:rowOff>
                  </from>
                  <to>
                    <xdr:col>15</xdr:col>
                    <xdr:colOff>171450</xdr:colOff>
                    <xdr:row>21</xdr:row>
                    <xdr:rowOff>123825</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47625</xdr:rowOff>
                  </from>
                  <to>
                    <xdr:col>15</xdr:col>
                    <xdr:colOff>333375</xdr:colOff>
                    <xdr:row>22</xdr:row>
                    <xdr:rowOff>161925</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28575</xdr:rowOff>
                  </from>
                  <to>
                    <xdr:col>12</xdr:col>
                    <xdr:colOff>733425</xdr:colOff>
                    <xdr:row>28</xdr:row>
                    <xdr:rowOff>142875</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13</xdr:col>
                    <xdr:colOff>904875</xdr:colOff>
                    <xdr:row>0</xdr:row>
                    <xdr:rowOff>447675</xdr:rowOff>
                  </from>
                  <to>
                    <xdr:col>15</xdr:col>
                    <xdr:colOff>571500</xdr:colOff>
                    <xdr:row>2</xdr:row>
                    <xdr:rowOff>295275</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95250</xdr:rowOff>
                  </from>
                  <to>
                    <xdr:col>2</xdr:col>
                    <xdr:colOff>180975</xdr:colOff>
                    <xdr:row>12</xdr:row>
                    <xdr:rowOff>180975</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57150</xdr:colOff>
                    <xdr:row>11</xdr:row>
                    <xdr:rowOff>85725</xdr:rowOff>
                  </from>
                  <to>
                    <xdr:col>5</xdr:col>
                    <xdr:colOff>152400</xdr:colOff>
                    <xdr:row>12</xdr:row>
                    <xdr:rowOff>171450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13</xdr:col>
                    <xdr:colOff>361950</xdr:colOff>
                    <xdr:row>17</xdr:row>
                    <xdr:rowOff>180975</xdr:rowOff>
                  </from>
                  <to>
                    <xdr:col>14</xdr:col>
                    <xdr:colOff>600075</xdr:colOff>
                    <xdr:row>19</xdr:row>
                    <xdr:rowOff>76200</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342900</xdr:colOff>
                    <xdr:row>19</xdr:row>
                    <xdr:rowOff>133350</xdr:rowOff>
                  </from>
                  <to>
                    <xdr:col>14</xdr:col>
                    <xdr:colOff>609600</xdr:colOff>
                    <xdr:row>21</xdr:row>
                    <xdr:rowOff>66675</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219075</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523875</xdr:colOff>
                    <xdr:row>9</xdr:row>
                    <xdr:rowOff>104775</xdr:rowOff>
                  </from>
                  <to>
                    <xdr:col>13</xdr:col>
                    <xdr:colOff>180975</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85725</xdr:colOff>
                    <xdr:row>9</xdr:row>
                    <xdr:rowOff>133350</xdr:rowOff>
                  </from>
                  <to>
                    <xdr:col>14</xdr:col>
                    <xdr:colOff>228600</xdr:colOff>
                    <xdr:row>11</xdr:row>
                    <xdr:rowOff>47625</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209550</xdr:colOff>
                    <xdr:row>9</xdr:row>
                    <xdr:rowOff>152400</xdr:rowOff>
                  </from>
                  <to>
                    <xdr:col>15</xdr:col>
                    <xdr:colOff>228600</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1001"/>
  <sheetViews>
    <sheetView zoomScaleNormal="100" workbookViewId="0">
      <selection activeCell="O20" sqref="O20"/>
    </sheetView>
  </sheetViews>
  <sheetFormatPr defaultColWidth="10.5" defaultRowHeight="13.5" x14ac:dyDescent="0.15"/>
  <cols>
    <col min="1" max="1" width="8.875" style="44" customWidth="1"/>
    <col min="2" max="2" width="9.875" style="44" customWidth="1"/>
    <col min="3" max="3" width="12.375" style="44" customWidth="1"/>
    <col min="4" max="4" width="10.5" style="44" bestFit="1" customWidth="1"/>
    <col min="5" max="5" width="11.5" style="44" customWidth="1"/>
    <col min="6" max="6" width="12.125" style="44" customWidth="1"/>
    <col min="7" max="7" width="10.625" style="44" customWidth="1"/>
    <col min="8" max="8" width="9.5" style="44" customWidth="1"/>
    <col min="9" max="9" width="12.25" style="44" customWidth="1"/>
    <col min="10" max="10" width="10.625" style="44" customWidth="1"/>
    <col min="11" max="11" width="8.75" style="44" customWidth="1"/>
    <col min="12" max="12" width="14.125" style="44" customWidth="1"/>
    <col min="13" max="13" width="9.125" style="44" customWidth="1"/>
    <col min="14" max="14" width="7.5" style="44" customWidth="1"/>
    <col min="15" max="15" width="13.875" style="44" customWidth="1"/>
    <col min="16" max="16" width="8.375" style="44" customWidth="1"/>
    <col min="17" max="18" width="8.5" style="8" customWidth="1"/>
    <col min="19" max="20" width="6.5" style="30" customWidth="1"/>
    <col min="21" max="21" width="13.75" style="30" hidden="1" customWidth="1"/>
    <col min="22" max="22" width="12.875" style="30" hidden="1" customWidth="1"/>
    <col min="23" max="23" width="16.125" style="30" hidden="1" customWidth="1"/>
    <col min="24" max="24" width="11.125" style="30" hidden="1" customWidth="1"/>
    <col min="25" max="25" width="10.5" style="30" hidden="1" customWidth="1"/>
    <col min="26" max="26" width="15" style="132" hidden="1" customWidth="1"/>
    <col min="27" max="27" width="12.5" style="30" hidden="1" customWidth="1"/>
    <col min="28" max="28" width="10.5" style="8" hidden="1" customWidth="1"/>
    <col min="29" max="29" width="5.625" style="8" customWidth="1"/>
    <col min="30" max="30" width="6.375" style="8" customWidth="1"/>
    <col min="31" max="31" width="6" style="8" customWidth="1"/>
    <col min="32" max="32" width="7.5" style="8" customWidth="1"/>
    <col min="33" max="33" width="7.75" style="8" customWidth="1"/>
    <col min="34" max="34" width="10" style="8" customWidth="1"/>
    <col min="35" max="35" width="8.25" style="8" customWidth="1"/>
    <col min="36" max="36" width="7.5" style="8" customWidth="1"/>
    <col min="37" max="37" width="11.125" style="8" bestFit="1" customWidth="1"/>
    <col min="38" max="52" width="10.5" style="8"/>
    <col min="53" max="16384" width="10.5" style="30"/>
  </cols>
  <sheetData>
    <row r="1" spans="1:52" ht="39.75" customHeight="1" x14ac:dyDescent="0.15">
      <c r="A1" s="390" t="s">
        <v>287</v>
      </c>
      <c r="B1" s="390"/>
      <c r="C1" s="390"/>
      <c r="D1" s="390"/>
      <c r="E1" s="390"/>
      <c r="F1" s="390"/>
      <c r="G1" s="390"/>
      <c r="H1" s="390"/>
      <c r="I1" s="390"/>
      <c r="J1" s="390"/>
      <c r="K1" s="390"/>
      <c r="L1" s="404" t="s">
        <v>290</v>
      </c>
      <c r="M1" s="405"/>
      <c r="N1" s="303"/>
      <c r="O1" s="353"/>
      <c r="P1" s="303"/>
      <c r="Q1" s="303"/>
      <c r="R1" s="303"/>
      <c r="S1" s="303"/>
      <c r="T1" s="303"/>
      <c r="U1" s="303"/>
      <c r="V1" s="303"/>
      <c r="W1" s="303"/>
      <c r="X1" s="303"/>
      <c r="Y1" s="303"/>
      <c r="Z1" s="86"/>
      <c r="AA1" s="67"/>
      <c r="AB1" s="67"/>
      <c r="AC1" s="67"/>
      <c r="AD1" s="67"/>
      <c r="AE1" s="67"/>
      <c r="AF1" s="67"/>
      <c r="AG1" s="67"/>
      <c r="AH1" s="67"/>
      <c r="AI1" s="67"/>
      <c r="AJ1" s="67"/>
    </row>
    <row r="2" spans="1:52" s="309" customFormat="1" ht="22.5" customHeight="1" x14ac:dyDescent="0.15">
      <c r="A2" s="391" t="s">
        <v>288</v>
      </c>
      <c r="B2" s="391"/>
      <c r="C2" s="391"/>
      <c r="D2" s="391"/>
      <c r="E2" s="391"/>
      <c r="F2" s="391"/>
      <c r="G2" s="391"/>
      <c r="H2" s="391"/>
      <c r="I2" s="391"/>
      <c r="J2" s="391"/>
      <c r="K2" s="391"/>
      <c r="L2" s="304">
        <v>1</v>
      </c>
      <c r="M2" s="304"/>
      <c r="N2" s="305"/>
      <c r="O2" s="305"/>
      <c r="P2" s="305"/>
      <c r="Q2" s="305"/>
      <c r="R2" s="305"/>
      <c r="S2" s="305"/>
      <c r="T2" s="305"/>
      <c r="U2" s="305"/>
      <c r="V2" s="305"/>
      <c r="W2" s="305"/>
      <c r="X2" s="305"/>
      <c r="Y2" s="305"/>
      <c r="Z2" s="306"/>
      <c r="AA2" s="307"/>
      <c r="AB2" s="307"/>
      <c r="AC2" s="307"/>
      <c r="AD2" s="307"/>
      <c r="AE2" s="307"/>
      <c r="AF2" s="307"/>
      <c r="AG2" s="307"/>
      <c r="AH2" s="307"/>
      <c r="AI2" s="307"/>
      <c r="AJ2" s="307"/>
      <c r="AK2" s="308"/>
      <c r="AL2" s="308"/>
      <c r="AM2" s="308"/>
      <c r="AN2" s="308"/>
      <c r="AO2" s="308"/>
      <c r="AP2" s="308"/>
      <c r="AQ2" s="308"/>
      <c r="AR2" s="308"/>
      <c r="AS2" s="308"/>
      <c r="AT2" s="308"/>
      <c r="AU2" s="308"/>
      <c r="AV2" s="308"/>
      <c r="AW2" s="308"/>
      <c r="AX2" s="308"/>
      <c r="AY2" s="308"/>
      <c r="AZ2" s="308"/>
    </row>
    <row r="3" spans="1:52" ht="33" customHeight="1" x14ac:dyDescent="0.15">
      <c r="A3" s="392" t="s">
        <v>312</v>
      </c>
      <c r="B3" s="392"/>
      <c r="C3" s="392"/>
      <c r="D3" s="392"/>
      <c r="E3" s="392"/>
      <c r="F3" s="392"/>
      <c r="G3" s="392"/>
      <c r="H3" s="392"/>
      <c r="I3" s="392"/>
      <c r="J3" s="392"/>
      <c r="K3" s="392"/>
      <c r="L3" s="310"/>
      <c r="M3" s="310"/>
      <c r="N3" s="311"/>
      <c r="O3" s="342"/>
      <c r="P3" s="344"/>
      <c r="Q3" s="311"/>
      <c r="R3" s="311"/>
      <c r="S3" s="311"/>
      <c r="T3" s="311"/>
      <c r="U3" s="311"/>
      <c r="V3" s="311"/>
      <c r="W3" s="311"/>
      <c r="X3" s="311"/>
      <c r="Y3" s="311"/>
      <c r="Z3" s="86"/>
      <c r="AA3" s="67"/>
      <c r="AB3" s="67"/>
      <c r="AC3" s="67"/>
      <c r="AD3" s="67"/>
      <c r="AE3" s="67"/>
      <c r="AF3" s="67"/>
      <c r="AG3" s="67"/>
      <c r="AH3" s="67"/>
      <c r="AI3" s="67"/>
      <c r="AJ3" s="67"/>
    </row>
    <row r="4" spans="1:52" ht="35.25" customHeight="1" x14ac:dyDescent="0.15">
      <c r="A4" s="371" t="s">
        <v>292</v>
      </c>
      <c r="B4" s="351"/>
      <c r="C4" s="371" t="s">
        <v>293</v>
      </c>
      <c r="D4" s="351"/>
      <c r="E4" s="371" t="s">
        <v>294</v>
      </c>
      <c r="F4" s="351"/>
      <c r="G4" s="371" t="s">
        <v>295</v>
      </c>
      <c r="H4" s="351"/>
      <c r="I4" s="371" t="s">
        <v>296</v>
      </c>
      <c r="J4" s="351"/>
      <c r="K4" s="371" t="s">
        <v>297</v>
      </c>
      <c r="L4" s="409"/>
      <c r="M4" s="410"/>
      <c r="N4" s="312"/>
      <c r="O4" s="343"/>
      <c r="P4" s="312"/>
      <c r="Q4" s="312"/>
      <c r="R4" s="312"/>
      <c r="S4" s="311"/>
      <c r="T4" s="311"/>
      <c r="U4" s="311"/>
      <c r="V4" s="311"/>
      <c r="W4" s="311"/>
      <c r="X4" s="311"/>
      <c r="Y4" s="311"/>
      <c r="Z4" s="86"/>
      <c r="AA4" s="67"/>
      <c r="AB4" s="67"/>
      <c r="AC4" s="67"/>
      <c r="AD4" s="67"/>
      <c r="AE4" s="67"/>
      <c r="AF4" s="67"/>
      <c r="AG4" s="67"/>
      <c r="AH4" s="67"/>
      <c r="AI4" s="67"/>
      <c r="AJ4" s="67"/>
    </row>
    <row r="5" spans="1:52" ht="15" x14ac:dyDescent="0.15">
      <c r="A5" s="246"/>
      <c r="B5" s="246"/>
      <c r="C5" s="246"/>
      <c r="D5" s="246"/>
      <c r="E5" s="246"/>
      <c r="F5" s="246"/>
      <c r="G5" s="65"/>
      <c r="H5" s="396"/>
      <c r="I5" s="396"/>
      <c r="J5" s="396"/>
      <c r="K5" s="396"/>
      <c r="L5" s="396"/>
      <c r="M5" s="65"/>
      <c r="N5" s="402"/>
      <c r="O5" s="402"/>
      <c r="P5" s="402"/>
      <c r="Q5" s="402"/>
      <c r="R5" s="265"/>
      <c r="S5" s="67"/>
      <c r="T5" s="67"/>
      <c r="U5" s="67"/>
      <c r="V5" s="67"/>
      <c r="W5" s="67"/>
      <c r="X5" s="67"/>
      <c r="Y5" s="67"/>
      <c r="Z5" s="86"/>
      <c r="AA5" s="67"/>
      <c r="AB5" s="67"/>
      <c r="AC5" s="67"/>
      <c r="AD5" s="67"/>
      <c r="AE5" s="67"/>
      <c r="AF5" s="67"/>
      <c r="AG5" s="67"/>
      <c r="AH5" s="67"/>
      <c r="AI5" s="67"/>
      <c r="AJ5" s="67"/>
    </row>
    <row r="6" spans="1:52" ht="15" x14ac:dyDescent="0.15">
      <c r="A6" s="255" t="s">
        <v>240</v>
      </c>
      <c r="B6" s="381">
        <v>739.99760230104778</v>
      </c>
      <c r="C6" s="374" t="s">
        <v>117</v>
      </c>
      <c r="D6" s="245"/>
      <c r="E6" s="245"/>
      <c r="F6" s="245"/>
      <c r="G6" s="65"/>
      <c r="H6" s="403"/>
      <c r="I6" s="403"/>
      <c r="J6" s="403"/>
      <c r="K6" s="403"/>
      <c r="L6" s="403"/>
      <c r="M6" s="65"/>
      <c r="N6" s="401"/>
      <c r="O6" s="401"/>
      <c r="P6" s="401"/>
      <c r="Q6" s="401"/>
      <c r="R6" s="266"/>
      <c r="S6" s="8"/>
      <c r="T6" s="8"/>
      <c r="U6" s="8"/>
      <c r="V6" s="8"/>
      <c r="W6" s="8"/>
      <c r="X6" s="8"/>
      <c r="Y6" s="8"/>
      <c r="Z6" s="87"/>
      <c r="AA6" s="67"/>
      <c r="AB6" s="67"/>
      <c r="AC6" s="67"/>
      <c r="AD6" s="67"/>
      <c r="AE6" s="67"/>
      <c r="AF6" s="67"/>
      <c r="AG6" s="67"/>
      <c r="AH6" s="67"/>
      <c r="AI6" s="67"/>
      <c r="AJ6" s="67"/>
    </row>
    <row r="7" spans="1:52" ht="12.75" customHeight="1" x14ac:dyDescent="0.15">
      <c r="A7" s="255" t="s">
        <v>286</v>
      </c>
      <c r="B7" s="259">
        <v>80</v>
      </c>
      <c r="C7" s="374" t="s">
        <v>298</v>
      </c>
      <c r="D7" s="245"/>
      <c r="E7" s="245"/>
      <c r="F7" s="245"/>
      <c r="G7" s="253" t="s">
        <v>247</v>
      </c>
      <c r="H7" s="78">
        <v>742.57</v>
      </c>
      <c r="I7" s="374" t="s">
        <v>299</v>
      </c>
      <c r="J7" s="65"/>
      <c r="K7" s="65"/>
      <c r="L7" s="65"/>
      <c r="M7" s="65"/>
      <c r="N7" s="267"/>
      <c r="O7" s="267"/>
      <c r="P7" s="267"/>
      <c r="Q7" s="267"/>
      <c r="R7" s="268"/>
      <c r="S7" s="8"/>
      <c r="T7" s="8"/>
      <c r="U7" s="8"/>
      <c r="V7" s="8"/>
      <c r="W7" s="8"/>
      <c r="X7" s="8"/>
      <c r="Y7" s="8"/>
      <c r="Z7" s="87"/>
      <c r="AA7" s="67"/>
      <c r="AB7" s="67"/>
      <c r="AC7" s="67"/>
      <c r="AD7" s="67"/>
      <c r="AE7" s="67"/>
      <c r="AF7" s="67"/>
      <c r="AG7" s="67"/>
      <c r="AH7" s="67"/>
      <c r="AI7" s="67"/>
      <c r="AJ7" s="67"/>
    </row>
    <row r="8" spans="1:52" ht="14.25" customHeight="1" x14ac:dyDescent="0.15">
      <c r="A8" s="255" t="s">
        <v>231</v>
      </c>
      <c r="B8" s="259">
        <v>700</v>
      </c>
      <c r="C8" s="374" t="s">
        <v>144</v>
      </c>
      <c r="D8" s="245"/>
      <c r="E8" s="245"/>
      <c r="F8" s="119"/>
      <c r="G8" s="253" t="s">
        <v>241</v>
      </c>
      <c r="H8" s="380">
        <v>14.397865871253906</v>
      </c>
      <c r="I8" s="374" t="s">
        <v>300</v>
      </c>
      <c r="J8" s="257"/>
      <c r="K8" s="257"/>
      <c r="L8" s="68"/>
      <c r="M8" s="68"/>
      <c r="N8" s="267"/>
      <c r="O8" s="267" t="s">
        <v>110</v>
      </c>
      <c r="P8" s="400"/>
      <c r="Q8" s="267"/>
      <c r="R8" s="67"/>
      <c r="S8" s="67"/>
      <c r="T8" s="67"/>
      <c r="U8" s="67"/>
      <c r="V8" s="67"/>
      <c r="W8" s="67"/>
      <c r="X8" s="67"/>
      <c r="Y8" s="67"/>
      <c r="Z8" s="86"/>
      <c r="AA8" s="67"/>
      <c r="AB8" s="67"/>
      <c r="AC8" s="67"/>
      <c r="AD8" s="67"/>
      <c r="AE8" s="67"/>
      <c r="AF8" s="67"/>
      <c r="AG8" s="67"/>
      <c r="AH8" s="67"/>
      <c r="AI8" s="67"/>
      <c r="AJ8" s="67"/>
    </row>
    <row r="9" spans="1:52" ht="18.75" customHeight="1" x14ac:dyDescent="0.15">
      <c r="A9" s="69"/>
      <c r="B9" s="70"/>
      <c r="C9" s="301"/>
      <c r="D9" s="301"/>
      <c r="E9" s="301"/>
      <c r="F9" s="119"/>
      <c r="G9" s="279"/>
      <c r="H9" s="280"/>
      <c r="I9" s="281"/>
      <c r="J9" s="249"/>
      <c r="K9" s="249"/>
      <c r="L9" s="247"/>
      <c r="M9" s="68"/>
      <c r="N9" s="267"/>
      <c r="O9" s="267" t="s">
        <v>226</v>
      </c>
      <c r="P9" s="400"/>
      <c r="Q9" s="267"/>
      <c r="R9" s="67"/>
      <c r="S9" s="67"/>
      <c r="T9" s="67"/>
      <c r="U9" s="67"/>
      <c r="V9" s="67"/>
      <c r="W9" s="67"/>
      <c r="X9" s="67"/>
      <c r="Y9" s="67"/>
      <c r="Z9" s="86"/>
      <c r="AA9" s="67"/>
      <c r="AB9" s="67"/>
      <c r="AC9" s="67"/>
      <c r="AD9" s="67"/>
      <c r="AE9" s="67"/>
      <c r="AF9" s="67"/>
      <c r="AG9" s="67"/>
      <c r="AH9" s="67"/>
      <c r="AI9" s="67"/>
      <c r="AJ9" s="67"/>
    </row>
    <row r="10" spans="1:52" ht="15.75" customHeight="1" x14ac:dyDescent="0.3">
      <c r="A10" s="299"/>
      <c r="B10" s="299"/>
      <c r="C10" s="299"/>
      <c r="D10" s="299"/>
      <c r="E10" s="299"/>
      <c r="F10" s="119"/>
      <c r="G10" s="302" t="s">
        <v>279</v>
      </c>
      <c r="H10" s="278">
        <v>25</v>
      </c>
      <c r="I10" s="374" t="s">
        <v>329</v>
      </c>
      <c r="J10" s="302" t="s">
        <v>272</v>
      </c>
      <c r="K10" s="345">
        <f>mminter(H12,H10,H11)</f>
        <v>0.19200499999999998</v>
      </c>
      <c r="L10" s="374" t="s">
        <v>323</v>
      </c>
      <c r="M10" s="68"/>
      <c r="N10" s="267">
        <v>5</v>
      </c>
      <c r="O10" s="267" t="s">
        <v>111</v>
      </c>
      <c r="P10" s="267"/>
      <c r="Q10" s="269"/>
      <c r="R10" s="72"/>
      <c r="S10" s="72"/>
      <c r="T10" s="72"/>
      <c r="U10" s="67"/>
      <c r="V10" s="67"/>
      <c r="W10" s="67"/>
      <c r="X10" s="67"/>
      <c r="Y10" s="67"/>
      <c r="Z10" s="86"/>
      <c r="AA10" s="67"/>
      <c r="AB10" s="67"/>
      <c r="AC10" s="67"/>
      <c r="AD10" s="67"/>
      <c r="AE10" s="67"/>
      <c r="AF10" s="67"/>
      <c r="AG10" s="67"/>
      <c r="AH10" s="67"/>
      <c r="AI10" s="67"/>
      <c r="AJ10" s="67"/>
    </row>
    <row r="11" spans="1:52" ht="16.5" x14ac:dyDescent="0.15">
      <c r="A11" s="255" t="s">
        <v>244</v>
      </c>
      <c r="B11" s="260">
        <v>6.3133333333333264E-2</v>
      </c>
      <c r="C11" s="374" t="s">
        <v>313</v>
      </c>
      <c r="D11" s="301"/>
      <c r="E11" s="301"/>
      <c r="F11" s="119"/>
      <c r="G11" s="383" t="s">
        <v>285</v>
      </c>
      <c r="H11" s="258">
        <v>26</v>
      </c>
      <c r="I11" s="374" t="s">
        <v>330</v>
      </c>
      <c r="J11" s="253" t="s">
        <v>273</v>
      </c>
      <c r="K11" s="346">
        <f>mm2inter(H12,H11)</f>
        <v>2.4637518227686266E-2</v>
      </c>
      <c r="L11" s="374" t="s">
        <v>324</v>
      </c>
      <c r="M11" s="68"/>
      <c r="N11" s="267"/>
      <c r="O11" s="267" t="s">
        <v>112</v>
      </c>
      <c r="P11" s="267"/>
      <c r="Q11" s="269"/>
      <c r="R11" s="72"/>
      <c r="S11" s="72"/>
      <c r="T11" s="72"/>
      <c r="U11" s="67"/>
      <c r="V11" s="67"/>
      <c r="W11" s="67"/>
      <c r="X11" s="67"/>
      <c r="Y11" s="67"/>
      <c r="Z11" s="86"/>
      <c r="AA11" s="67"/>
      <c r="AB11" s="67"/>
      <c r="AC11" s="67"/>
      <c r="AD11" s="67"/>
      <c r="AE11" s="67"/>
      <c r="AF11" s="67"/>
      <c r="AG11" s="67"/>
      <c r="AH11" s="67"/>
      <c r="AI11" s="67"/>
      <c r="AJ11" s="67"/>
    </row>
    <row r="12" spans="1:52" ht="15" x14ac:dyDescent="0.15">
      <c r="A12" s="255" t="s">
        <v>245</v>
      </c>
      <c r="B12" s="260">
        <v>1.9633333333333369</v>
      </c>
      <c r="C12" s="374" t="s">
        <v>314</v>
      </c>
      <c r="D12" s="301"/>
      <c r="E12" s="301"/>
      <c r="F12" s="119"/>
      <c r="G12" s="253" t="s">
        <v>271</v>
      </c>
      <c r="H12" s="263">
        <v>19</v>
      </c>
      <c r="I12" s="374" t="s">
        <v>317</v>
      </c>
      <c r="J12" s="253"/>
      <c r="K12" s="355"/>
      <c r="L12" s="352"/>
      <c r="M12" s="68"/>
      <c r="N12" s="267"/>
      <c r="O12" s="267" t="s">
        <v>227</v>
      </c>
      <c r="P12" s="267"/>
      <c r="Q12" s="269"/>
      <c r="R12" s="72"/>
      <c r="S12" s="72"/>
      <c r="T12" s="72"/>
      <c r="U12" s="67"/>
      <c r="V12" s="67"/>
      <c r="W12" s="67"/>
      <c r="X12" s="67"/>
      <c r="Y12" s="67"/>
      <c r="Z12" s="86"/>
      <c r="AA12" s="67"/>
      <c r="AB12" s="67"/>
      <c r="AC12" s="67"/>
      <c r="AD12" s="67"/>
      <c r="AE12" s="67"/>
      <c r="AF12" s="67"/>
      <c r="AG12" s="67"/>
      <c r="AH12" s="67"/>
      <c r="AI12" s="67"/>
      <c r="AJ12" s="67"/>
    </row>
    <row r="13" spans="1:52" ht="17.25" customHeight="1" x14ac:dyDescent="0.15">
      <c r="A13" s="255" t="s">
        <v>246</v>
      </c>
      <c r="B13" s="260">
        <v>43.999999999999993</v>
      </c>
      <c r="C13" s="374" t="s">
        <v>315</v>
      </c>
      <c r="D13" s="301"/>
      <c r="E13" s="301"/>
      <c r="F13" s="119"/>
      <c r="G13" s="253" t="s">
        <v>280</v>
      </c>
      <c r="H13" s="354">
        <v>144</v>
      </c>
      <c r="I13" s="374" t="s">
        <v>325</v>
      </c>
      <c r="J13" s="249"/>
      <c r="K13" s="249"/>
      <c r="L13" s="248"/>
      <c r="M13" s="68"/>
      <c r="N13" s="267"/>
      <c r="O13" s="267" t="s">
        <v>113</v>
      </c>
      <c r="P13" s="267"/>
      <c r="Q13" s="269"/>
      <c r="R13" s="72"/>
      <c r="S13" s="72"/>
      <c r="T13" s="72"/>
      <c r="U13" s="67"/>
      <c r="V13" s="67"/>
      <c r="W13" s="67"/>
      <c r="X13" s="67"/>
      <c r="Y13" s="67"/>
      <c r="Z13" s="86"/>
      <c r="AA13" s="67"/>
      <c r="AB13" s="67"/>
      <c r="AC13" s="67"/>
      <c r="AD13" s="67"/>
      <c r="AE13" s="67"/>
      <c r="AF13" s="67"/>
      <c r="AG13" s="67"/>
      <c r="AH13" s="67"/>
      <c r="AI13" s="67"/>
      <c r="AJ13" s="67"/>
    </row>
    <row r="14" spans="1:52" ht="17.25" customHeight="1" x14ac:dyDescent="0.15">
      <c r="A14" s="244" t="s">
        <v>159</v>
      </c>
      <c r="B14" s="244"/>
      <c r="C14" s="244"/>
      <c r="D14" s="244"/>
      <c r="E14" s="244"/>
      <c r="F14" s="119"/>
      <c r="G14" s="119"/>
      <c r="H14" s="119"/>
      <c r="I14" s="119"/>
      <c r="J14" s="250"/>
      <c r="K14" s="250"/>
      <c r="L14" s="248"/>
      <c r="M14" s="68"/>
      <c r="N14" s="267"/>
      <c r="O14" s="267" t="s">
        <v>114</v>
      </c>
      <c r="P14" s="267"/>
      <c r="Q14" s="269"/>
      <c r="R14" s="72"/>
      <c r="S14" s="72"/>
      <c r="T14" s="72"/>
      <c r="U14" s="67"/>
      <c r="V14" s="67"/>
      <c r="W14" s="67"/>
      <c r="X14" s="67"/>
      <c r="Y14" s="67"/>
      <c r="Z14" s="86"/>
      <c r="AA14" s="67"/>
      <c r="AB14" s="67"/>
      <c r="AC14" s="67"/>
      <c r="AD14" s="67"/>
      <c r="AE14" s="67"/>
      <c r="AF14" s="67"/>
      <c r="AG14" s="67"/>
      <c r="AH14" s="67"/>
      <c r="AI14" s="67"/>
      <c r="AJ14" s="67"/>
    </row>
    <row r="15" spans="1:52" ht="19.5" customHeight="1" x14ac:dyDescent="0.15">
      <c r="A15" s="75"/>
      <c r="B15" s="75"/>
      <c r="C15" s="75"/>
      <c r="D15" s="75"/>
      <c r="E15" s="75"/>
      <c r="F15" s="119"/>
      <c r="G15" s="254" t="s">
        <v>242</v>
      </c>
      <c r="H15" s="263">
        <v>5.0000000000000001E-3</v>
      </c>
      <c r="I15" s="374" t="s">
        <v>318</v>
      </c>
      <c r="J15" s="250"/>
      <c r="K15" s="250"/>
      <c r="L15" s="248"/>
      <c r="M15" s="68"/>
      <c r="N15" s="267"/>
      <c r="O15" s="270" t="s">
        <v>225</v>
      </c>
      <c r="P15" s="267"/>
      <c r="Q15" s="269"/>
      <c r="R15" s="72"/>
      <c r="S15" s="72"/>
      <c r="T15" s="72"/>
      <c r="U15" s="67"/>
      <c r="V15" s="67"/>
      <c r="W15" s="67"/>
      <c r="X15" s="67"/>
      <c r="Y15" s="67"/>
      <c r="Z15" s="86"/>
      <c r="AA15" s="67"/>
      <c r="AB15" s="67"/>
      <c r="AC15" s="67"/>
      <c r="AD15" s="67"/>
      <c r="AE15" s="67"/>
      <c r="AF15" s="67"/>
      <c r="AG15" s="67"/>
      <c r="AH15" s="67"/>
      <c r="AI15" s="67"/>
      <c r="AJ15" s="67"/>
    </row>
    <row r="16" spans="1:52" ht="18.75" customHeight="1" x14ac:dyDescent="0.15">
      <c r="A16" s="66"/>
      <c r="B16" s="66"/>
      <c r="C16" s="66"/>
      <c r="D16" s="66"/>
      <c r="E16" s="66"/>
      <c r="F16" s="119"/>
      <c r="G16" s="254" t="s">
        <v>243</v>
      </c>
      <c r="H16" s="263">
        <v>2650</v>
      </c>
      <c r="I16" s="374" t="s">
        <v>319</v>
      </c>
      <c r="J16" s="250"/>
      <c r="K16" s="250"/>
      <c r="L16" s="119"/>
      <c r="M16" s="68"/>
      <c r="N16" s="267"/>
      <c r="O16" s="270" t="s">
        <v>268</v>
      </c>
      <c r="P16" s="267"/>
      <c r="Q16" s="269"/>
      <c r="R16" s="72"/>
      <c r="S16" s="72"/>
      <c r="T16" s="72"/>
      <c r="U16" s="67"/>
      <c r="V16" s="67"/>
      <c r="W16" s="67"/>
      <c r="X16" s="67"/>
      <c r="Y16" s="67"/>
      <c r="Z16" s="86"/>
      <c r="AA16" s="67"/>
      <c r="AB16" s="67"/>
      <c r="AC16" s="67"/>
      <c r="AD16" s="67"/>
      <c r="AE16" s="67"/>
      <c r="AF16" s="67"/>
      <c r="AG16" s="67"/>
      <c r="AH16" s="67"/>
      <c r="AI16" s="67"/>
      <c r="AJ16" s="67"/>
    </row>
    <row r="17" spans="1:36" ht="17.25" customHeight="1" x14ac:dyDescent="0.15">
      <c r="A17" s="256" t="s">
        <v>232</v>
      </c>
      <c r="B17" s="259">
        <v>0.36</v>
      </c>
      <c r="C17" s="374" t="s">
        <v>161</v>
      </c>
      <c r="D17" s="245"/>
      <c r="E17" s="245"/>
      <c r="F17" s="119"/>
      <c r="G17" s="254" t="s">
        <v>228</v>
      </c>
      <c r="H17" s="263">
        <v>0.43</v>
      </c>
      <c r="I17" s="374" t="s">
        <v>320</v>
      </c>
      <c r="J17" s="251"/>
      <c r="K17" s="251"/>
      <c r="L17" s="119"/>
      <c r="M17" s="68"/>
      <c r="N17" s="72"/>
      <c r="O17" s="72"/>
      <c r="P17" s="271"/>
      <c r="Q17" s="72"/>
      <c r="R17" s="72"/>
      <c r="S17" s="72"/>
      <c r="T17" s="72"/>
      <c r="U17" s="67"/>
      <c r="V17" s="67"/>
      <c r="W17" s="67"/>
      <c r="X17" s="67"/>
      <c r="Y17" s="67"/>
      <c r="Z17" s="86"/>
      <c r="AA17" s="67"/>
      <c r="AB17" s="67"/>
      <c r="AC17" s="67"/>
      <c r="AD17" s="67"/>
      <c r="AE17" s="67"/>
      <c r="AF17" s="67"/>
      <c r="AG17" s="67"/>
      <c r="AH17" s="67"/>
      <c r="AI17" s="67"/>
      <c r="AJ17" s="67"/>
    </row>
    <row r="18" spans="1:36" ht="18" customHeight="1" x14ac:dyDescent="0.15">
      <c r="A18" s="256" t="s">
        <v>233</v>
      </c>
      <c r="B18" s="259">
        <v>0.9</v>
      </c>
      <c r="C18" s="374" t="s">
        <v>163</v>
      </c>
      <c r="D18" s="245"/>
      <c r="E18" s="245"/>
      <c r="F18" s="119"/>
      <c r="G18" s="253" t="s">
        <v>250</v>
      </c>
      <c r="H18" s="264">
        <v>2.65</v>
      </c>
      <c r="I18" s="374" t="s">
        <v>310</v>
      </c>
      <c r="J18" s="251"/>
      <c r="K18" s="251"/>
      <c r="L18" s="119"/>
      <c r="M18" s="68"/>
      <c r="N18" s="72"/>
      <c r="O18" s="347"/>
      <c r="P18" s="271"/>
      <c r="Q18" s="72"/>
      <c r="R18" s="72"/>
      <c r="S18" s="72"/>
      <c r="T18" s="72"/>
      <c r="U18" s="67"/>
      <c r="V18" s="67"/>
      <c r="W18" s="67"/>
      <c r="X18" s="67"/>
      <c r="Y18" s="67"/>
      <c r="Z18" s="86"/>
      <c r="AA18" s="67"/>
      <c r="AB18" s="67"/>
      <c r="AC18" s="67"/>
      <c r="AD18" s="67"/>
      <c r="AE18" s="67"/>
      <c r="AF18" s="67"/>
      <c r="AG18" s="67"/>
      <c r="AH18" s="67"/>
      <c r="AI18" s="67"/>
      <c r="AJ18" s="67"/>
    </row>
    <row r="19" spans="1:36" ht="15" x14ac:dyDescent="0.15">
      <c r="A19" s="256" t="s">
        <v>234</v>
      </c>
      <c r="B19" s="259">
        <v>0.8</v>
      </c>
      <c r="C19" s="374" t="s">
        <v>164</v>
      </c>
      <c r="D19" s="245"/>
      <c r="E19" s="245"/>
      <c r="F19" s="119"/>
      <c r="G19" s="253" t="s">
        <v>229</v>
      </c>
      <c r="H19" s="264">
        <v>36</v>
      </c>
      <c r="I19" s="374" t="s">
        <v>321</v>
      </c>
      <c r="J19" s="251"/>
      <c r="K19" s="251"/>
      <c r="L19" s="119"/>
      <c r="M19" s="68"/>
      <c r="N19" s="272"/>
      <c r="O19" s="272"/>
      <c r="P19" s="272"/>
      <c r="Q19" s="72"/>
      <c r="R19" s="72"/>
      <c r="S19" s="72"/>
      <c r="T19" s="72"/>
      <c r="U19" s="67"/>
      <c r="V19" s="67"/>
      <c r="W19" s="67"/>
      <c r="X19" s="67"/>
      <c r="Y19" s="67"/>
      <c r="Z19" s="86"/>
      <c r="AA19" s="67"/>
      <c r="AB19" s="67"/>
      <c r="AC19" s="67"/>
      <c r="AD19" s="67"/>
      <c r="AE19" s="67"/>
      <c r="AF19" s="67"/>
      <c r="AG19" s="67"/>
      <c r="AH19" s="67"/>
      <c r="AI19" s="67"/>
      <c r="AJ19" s="67"/>
    </row>
    <row r="20" spans="1:36" ht="15" x14ac:dyDescent="0.15">
      <c r="A20" s="65"/>
      <c r="B20" s="77"/>
      <c r="C20" s="68"/>
      <c r="D20" s="68"/>
      <c r="E20" s="65"/>
      <c r="F20" s="119"/>
      <c r="G20" s="253" t="s">
        <v>230</v>
      </c>
      <c r="H20" s="264">
        <v>2.5000000000000001E-2</v>
      </c>
      <c r="I20" s="374" t="s">
        <v>322</v>
      </c>
      <c r="J20" s="119"/>
      <c r="K20" s="119"/>
      <c r="L20" s="119"/>
      <c r="M20" s="71"/>
      <c r="N20" s="272"/>
      <c r="O20" s="348"/>
      <c r="P20" s="349"/>
      <c r="Q20" s="72"/>
      <c r="R20" s="72"/>
      <c r="S20" s="72"/>
      <c r="T20" s="72"/>
      <c r="U20" s="67"/>
      <c r="V20" s="67"/>
      <c r="W20" s="67"/>
      <c r="X20" s="67"/>
      <c r="Y20" s="67"/>
      <c r="Z20" s="86"/>
      <c r="AA20" s="67"/>
      <c r="AB20" s="67"/>
      <c r="AC20" s="67"/>
      <c r="AD20" s="67"/>
      <c r="AE20" s="67"/>
      <c r="AF20" s="67"/>
      <c r="AG20" s="67"/>
      <c r="AH20" s="67"/>
      <c r="AI20" s="67"/>
      <c r="AJ20" s="67"/>
    </row>
    <row r="21" spans="1:36" ht="15" x14ac:dyDescent="0.15">
      <c r="A21" s="243"/>
      <c r="B21" s="243"/>
      <c r="C21" s="243"/>
      <c r="D21" s="243"/>
      <c r="E21" s="243"/>
      <c r="F21" s="119"/>
      <c r="G21" s="119"/>
      <c r="H21" s="119"/>
      <c r="I21" s="119"/>
      <c r="J21" s="119"/>
      <c r="K21" s="68"/>
      <c r="L21" s="68"/>
      <c r="M21" s="71"/>
      <c r="N21" s="272"/>
      <c r="O21" s="348"/>
      <c r="P21" s="349"/>
      <c r="Q21" s="72"/>
      <c r="R21" s="72"/>
      <c r="S21" s="72"/>
      <c r="T21" s="72"/>
      <c r="U21" s="67"/>
      <c r="V21" s="67"/>
      <c r="W21" s="67"/>
      <c r="X21" s="67"/>
      <c r="Y21" s="67"/>
      <c r="Z21" s="86"/>
      <c r="AA21" s="67"/>
      <c r="AB21" s="67"/>
      <c r="AC21" s="67"/>
      <c r="AD21" s="67"/>
      <c r="AE21" s="67"/>
      <c r="AF21" s="67"/>
      <c r="AG21" s="67"/>
      <c r="AH21" s="67"/>
      <c r="AI21" s="67"/>
      <c r="AJ21" s="67"/>
    </row>
    <row r="22" spans="1:36" ht="15" x14ac:dyDescent="0.15">
      <c r="A22" s="255" t="s">
        <v>235</v>
      </c>
      <c r="B22" s="261">
        <v>2.7</v>
      </c>
      <c r="C22" s="374" t="s">
        <v>305</v>
      </c>
      <c r="D22" s="301"/>
      <c r="E22" s="301"/>
      <c r="F22" s="119"/>
      <c r="G22" s="119"/>
      <c r="H22" s="119"/>
      <c r="I22" s="119"/>
      <c r="J22" s="119"/>
      <c r="K22" s="68"/>
      <c r="L22" s="68"/>
      <c r="M22" s="71"/>
      <c r="N22" s="272"/>
      <c r="O22" s="348"/>
      <c r="P22" s="349"/>
      <c r="Q22" s="72"/>
      <c r="R22" s="72"/>
      <c r="S22" s="72"/>
      <c r="T22" s="72"/>
      <c r="U22" s="67"/>
      <c r="V22" s="67"/>
      <c r="W22" s="67"/>
      <c r="X22" s="67"/>
      <c r="Y22" s="67"/>
      <c r="Z22" s="86"/>
      <c r="AA22" s="67"/>
      <c r="AB22" s="67"/>
      <c r="AC22" s="67"/>
      <c r="AD22" s="67"/>
      <c r="AE22" s="67"/>
      <c r="AF22" s="67"/>
      <c r="AG22" s="67"/>
      <c r="AH22" s="67"/>
      <c r="AI22" s="67"/>
      <c r="AJ22" s="67"/>
    </row>
    <row r="23" spans="1:36" ht="15" x14ac:dyDescent="0.15">
      <c r="A23" s="255" t="s">
        <v>237</v>
      </c>
      <c r="B23" s="262">
        <v>1.1000000000000001</v>
      </c>
      <c r="C23" s="374" t="s">
        <v>306</v>
      </c>
      <c r="D23" s="301"/>
      <c r="E23" s="301"/>
      <c r="F23" s="301"/>
      <c r="G23" s="65"/>
      <c r="H23" s="119"/>
      <c r="I23" s="119"/>
      <c r="J23" s="119"/>
      <c r="K23" s="68"/>
      <c r="L23" s="68"/>
      <c r="M23" s="71"/>
      <c r="N23" s="272"/>
      <c r="O23" s="348"/>
      <c r="P23" s="349"/>
      <c r="Q23" s="72"/>
      <c r="R23" s="72"/>
      <c r="S23" s="72"/>
      <c r="T23" s="72"/>
      <c r="U23" s="67"/>
      <c r="V23" s="67"/>
      <c r="W23" s="67"/>
      <c r="X23" s="67"/>
      <c r="Y23" s="67"/>
      <c r="Z23" s="86"/>
      <c r="AA23" s="67"/>
      <c r="AB23" s="67"/>
      <c r="AC23" s="67"/>
      <c r="AD23" s="67"/>
      <c r="AE23" s="67"/>
      <c r="AF23" s="67"/>
      <c r="AG23" s="67"/>
      <c r="AH23" s="67"/>
      <c r="AI23" s="67"/>
      <c r="AJ23" s="67"/>
    </row>
    <row r="24" spans="1:36" ht="15" x14ac:dyDescent="0.15">
      <c r="A24" s="255" t="s">
        <v>238</v>
      </c>
      <c r="B24" s="275">
        <v>6.9999999999999999E-4</v>
      </c>
      <c r="C24" s="374" t="s">
        <v>307</v>
      </c>
      <c r="D24" s="301"/>
      <c r="E24" s="301"/>
      <c r="F24" s="301"/>
      <c r="G24" s="65"/>
      <c r="H24" s="65"/>
      <c r="I24" s="69"/>
      <c r="J24" s="71"/>
      <c r="K24" s="76"/>
      <c r="L24" s="71"/>
      <c r="M24" s="71"/>
      <c r="N24" s="272"/>
      <c r="O24" s="348"/>
      <c r="P24" s="349"/>
      <c r="Q24" s="72"/>
      <c r="R24" s="72"/>
      <c r="S24" s="72"/>
      <c r="T24" s="72"/>
      <c r="U24" s="67"/>
      <c r="V24" s="67"/>
      <c r="W24" s="67"/>
      <c r="X24" s="67"/>
      <c r="Y24" s="67"/>
      <c r="Z24" s="86"/>
      <c r="AA24" s="67"/>
      <c r="AB24" s="67"/>
      <c r="AC24" s="67"/>
      <c r="AD24" s="67"/>
      <c r="AE24" s="67"/>
      <c r="AF24" s="67"/>
      <c r="AG24" s="67"/>
      <c r="AH24" s="67"/>
      <c r="AI24" s="67"/>
      <c r="AJ24" s="67"/>
    </row>
    <row r="25" spans="1:36" ht="15" x14ac:dyDescent="0.15">
      <c r="A25" s="255" t="s">
        <v>236</v>
      </c>
      <c r="B25" s="244">
        <v>30</v>
      </c>
      <c r="C25" s="374" t="s">
        <v>316</v>
      </c>
      <c r="D25" s="374"/>
      <c r="E25" s="374"/>
      <c r="F25" s="301"/>
      <c r="G25" s="65"/>
      <c r="H25" s="65"/>
      <c r="I25" s="69"/>
      <c r="J25" s="69"/>
      <c r="K25" s="76"/>
      <c r="L25" s="69"/>
      <c r="M25" s="69"/>
      <c r="N25" s="272"/>
      <c r="O25" s="350"/>
      <c r="P25" s="349"/>
      <c r="Q25" s="313"/>
      <c r="R25" s="78"/>
      <c r="S25" s="78"/>
      <c r="T25" s="72"/>
      <c r="U25" s="67"/>
      <c r="V25" s="67"/>
      <c r="W25" s="67"/>
      <c r="X25" s="67"/>
      <c r="Y25" s="67"/>
      <c r="Z25" s="86"/>
      <c r="AA25" s="67"/>
      <c r="AB25" s="67"/>
      <c r="AC25" s="67"/>
      <c r="AD25" s="67"/>
      <c r="AE25" s="67"/>
      <c r="AF25" s="67"/>
      <c r="AG25" s="67"/>
      <c r="AH25" s="67"/>
      <c r="AI25" s="67"/>
      <c r="AJ25" s="67"/>
    </row>
    <row r="26" spans="1:36" ht="15.75" x14ac:dyDescent="0.15">
      <c r="A26" s="300"/>
      <c r="B26" s="70"/>
      <c r="C26" s="407"/>
      <c r="D26" s="407"/>
      <c r="E26" s="407"/>
      <c r="F26" s="407"/>
      <c r="G26" s="65"/>
      <c r="H26" s="65"/>
      <c r="I26" s="79"/>
      <c r="J26" s="80"/>
      <c r="K26" s="80"/>
      <c r="L26" s="80"/>
      <c r="M26" s="80"/>
      <c r="N26" s="272"/>
      <c r="O26" s="348"/>
      <c r="P26" s="349"/>
      <c r="Q26" s="67"/>
      <c r="R26" s="67"/>
      <c r="S26" s="67"/>
      <c r="T26" s="67"/>
      <c r="U26" s="67"/>
      <c r="V26" s="67"/>
      <c r="W26" s="67"/>
      <c r="X26" s="67"/>
      <c r="Y26" s="67"/>
      <c r="Z26" s="86"/>
      <c r="AA26" s="67"/>
      <c r="AB26" s="67"/>
      <c r="AC26" s="67"/>
      <c r="AD26" s="67"/>
      <c r="AE26" s="67"/>
      <c r="AF26" s="67"/>
      <c r="AG26" s="67"/>
      <c r="AH26" s="67"/>
      <c r="AI26" s="67"/>
      <c r="AJ26" s="67"/>
    </row>
    <row r="27" spans="1:36" ht="15" customHeight="1" x14ac:dyDescent="0.15">
      <c r="A27" s="65"/>
      <c r="B27" s="65"/>
      <c r="C27" s="65"/>
      <c r="D27" s="65"/>
      <c r="E27" s="65"/>
      <c r="F27" s="65"/>
      <c r="G27" s="65"/>
      <c r="H27" s="65"/>
      <c r="I27" s="65"/>
      <c r="J27" s="65"/>
      <c r="K27" s="65"/>
      <c r="L27" s="65"/>
      <c r="M27" s="65"/>
      <c r="N27" s="272"/>
      <c r="O27" s="348"/>
      <c r="P27" s="349"/>
      <c r="Q27" s="67"/>
      <c r="R27" s="273"/>
      <c r="S27" s="67"/>
      <c r="T27" s="67"/>
      <c r="U27" s="67"/>
      <c r="V27" s="67"/>
      <c r="W27" s="67"/>
      <c r="X27" s="67"/>
      <c r="Y27" s="67"/>
      <c r="Z27" s="86"/>
      <c r="AA27" s="67"/>
      <c r="AB27" s="67"/>
      <c r="AC27" s="67"/>
      <c r="AD27" s="67"/>
      <c r="AE27" s="67"/>
      <c r="AF27" s="67"/>
      <c r="AG27" s="67"/>
      <c r="AH27" s="67"/>
      <c r="AI27" s="67"/>
      <c r="AJ27" s="67"/>
    </row>
    <row r="28" spans="1:36" ht="15" x14ac:dyDescent="0.15">
      <c r="A28" s="65"/>
      <c r="B28" s="65"/>
      <c r="C28" s="65"/>
      <c r="D28" s="65"/>
      <c r="E28" s="65"/>
      <c r="F28" s="65"/>
      <c r="G28" s="65"/>
      <c r="H28" s="65"/>
      <c r="I28" s="65"/>
      <c r="J28" s="65"/>
      <c r="K28" s="65"/>
      <c r="L28" s="65"/>
      <c r="M28" s="65"/>
      <c r="N28" s="67"/>
      <c r="O28" s="348"/>
      <c r="P28" s="349"/>
      <c r="Q28" s="67"/>
      <c r="R28" s="67"/>
      <c r="S28" s="67"/>
      <c r="T28" s="67"/>
      <c r="U28" s="67"/>
      <c r="V28" s="67"/>
      <c r="W28" s="67"/>
      <c r="X28" s="67"/>
      <c r="Y28" s="67"/>
      <c r="Z28" s="86"/>
      <c r="AA28" s="67"/>
      <c r="AB28" s="67"/>
      <c r="AC28" s="67"/>
      <c r="AD28" s="67"/>
      <c r="AE28" s="67"/>
      <c r="AF28" s="67"/>
      <c r="AG28" s="67"/>
      <c r="AH28" s="67"/>
      <c r="AI28" s="67"/>
      <c r="AJ28" s="67"/>
    </row>
    <row r="29" spans="1:36" ht="18" x14ac:dyDescent="0.15">
      <c r="A29" s="65"/>
      <c r="B29" s="283" t="s">
        <v>281</v>
      </c>
      <c r="C29" s="315">
        <f>MAX(AK58:AK327)-MAX(AL58:AL327)</f>
        <v>213.13882089226644</v>
      </c>
      <c r="D29" s="82" t="s">
        <v>282</v>
      </c>
      <c r="E29" s="411" t="s">
        <v>328</v>
      </c>
      <c r="F29" s="411"/>
      <c r="G29" s="301"/>
      <c r="H29" s="65"/>
      <c r="I29" s="65"/>
      <c r="J29" s="65"/>
      <c r="K29" s="65"/>
      <c r="L29" s="65"/>
      <c r="M29" s="65"/>
      <c r="N29" s="67"/>
      <c r="O29" s="348"/>
      <c r="P29" s="349"/>
      <c r="Q29" s="67"/>
      <c r="R29" s="67"/>
      <c r="S29" s="67"/>
      <c r="T29" s="67"/>
      <c r="U29" s="67"/>
      <c r="V29" s="67"/>
      <c r="W29" s="67"/>
      <c r="X29" s="67"/>
      <c r="Y29" s="67"/>
      <c r="Z29" s="86"/>
      <c r="AA29" s="67"/>
      <c r="AB29" s="67"/>
      <c r="AC29" s="67"/>
      <c r="AD29" s="67"/>
      <c r="AE29" s="67"/>
      <c r="AF29" s="67"/>
      <c r="AG29" s="67"/>
      <c r="AH29" s="67"/>
      <c r="AI29" s="67"/>
      <c r="AJ29" s="67"/>
    </row>
    <row r="30" spans="1:36" ht="18" x14ac:dyDescent="0.15">
      <c r="A30" s="65"/>
      <c r="B30" s="282" t="s">
        <v>248</v>
      </c>
      <c r="C30" s="81">
        <f>MAX(G56:G329)</f>
        <v>8792.2574245205724</v>
      </c>
      <c r="D30" s="314" t="s">
        <v>119</v>
      </c>
      <c r="E30" s="411" t="s">
        <v>326</v>
      </c>
      <c r="F30" s="411"/>
      <c r="G30" s="285"/>
      <c r="H30" s="65"/>
      <c r="I30" s="65"/>
      <c r="J30" s="65"/>
      <c r="K30" s="65"/>
      <c r="L30" s="65"/>
      <c r="M30" s="65"/>
      <c r="N30" s="67"/>
      <c r="O30" s="350"/>
      <c r="P30" s="349"/>
      <c r="Q30" s="67"/>
      <c r="R30" s="67"/>
      <c r="S30" s="67"/>
      <c r="T30" s="67"/>
      <c r="U30" s="67"/>
      <c r="V30" s="67"/>
      <c r="W30" s="67"/>
      <c r="X30" s="67"/>
      <c r="Y30" s="67"/>
      <c r="Z30" s="86"/>
      <c r="AA30" s="67"/>
      <c r="AB30" s="67"/>
      <c r="AC30" s="67"/>
      <c r="AD30" s="67"/>
      <c r="AE30" s="67"/>
      <c r="AF30" s="67"/>
      <c r="AG30" s="67"/>
      <c r="AH30" s="67"/>
      <c r="AI30" s="67"/>
      <c r="AJ30" s="67"/>
    </row>
    <row r="31" spans="1:36" ht="16.5" x14ac:dyDescent="0.15">
      <c r="A31" s="65"/>
      <c r="B31" s="283" t="s">
        <v>249</v>
      </c>
      <c r="C31" s="315">
        <f>INDEX(AJ62:AJ2080,MATCH(MAX(G62:G2080),G62:G2080,0))</f>
        <v>5.2398416286941458</v>
      </c>
      <c r="D31" s="82" t="s">
        <v>6</v>
      </c>
      <c r="E31" s="411" t="s">
        <v>327</v>
      </c>
      <c r="F31" s="411"/>
      <c r="G31" s="285"/>
      <c r="H31" s="65"/>
      <c r="I31" s="65"/>
      <c r="J31" s="65"/>
      <c r="K31" s="65"/>
      <c r="L31" s="65"/>
      <c r="M31" s="65"/>
      <c r="N31" s="67"/>
      <c r="O31" s="350"/>
      <c r="P31" s="349"/>
      <c r="Q31" s="67"/>
      <c r="R31" s="67"/>
      <c r="S31" s="67"/>
      <c r="T31" s="67"/>
      <c r="U31" s="67"/>
      <c r="V31" s="67"/>
      <c r="W31" s="67"/>
      <c r="X31" s="67"/>
      <c r="Y31" s="67"/>
      <c r="Z31" s="86"/>
      <c r="AA31" s="67"/>
      <c r="AB31" s="67"/>
      <c r="AC31" s="67"/>
      <c r="AD31" s="67"/>
      <c r="AE31" s="67"/>
      <c r="AF31" s="67"/>
      <c r="AG31" s="67"/>
      <c r="AH31" s="67"/>
      <c r="AI31" s="67"/>
      <c r="AJ31" s="67"/>
    </row>
    <row r="32" spans="1:36" ht="18" customHeight="1" x14ac:dyDescent="0.15">
      <c r="A32" s="65"/>
      <c r="B32" s="284" t="s">
        <v>239</v>
      </c>
      <c r="C32" s="127">
        <f>err(B8,B11,B12)</f>
        <v>4.5654724403198736E-3</v>
      </c>
      <c r="D32" s="128"/>
      <c r="E32" s="411" t="s">
        <v>239</v>
      </c>
      <c r="F32" s="411"/>
      <c r="G32" s="65"/>
      <c r="H32" s="65"/>
      <c r="I32" s="65"/>
      <c r="J32" s="65"/>
      <c r="K32" s="65"/>
      <c r="L32" s="65"/>
      <c r="M32" s="65"/>
      <c r="N32" s="67"/>
      <c r="O32" s="350"/>
      <c r="P32" s="349"/>
      <c r="Q32" s="67"/>
      <c r="R32" s="67"/>
      <c r="S32" s="67"/>
      <c r="T32" s="67"/>
      <c r="U32" s="67"/>
      <c r="V32" s="67"/>
      <c r="W32" s="67"/>
      <c r="X32" s="67"/>
      <c r="Y32" s="67"/>
      <c r="Z32" s="86"/>
      <c r="AA32" s="67"/>
      <c r="AB32" s="67"/>
      <c r="AC32" s="67"/>
      <c r="AD32" s="67"/>
      <c r="AE32" s="67"/>
      <c r="AF32" s="67"/>
      <c r="AG32" s="67"/>
      <c r="AH32" s="67"/>
      <c r="AI32" s="67"/>
      <c r="AJ32" s="67"/>
    </row>
    <row r="33" spans="1:36" ht="25.5" customHeight="1" x14ac:dyDescent="0.15">
      <c r="A33" s="65"/>
      <c r="B33" s="254"/>
      <c r="C33" s="71"/>
      <c r="D33" s="359"/>
      <c r="E33" s="412"/>
      <c r="F33" s="412"/>
      <c r="G33" s="65"/>
      <c r="H33" s="65"/>
      <c r="I33" s="65"/>
      <c r="J33" s="65"/>
      <c r="K33" s="65"/>
      <c r="L33" s="65"/>
      <c r="M33" s="65"/>
      <c r="N33" s="67"/>
      <c r="O33" s="348"/>
      <c r="P33" s="349"/>
      <c r="Q33" s="67"/>
      <c r="R33" s="67"/>
      <c r="S33" s="67"/>
      <c r="T33" s="67"/>
      <c r="U33" s="67"/>
      <c r="V33" s="67"/>
      <c r="W33" s="67"/>
      <c r="X33" s="67"/>
      <c r="Y33" s="67"/>
      <c r="Z33" s="86"/>
      <c r="AA33" s="67"/>
      <c r="AB33" s="67"/>
      <c r="AC33" s="67"/>
      <c r="AD33" s="67"/>
      <c r="AE33" s="67"/>
      <c r="AF33" s="67"/>
      <c r="AG33" s="67"/>
      <c r="AH33" s="67"/>
      <c r="AI33" s="67"/>
      <c r="AJ33" s="67"/>
    </row>
    <row r="34" spans="1:36" ht="21.75" customHeight="1" x14ac:dyDescent="0.15">
      <c r="A34" s="65"/>
      <c r="B34" s="65"/>
      <c r="C34" s="65"/>
      <c r="D34" s="65"/>
      <c r="E34" s="65"/>
      <c r="F34" s="65"/>
      <c r="G34" s="65"/>
      <c r="H34" s="65"/>
      <c r="I34" s="65"/>
      <c r="J34" s="65"/>
      <c r="K34" s="65"/>
      <c r="L34" s="65"/>
      <c r="M34" s="65"/>
      <c r="N34" s="67" t="s">
        <v>277</v>
      </c>
      <c r="O34" s="348"/>
      <c r="P34" s="349"/>
      <c r="Q34" s="67"/>
      <c r="R34" s="67"/>
      <c r="S34" s="67"/>
      <c r="T34" s="67"/>
      <c r="U34" s="67"/>
      <c r="V34" s="67"/>
      <c r="W34" s="67"/>
      <c r="X34" s="67"/>
      <c r="Y34" s="67"/>
      <c r="Z34" s="86"/>
      <c r="AA34" s="67"/>
      <c r="AB34" s="67"/>
      <c r="AC34" s="67"/>
      <c r="AD34" s="67"/>
      <c r="AE34" s="67"/>
      <c r="AF34" s="67"/>
      <c r="AG34" s="67"/>
      <c r="AH34" s="67"/>
      <c r="AI34" s="67"/>
      <c r="AJ34" s="67"/>
    </row>
    <row r="35" spans="1:36" ht="15" x14ac:dyDescent="0.15">
      <c r="A35" s="65"/>
      <c r="B35" s="65"/>
      <c r="C35" s="65"/>
      <c r="D35" s="65"/>
      <c r="E35" s="65"/>
      <c r="F35" s="65"/>
      <c r="G35" s="65"/>
      <c r="H35" s="65"/>
      <c r="I35" s="65"/>
      <c r="J35" s="65"/>
      <c r="K35" s="68"/>
      <c r="L35" s="65"/>
      <c r="M35" s="65"/>
      <c r="N35" s="67"/>
      <c r="O35" s="67"/>
      <c r="P35" s="67"/>
      <c r="Q35" s="67"/>
      <c r="R35" s="67"/>
      <c r="S35" s="67"/>
      <c r="T35" s="67"/>
      <c r="U35" s="67"/>
      <c r="V35" s="67"/>
      <c r="W35" s="67"/>
      <c r="X35" s="67"/>
      <c r="Y35" s="67"/>
      <c r="Z35" s="86"/>
      <c r="AA35" s="67"/>
      <c r="AB35" s="67"/>
      <c r="AC35" s="67"/>
      <c r="AD35" s="67"/>
      <c r="AE35" s="67"/>
      <c r="AF35" s="67"/>
      <c r="AG35" s="67"/>
      <c r="AH35" s="67"/>
      <c r="AI35" s="67"/>
      <c r="AJ35" s="67"/>
    </row>
    <row r="36" spans="1:36" ht="22.5" customHeight="1" x14ac:dyDescent="0.15">
      <c r="A36" s="65"/>
      <c r="B36" s="65"/>
      <c r="C36" s="65"/>
      <c r="D36" s="65"/>
      <c r="E36" s="65"/>
      <c r="F36" s="65"/>
      <c r="G36" s="65"/>
      <c r="H36" s="65"/>
      <c r="I36" s="65"/>
      <c r="J36" s="65"/>
      <c r="K36" s="65"/>
      <c r="L36" s="65"/>
      <c r="M36" s="65"/>
      <c r="N36" s="67"/>
      <c r="O36" s="67"/>
      <c r="P36" s="67"/>
      <c r="Q36" s="67"/>
      <c r="R36" s="67"/>
      <c r="S36" s="67"/>
      <c r="T36" s="67"/>
      <c r="U36" s="67"/>
      <c r="V36" s="67"/>
      <c r="W36" s="67"/>
      <c r="X36" s="67"/>
      <c r="Y36" s="67"/>
      <c r="Z36" s="86"/>
      <c r="AA36" s="67"/>
      <c r="AB36" s="67"/>
      <c r="AC36" s="67"/>
      <c r="AD36" s="67"/>
      <c r="AE36" s="67"/>
      <c r="AF36" s="67"/>
      <c r="AG36" s="67"/>
      <c r="AH36" s="67"/>
      <c r="AI36" s="67"/>
      <c r="AJ36" s="67"/>
    </row>
    <row r="37" spans="1:36" ht="15" x14ac:dyDescent="0.15">
      <c r="A37" s="65"/>
      <c r="B37" s="65"/>
      <c r="C37" s="65"/>
      <c r="D37" s="65"/>
      <c r="E37" s="65"/>
      <c r="F37" s="65"/>
      <c r="G37" s="65"/>
      <c r="H37" s="65"/>
      <c r="I37" s="65"/>
      <c r="J37" s="65"/>
      <c r="K37" s="65"/>
      <c r="L37" s="65"/>
      <c r="M37" s="65"/>
      <c r="N37" s="67"/>
      <c r="O37" s="67"/>
      <c r="P37" s="67"/>
      <c r="Q37" s="67"/>
      <c r="R37" s="67"/>
      <c r="S37" s="67"/>
      <c r="T37" s="67"/>
      <c r="U37" s="67"/>
      <c r="V37" s="67"/>
      <c r="W37" s="67"/>
      <c r="X37" s="67"/>
      <c r="Y37" s="67"/>
      <c r="Z37" s="86"/>
      <c r="AA37" s="67"/>
      <c r="AB37" s="67"/>
      <c r="AC37" s="67"/>
      <c r="AD37" s="67"/>
      <c r="AE37" s="67"/>
      <c r="AF37" s="67"/>
      <c r="AG37" s="67"/>
      <c r="AH37" s="67"/>
      <c r="AI37" s="67"/>
      <c r="AJ37" s="67"/>
    </row>
    <row r="38" spans="1:36" ht="20.25" customHeight="1" x14ac:dyDescent="0.15">
      <c r="A38" s="65"/>
      <c r="B38" s="65"/>
      <c r="C38" s="65"/>
      <c r="D38" s="65"/>
      <c r="E38" s="65"/>
      <c r="F38" s="65"/>
      <c r="G38" s="65"/>
      <c r="H38" s="65"/>
      <c r="I38" s="65"/>
      <c r="J38" s="65"/>
      <c r="K38" s="65"/>
      <c r="L38" s="65"/>
      <c r="M38" s="65"/>
      <c r="N38" s="67"/>
      <c r="O38" s="67"/>
      <c r="P38" s="67"/>
      <c r="Q38" s="67"/>
      <c r="R38" s="67"/>
      <c r="S38" s="67"/>
      <c r="T38" s="67"/>
      <c r="U38" s="67"/>
      <c r="V38" s="67"/>
      <c r="W38" s="67"/>
      <c r="X38" s="67"/>
      <c r="Y38" s="67"/>
      <c r="Z38" s="86"/>
      <c r="AA38" s="67"/>
      <c r="AB38" s="67"/>
      <c r="AC38" s="67"/>
      <c r="AD38" s="67"/>
      <c r="AE38" s="67"/>
      <c r="AF38" s="67"/>
      <c r="AG38" s="67"/>
      <c r="AH38" s="67"/>
      <c r="AI38" s="67"/>
      <c r="AJ38" s="67"/>
    </row>
    <row r="39" spans="1:36" ht="15" x14ac:dyDescent="0.15">
      <c r="A39" s="65"/>
      <c r="B39" s="65"/>
      <c r="C39" s="65"/>
      <c r="D39" s="65"/>
      <c r="E39" s="65"/>
      <c r="F39" s="65"/>
      <c r="G39" s="65"/>
      <c r="H39" s="65"/>
      <c r="I39" s="65"/>
      <c r="J39" s="65"/>
      <c r="K39" s="65"/>
      <c r="L39" s="65"/>
      <c r="M39" s="65"/>
      <c r="N39" s="67"/>
      <c r="O39" s="67"/>
      <c r="P39" s="67"/>
      <c r="Q39" s="67"/>
      <c r="R39" s="67"/>
      <c r="S39" s="67"/>
      <c r="T39" s="67"/>
      <c r="U39" s="67"/>
      <c r="V39" s="67"/>
      <c r="W39" s="67"/>
      <c r="X39" s="67"/>
      <c r="Y39" s="67"/>
      <c r="Z39" s="86"/>
      <c r="AA39" s="67"/>
      <c r="AB39" s="67"/>
      <c r="AC39" s="67"/>
      <c r="AD39" s="67"/>
      <c r="AE39" s="67"/>
      <c r="AF39" s="67"/>
      <c r="AG39" s="67"/>
      <c r="AH39" s="67"/>
      <c r="AI39" s="67"/>
      <c r="AJ39" s="67"/>
    </row>
    <row r="40" spans="1:36" ht="23.25" customHeight="1" x14ac:dyDescent="0.15">
      <c r="A40" s="65"/>
      <c r="B40" s="65"/>
      <c r="C40" s="65"/>
      <c r="D40" s="65"/>
      <c r="E40" s="65"/>
      <c r="F40" s="65"/>
      <c r="G40" s="65"/>
      <c r="H40" s="65"/>
      <c r="I40" s="65"/>
      <c r="J40" s="65"/>
      <c r="K40" s="65"/>
      <c r="L40" s="65"/>
      <c r="M40" s="65"/>
      <c r="N40" s="67"/>
      <c r="O40" s="67"/>
      <c r="P40" s="67"/>
      <c r="Q40" s="67"/>
      <c r="R40" s="67"/>
      <c r="S40" s="67"/>
      <c r="T40" s="67"/>
      <c r="U40" s="67"/>
      <c r="V40" s="67"/>
      <c r="W40" s="67"/>
      <c r="X40" s="67"/>
      <c r="Y40" s="67"/>
      <c r="Z40" s="86"/>
      <c r="AA40" s="67"/>
      <c r="AB40" s="67"/>
      <c r="AC40" s="67"/>
      <c r="AD40" s="67"/>
      <c r="AE40" s="67"/>
      <c r="AF40" s="67"/>
      <c r="AG40" s="67"/>
      <c r="AH40" s="67"/>
      <c r="AI40" s="67"/>
      <c r="AJ40" s="67"/>
    </row>
    <row r="41" spans="1:36" ht="21.75" customHeight="1" x14ac:dyDescent="0.15">
      <c r="A41" s="65"/>
      <c r="B41" s="65"/>
      <c r="C41" s="65"/>
      <c r="D41" s="65"/>
      <c r="E41" s="65"/>
      <c r="F41" s="65"/>
      <c r="G41" s="65"/>
      <c r="H41" s="65"/>
      <c r="I41" s="65"/>
      <c r="J41" s="65"/>
      <c r="K41" s="65"/>
      <c r="L41" s="65"/>
      <c r="M41" s="65"/>
      <c r="N41" s="67"/>
      <c r="O41" s="67"/>
      <c r="P41" s="67"/>
      <c r="Q41" s="67"/>
      <c r="R41" s="67"/>
      <c r="S41" s="67"/>
      <c r="T41" s="67"/>
      <c r="U41" s="67"/>
      <c r="V41" s="67"/>
      <c r="W41" s="67"/>
      <c r="X41" s="67"/>
      <c r="Y41" s="67"/>
      <c r="Z41" s="86"/>
      <c r="AA41" s="67"/>
      <c r="AB41" s="67"/>
      <c r="AC41" s="67"/>
      <c r="AD41" s="67"/>
      <c r="AE41" s="67"/>
      <c r="AF41" s="67"/>
      <c r="AG41" s="67"/>
      <c r="AH41" s="67"/>
      <c r="AI41" s="67"/>
      <c r="AJ41" s="67"/>
    </row>
    <row r="42" spans="1:36" ht="21.75" customHeight="1" x14ac:dyDescent="0.15">
      <c r="A42" s="65"/>
      <c r="B42" s="65"/>
      <c r="C42" s="65"/>
      <c r="D42" s="65"/>
      <c r="E42" s="65"/>
      <c r="F42" s="65"/>
      <c r="G42" s="65"/>
      <c r="H42" s="65"/>
      <c r="I42" s="65"/>
      <c r="J42" s="65"/>
      <c r="K42" s="65"/>
      <c r="L42" s="65"/>
      <c r="M42" s="65"/>
      <c r="N42" s="67"/>
      <c r="O42" s="67"/>
      <c r="P42" s="67"/>
      <c r="Q42" s="67"/>
      <c r="R42" s="67"/>
      <c r="S42" s="67"/>
      <c r="T42" s="67"/>
      <c r="U42" s="67"/>
      <c r="V42" s="67"/>
      <c r="W42" s="67"/>
      <c r="X42" s="67"/>
      <c r="Y42" s="67"/>
      <c r="Z42" s="86"/>
      <c r="AA42" s="67"/>
      <c r="AB42" s="67"/>
      <c r="AC42" s="67"/>
      <c r="AD42" s="67"/>
      <c r="AE42" s="67"/>
      <c r="AF42" s="67"/>
      <c r="AG42" s="67"/>
      <c r="AH42" s="67"/>
      <c r="AI42" s="67"/>
      <c r="AJ42" s="67"/>
    </row>
    <row r="43" spans="1:36" ht="19.5" customHeight="1" x14ac:dyDescent="0.15">
      <c r="A43" s="65"/>
      <c r="B43" s="65"/>
      <c r="C43" s="65"/>
      <c r="D43" s="65"/>
      <c r="E43" s="65"/>
      <c r="F43" s="65"/>
      <c r="G43" s="65"/>
      <c r="H43" s="65"/>
      <c r="I43" s="65"/>
      <c r="J43" s="65"/>
      <c r="K43" s="65"/>
      <c r="L43" s="65"/>
      <c r="M43" s="65"/>
      <c r="N43" s="67"/>
      <c r="O43" s="67"/>
      <c r="P43" s="67"/>
      <c r="Q43" s="67"/>
      <c r="R43" s="67"/>
      <c r="S43" s="67"/>
      <c r="T43" s="67"/>
      <c r="U43" s="67"/>
      <c r="V43" s="67"/>
      <c r="W43" s="67"/>
      <c r="X43" s="67"/>
      <c r="Y43" s="67"/>
      <c r="Z43" s="86"/>
      <c r="AA43" s="67"/>
      <c r="AB43" s="67"/>
      <c r="AC43" s="67"/>
      <c r="AD43" s="67"/>
      <c r="AE43" s="67"/>
      <c r="AF43" s="67"/>
      <c r="AG43" s="67"/>
      <c r="AH43" s="67"/>
      <c r="AI43" s="67"/>
      <c r="AJ43" s="67"/>
    </row>
    <row r="44" spans="1:36" ht="31.5" customHeight="1" x14ac:dyDescent="0.15">
      <c r="A44" s="65"/>
      <c r="B44" s="65"/>
      <c r="C44" s="65"/>
      <c r="D44" s="65"/>
      <c r="E44" s="65"/>
      <c r="F44" s="65"/>
      <c r="G44" s="65"/>
      <c r="H44" s="65"/>
      <c r="I44" s="65"/>
      <c r="J44" s="65"/>
      <c r="K44" s="65"/>
      <c r="L44" s="65"/>
      <c r="M44" s="65"/>
      <c r="N44" s="67"/>
      <c r="O44" s="67"/>
      <c r="P44" s="67"/>
      <c r="Q44" s="67"/>
      <c r="R44" s="67"/>
      <c r="S44" s="67"/>
      <c r="T44" s="67"/>
      <c r="U44" s="67"/>
      <c r="V44" s="67"/>
      <c r="W44" s="67"/>
      <c r="X44" s="67"/>
      <c r="Y44" s="67"/>
      <c r="Z44" s="86"/>
      <c r="AA44" s="67"/>
      <c r="AB44" s="67"/>
      <c r="AC44" s="67"/>
      <c r="AD44" s="67"/>
      <c r="AE44" s="67"/>
      <c r="AF44" s="67"/>
      <c r="AG44" s="67"/>
      <c r="AH44" s="67"/>
      <c r="AI44" s="67"/>
      <c r="AJ44" s="67"/>
    </row>
    <row r="45" spans="1:36" ht="28.5" customHeight="1" x14ac:dyDescent="0.15">
      <c r="A45" s="65"/>
      <c r="B45" s="65"/>
      <c r="C45" s="65"/>
      <c r="D45" s="65"/>
      <c r="E45" s="65"/>
      <c r="F45" s="65"/>
      <c r="G45" s="65"/>
      <c r="H45" s="65"/>
      <c r="I45" s="65"/>
      <c r="J45" s="65"/>
      <c r="K45" s="65"/>
      <c r="L45" s="65"/>
      <c r="M45" s="65"/>
      <c r="N45" s="67"/>
      <c r="O45" s="67"/>
      <c r="P45" s="67"/>
      <c r="Q45" s="67"/>
      <c r="R45" s="67"/>
      <c r="S45" s="67"/>
      <c r="T45" s="67"/>
      <c r="U45" s="67"/>
      <c r="V45" s="67"/>
      <c r="W45" s="67"/>
      <c r="X45" s="67"/>
      <c r="Y45" s="67"/>
      <c r="Z45" s="86"/>
      <c r="AA45" s="67"/>
      <c r="AB45" s="67"/>
      <c r="AC45" s="67"/>
      <c r="AD45" s="67"/>
      <c r="AE45" s="67"/>
      <c r="AF45" s="67"/>
      <c r="AG45" s="67"/>
      <c r="AH45" s="67"/>
      <c r="AI45" s="67"/>
      <c r="AJ45" s="67"/>
    </row>
    <row r="46" spans="1:36" ht="26.25" customHeight="1" x14ac:dyDescent="0.15">
      <c r="A46" s="65"/>
      <c r="B46" s="65"/>
      <c r="C46" s="65"/>
      <c r="D46" s="65"/>
      <c r="E46" s="65"/>
      <c r="F46" s="65"/>
      <c r="G46" s="65"/>
      <c r="H46" s="65"/>
      <c r="I46" s="65"/>
      <c r="J46" s="65"/>
      <c r="K46" s="65"/>
      <c r="L46" s="65"/>
      <c r="M46" s="65"/>
      <c r="N46" s="67"/>
      <c r="O46" s="67">
        <f>TAN((175 - 90) * 3.141592 / 180)</f>
        <v>11.430011671703156</v>
      </c>
      <c r="P46" s="67"/>
      <c r="Q46" s="67"/>
      <c r="R46" s="67"/>
      <c r="S46" s="67"/>
      <c r="T46" s="67"/>
      <c r="U46" s="67"/>
      <c r="V46" s="67"/>
      <c r="W46" s="67"/>
      <c r="X46" s="67"/>
      <c r="Y46" s="67"/>
      <c r="Z46" s="86"/>
      <c r="AA46" s="67"/>
      <c r="AB46" s="67"/>
      <c r="AC46" s="67"/>
      <c r="AD46" s="67"/>
      <c r="AE46" s="67"/>
      <c r="AF46" s="67"/>
      <c r="AG46" s="67"/>
      <c r="AH46" s="67"/>
      <c r="AI46" s="67"/>
      <c r="AJ46" s="67"/>
    </row>
    <row r="47" spans="1:36" ht="30" customHeight="1" x14ac:dyDescent="0.15">
      <c r="A47" s="65"/>
      <c r="B47" s="65"/>
      <c r="C47" s="408" t="s">
        <v>270</v>
      </c>
      <c r="D47" s="408"/>
      <c r="E47" s="65"/>
      <c r="F47" s="65"/>
      <c r="G47" s="65"/>
      <c r="H47" s="65"/>
      <c r="I47" s="408" t="s">
        <v>269</v>
      </c>
      <c r="J47" s="408"/>
      <c r="K47" s="65"/>
      <c r="L47" s="65"/>
      <c r="M47" s="65"/>
      <c r="N47" s="67"/>
      <c r="O47" s="67"/>
      <c r="P47" s="67"/>
      <c r="Q47" s="67"/>
      <c r="R47" s="67"/>
      <c r="S47" s="67"/>
      <c r="T47" s="67"/>
      <c r="U47" s="67"/>
      <c r="V47" s="67"/>
      <c r="W47" s="67"/>
      <c r="X47" s="67"/>
      <c r="Y47" s="67"/>
      <c r="Z47" s="86"/>
      <c r="AA47" s="67"/>
      <c r="AB47" s="67"/>
      <c r="AC47" s="67"/>
      <c r="AD47" s="67"/>
      <c r="AE47" s="67"/>
      <c r="AF47" s="67"/>
      <c r="AG47" s="67"/>
      <c r="AH47" s="67"/>
      <c r="AI47" s="67"/>
      <c r="AJ47" s="67"/>
    </row>
    <row r="48" spans="1:36" ht="21.75" customHeight="1" x14ac:dyDescent="0.15">
      <c r="A48" s="65"/>
      <c r="B48" s="65"/>
      <c r="C48" s="65"/>
      <c r="D48" s="65"/>
      <c r="E48" s="65"/>
      <c r="F48" s="65"/>
      <c r="G48" s="65"/>
      <c r="H48" s="65"/>
      <c r="I48" s="65"/>
      <c r="J48" s="65"/>
      <c r="K48" s="65"/>
      <c r="L48" s="65"/>
      <c r="M48" s="65"/>
      <c r="N48" s="67"/>
      <c r="O48" s="67"/>
      <c r="P48" s="67"/>
      <c r="Q48" s="67"/>
      <c r="R48" s="67"/>
      <c r="S48" s="67"/>
      <c r="T48" s="67"/>
      <c r="U48" s="67"/>
      <c r="V48" s="67"/>
      <c r="W48" s="67"/>
      <c r="X48" s="67"/>
      <c r="Y48" s="67"/>
      <c r="Z48" s="86"/>
      <c r="AA48" s="67"/>
      <c r="AB48" s="67"/>
      <c r="AC48" s="67"/>
      <c r="AD48" s="67"/>
      <c r="AE48" s="67"/>
      <c r="AF48" s="67"/>
      <c r="AG48" s="67"/>
      <c r="AH48" s="67"/>
      <c r="AI48" s="67"/>
      <c r="AJ48" s="67"/>
    </row>
    <row r="49" spans="1:53" ht="30" customHeight="1" thickBot="1" x14ac:dyDescent="0.2">
      <c r="A49" s="65"/>
      <c r="B49" s="65"/>
      <c r="C49" s="65"/>
      <c r="D49" s="65"/>
      <c r="E49" s="65"/>
      <c r="F49" s="65"/>
      <c r="G49" s="65"/>
      <c r="H49" s="65"/>
      <c r="I49" s="65"/>
      <c r="J49" s="65"/>
      <c r="K49" s="65"/>
      <c r="L49" s="65"/>
      <c r="M49" s="65"/>
      <c r="N49" s="67"/>
      <c r="O49" s="67"/>
      <c r="P49" s="67"/>
      <c r="Q49" s="67"/>
      <c r="R49" s="274"/>
      <c r="S49" s="67"/>
      <c r="T49" s="67"/>
      <c r="U49" s="67"/>
      <c r="V49" s="67"/>
      <c r="W49" s="67"/>
      <c r="X49" s="67"/>
      <c r="Y49" s="67"/>
      <c r="Z49" s="86"/>
      <c r="AA49" s="67"/>
      <c r="AB49" s="67"/>
      <c r="AC49" s="67"/>
      <c r="AD49" s="67"/>
      <c r="AE49" s="67"/>
      <c r="AF49" s="67"/>
      <c r="AG49" s="67"/>
      <c r="AH49" s="67"/>
      <c r="AI49" s="67"/>
      <c r="AJ49" s="67"/>
    </row>
    <row r="50" spans="1:53" ht="15" x14ac:dyDescent="0.15">
      <c r="A50" s="83"/>
      <c r="B50" s="84"/>
      <c r="C50" s="84"/>
      <c r="D50" s="84"/>
      <c r="E50" s="84"/>
      <c r="F50" s="84"/>
      <c r="G50" s="84"/>
      <c r="H50" s="84"/>
      <c r="I50" s="84"/>
      <c r="J50" s="84"/>
      <c r="K50" s="84" t="s">
        <v>105</v>
      </c>
      <c r="L50" s="252">
        <f>B25</f>
        <v>30</v>
      </c>
      <c r="M50" s="84"/>
      <c r="N50" s="84"/>
      <c r="O50" s="84"/>
      <c r="P50" s="84"/>
      <c r="Q50" s="85"/>
      <c r="R50" s="93"/>
      <c r="S50" s="85"/>
      <c r="T50" s="121"/>
      <c r="U50" s="121"/>
      <c r="V50" s="121"/>
      <c r="W50" s="121"/>
      <c r="X50" s="121">
        <v>9</v>
      </c>
      <c r="Y50" s="121"/>
      <c r="Z50" s="122"/>
      <c r="AA50" s="122"/>
      <c r="AB50" s="122"/>
      <c r="AC50" s="122"/>
      <c r="AD50" s="122"/>
      <c r="AE50" s="122"/>
      <c r="AF50" s="122"/>
      <c r="AG50" s="122"/>
      <c r="AH50" s="86"/>
      <c r="AI50" s="86"/>
      <c r="AJ50" s="86"/>
      <c r="AK50" s="87"/>
    </row>
    <row r="51" spans="1:53" ht="15" x14ac:dyDescent="0.15">
      <c r="A51" s="88"/>
      <c r="B51" s="89" t="s">
        <v>120</v>
      </c>
      <c r="C51" s="89">
        <f>B6</f>
        <v>739.99760230104778</v>
      </c>
      <c r="D51" s="90"/>
      <c r="E51" s="89" t="s">
        <v>12</v>
      </c>
      <c r="F51" s="90">
        <f>B8</f>
        <v>700</v>
      </c>
      <c r="G51" s="90" t="s">
        <v>13</v>
      </c>
      <c r="H51" s="90">
        <v>742.5</v>
      </c>
      <c r="I51" s="90"/>
      <c r="J51" s="91"/>
      <c r="K51" s="92" t="s">
        <v>10</v>
      </c>
      <c r="L51" s="90">
        <f>B22</f>
        <v>2.7</v>
      </c>
      <c r="M51" s="90"/>
      <c r="N51" s="90"/>
      <c r="O51" s="89" t="s">
        <v>7</v>
      </c>
      <c r="P51" s="90">
        <f>B17</f>
        <v>0.36</v>
      </c>
      <c r="Q51" s="91"/>
      <c r="R51" s="89" t="s">
        <v>43</v>
      </c>
      <c r="S51" s="90">
        <f>1-27.8*(P53-0.67)^3</f>
        <v>0.93892339999999996</v>
      </c>
      <c r="T51" s="316">
        <f>(S54*S53*C55)^2</f>
        <v>2.8341735671955877</v>
      </c>
      <c r="U51" s="122"/>
      <c r="V51" s="122"/>
      <c r="W51" s="122" t="s">
        <v>104</v>
      </c>
      <c r="X51" s="122">
        <v>9</v>
      </c>
      <c r="Y51" s="122"/>
      <c r="Z51" s="122"/>
      <c r="AA51" s="122"/>
      <c r="AB51" s="122"/>
      <c r="AC51" s="122"/>
      <c r="AD51" s="122"/>
      <c r="AE51" s="122"/>
      <c r="AF51" s="122"/>
      <c r="AG51" s="122"/>
      <c r="AH51" s="86"/>
      <c r="AI51" s="86"/>
      <c r="AJ51" s="86"/>
      <c r="AK51" s="87"/>
    </row>
    <row r="52" spans="1:53" ht="15" x14ac:dyDescent="0.15">
      <c r="A52" s="88"/>
      <c r="B52" s="89" t="s">
        <v>5</v>
      </c>
      <c r="C52" s="89">
        <f>I9</f>
        <v>0</v>
      </c>
      <c r="D52" s="90"/>
      <c r="E52" s="89" t="s">
        <v>56</v>
      </c>
      <c r="F52" s="91">
        <f>B11*2</f>
        <v>0.12626666666666653</v>
      </c>
      <c r="G52" s="90" t="s">
        <v>14</v>
      </c>
      <c r="H52" s="90">
        <v>704.5</v>
      </c>
      <c r="I52" s="90"/>
      <c r="J52" s="90"/>
      <c r="K52" s="92" t="s">
        <v>44</v>
      </c>
      <c r="L52" s="90">
        <f>B23</f>
        <v>1.1000000000000001</v>
      </c>
      <c r="M52" s="90"/>
      <c r="N52" s="90"/>
      <c r="O52" s="89" t="s">
        <v>8</v>
      </c>
      <c r="P52" s="90">
        <f>B18</f>
        <v>0.9</v>
      </c>
      <c r="Q52" s="91"/>
      <c r="R52" s="91" t="s">
        <v>54</v>
      </c>
      <c r="S52" s="90">
        <f>P51*P52*4.427</f>
        <v>1.434348</v>
      </c>
      <c r="T52" s="123"/>
      <c r="U52" s="122"/>
      <c r="V52" s="122"/>
      <c r="W52" s="122"/>
      <c r="X52" s="122">
        <v>9</v>
      </c>
      <c r="Y52" s="122"/>
      <c r="Z52" s="122"/>
      <c r="AA52" s="122"/>
      <c r="AB52" s="122"/>
      <c r="AC52" s="122"/>
      <c r="AD52" s="122"/>
      <c r="AE52" s="122"/>
      <c r="AF52" s="122"/>
      <c r="AG52" s="122"/>
      <c r="AH52" s="86"/>
      <c r="AI52" s="86"/>
      <c r="AJ52" s="86"/>
      <c r="AK52" s="87"/>
    </row>
    <row r="53" spans="1:53" ht="27" x14ac:dyDescent="0.15">
      <c r="A53" s="88"/>
      <c r="B53" s="89" t="s">
        <v>45</v>
      </c>
      <c r="C53" s="90">
        <f>B7</f>
        <v>80</v>
      </c>
      <c r="D53" s="90"/>
      <c r="E53" s="89" t="s">
        <v>46</v>
      </c>
      <c r="F53" s="90">
        <f>B12</f>
        <v>1.9633333333333369</v>
      </c>
      <c r="G53" s="89"/>
      <c r="H53" s="89"/>
      <c r="I53" s="89"/>
      <c r="J53" s="90"/>
      <c r="K53" s="92" t="s">
        <v>47</v>
      </c>
      <c r="L53" s="90">
        <f>B24</f>
        <v>6.9999999999999999E-4</v>
      </c>
      <c r="M53" s="90">
        <f>1/L53</f>
        <v>1428.5714285714287</v>
      </c>
      <c r="N53" s="90"/>
      <c r="O53" s="94" t="s">
        <v>48</v>
      </c>
      <c r="P53" s="90">
        <f>B19</f>
        <v>0.8</v>
      </c>
      <c r="Q53" s="91"/>
      <c r="R53" s="89" t="s">
        <v>55</v>
      </c>
      <c r="S53" s="90">
        <f>P51*P52*S51</f>
        <v>0.30421118159999999</v>
      </c>
      <c r="T53" s="65" t="s">
        <v>134</v>
      </c>
      <c r="U53" s="65" t="s">
        <v>136</v>
      </c>
      <c r="V53" s="65" t="s">
        <v>131</v>
      </c>
      <c r="W53" s="65" t="s">
        <v>132</v>
      </c>
      <c r="X53" s="65" t="s">
        <v>128</v>
      </c>
      <c r="Y53" s="65" t="s">
        <v>129</v>
      </c>
      <c r="Z53" s="122" t="s">
        <v>130</v>
      </c>
      <c r="AA53" s="65" t="s">
        <v>133</v>
      </c>
      <c r="AB53" s="122"/>
      <c r="AC53" s="122"/>
      <c r="AD53" s="122"/>
      <c r="AE53" s="122"/>
      <c r="AF53" s="122"/>
      <c r="AG53" s="122"/>
      <c r="AH53" s="86"/>
      <c r="AI53" s="86"/>
      <c r="AJ53" s="86"/>
      <c r="AK53" s="87"/>
    </row>
    <row r="54" spans="1:53" ht="15" x14ac:dyDescent="0.15">
      <c r="A54" s="88"/>
      <c r="B54" s="89" t="s">
        <v>9</v>
      </c>
      <c r="C54" s="90">
        <v>9.8000000000000007</v>
      </c>
      <c r="D54" s="90"/>
      <c r="E54" s="89" t="s">
        <v>49</v>
      </c>
      <c r="F54" s="89">
        <f>B13</f>
        <v>43.999999999999993</v>
      </c>
      <c r="G54" s="89"/>
      <c r="H54" s="89"/>
      <c r="I54" s="89"/>
      <c r="J54" s="90"/>
      <c r="K54" s="92" t="s">
        <v>50</v>
      </c>
      <c r="L54" s="90">
        <f>0</f>
        <v>0</v>
      </c>
      <c r="M54" s="90"/>
      <c r="N54" s="90"/>
      <c r="O54" s="89" t="s">
        <v>51</v>
      </c>
      <c r="P54" s="90">
        <f>B26</f>
        <v>0</v>
      </c>
      <c r="Q54" s="91"/>
      <c r="R54" s="89" t="s">
        <v>106</v>
      </c>
      <c r="S54" s="90">
        <f>1/P53</f>
        <v>1.25</v>
      </c>
      <c r="T54" s="65"/>
      <c r="U54" s="124">
        <v>207</v>
      </c>
      <c r="V54" s="65">
        <f>B61-B8</f>
        <v>42.57000000000005</v>
      </c>
      <c r="W54" s="65">
        <v>4.3960175796680687</v>
      </c>
      <c r="X54" s="65">
        <f>B11*(V54^2-W54^2)+B12*(V54-W54)</f>
        <v>188.13873836385</v>
      </c>
      <c r="Y54" s="65">
        <v>3.254594753473278</v>
      </c>
      <c r="Z54" s="122">
        <v>192.15162074433553</v>
      </c>
      <c r="AA54" s="125">
        <f>(Z54-X54-Y54)/Z54</f>
        <v>3.9462983662322893E-3</v>
      </c>
      <c r="AB54" s="122"/>
      <c r="AC54" s="122"/>
      <c r="AD54" s="122"/>
      <c r="AE54" s="122"/>
      <c r="AF54" s="122"/>
      <c r="AG54" s="122"/>
      <c r="AH54" s="86"/>
      <c r="AI54" s="86"/>
      <c r="AJ54" s="86"/>
      <c r="AK54" s="87"/>
    </row>
    <row r="55" spans="1:53" s="8" customFormat="1" ht="15" x14ac:dyDescent="0.15">
      <c r="A55" s="95"/>
      <c r="B55" s="89" t="s">
        <v>52</v>
      </c>
      <c r="C55" s="90">
        <f>SQRT(2*C54)</f>
        <v>4.4271887242357311</v>
      </c>
      <c r="D55" s="90"/>
      <c r="E55" s="91" t="s">
        <v>57</v>
      </c>
      <c r="F55" s="90">
        <f>(H51-Calculation!F51)^2*0.063+Calculation!F53*(H51-Calculation!F51)+44</f>
        <v>241.23541666666682</v>
      </c>
      <c r="G55" s="90">
        <f>($H$52-Calculation!$F$51)^2*0.063+Calculation!$F$53*($H$52-Calculation!$F$51)+44</f>
        <v>54.110750000000017</v>
      </c>
      <c r="H55" s="90">
        <f>F55-G55</f>
        <v>187.1246666666668</v>
      </c>
      <c r="I55" s="90"/>
      <c r="J55" s="90"/>
      <c r="K55" s="89" t="s">
        <v>63</v>
      </c>
      <c r="L55" s="90">
        <f>H20</f>
        <v>2.5000000000000001E-2</v>
      </c>
      <c r="M55" s="91"/>
      <c r="N55" s="91"/>
      <c r="O55" s="91"/>
      <c r="P55" s="89"/>
      <c r="Q55" s="89"/>
      <c r="R55" s="89" t="s">
        <v>11</v>
      </c>
      <c r="S55" s="90">
        <f>S53*S54</f>
        <v>0.38026397699999998</v>
      </c>
      <c r="T55" s="123"/>
      <c r="U55" s="122"/>
      <c r="V55" s="122"/>
      <c r="W55" s="122"/>
      <c r="X55" s="122"/>
      <c r="Y55" s="122"/>
      <c r="Z55" s="122"/>
      <c r="AA55" s="122"/>
      <c r="AB55" s="122"/>
      <c r="AC55" s="122"/>
      <c r="AD55" s="122"/>
      <c r="AE55" s="122"/>
      <c r="AF55" s="122"/>
      <c r="AG55" s="122"/>
      <c r="AH55" s="86"/>
      <c r="AI55" s="86"/>
      <c r="AJ55" s="86"/>
      <c r="AK55" s="87"/>
    </row>
    <row r="56" spans="1:53" s="8" customFormat="1" ht="15.75" thickBot="1" x14ac:dyDescent="0.2">
      <c r="A56" s="96"/>
      <c r="B56" s="97"/>
      <c r="C56" s="97"/>
      <c r="D56" s="406"/>
      <c r="E56" s="406"/>
      <c r="F56" s="406"/>
      <c r="G56" s="406"/>
      <c r="H56" s="97"/>
      <c r="I56" s="97"/>
      <c r="J56" s="97"/>
      <c r="K56" s="97"/>
      <c r="L56" s="97"/>
      <c r="M56" s="97"/>
      <c r="N56" s="97"/>
      <c r="O56" s="97"/>
      <c r="P56" s="97"/>
      <c r="Q56" s="98"/>
      <c r="R56" s="98"/>
      <c r="S56" s="98"/>
      <c r="T56" s="126"/>
      <c r="U56" s="126">
        <v>-7.9</v>
      </c>
      <c r="V56" s="126"/>
      <c r="W56" s="126"/>
      <c r="X56" s="126"/>
      <c r="Y56" s="126"/>
      <c r="Z56" s="126"/>
      <c r="AA56" s="122"/>
      <c r="AB56" s="122"/>
      <c r="AC56" s="122"/>
      <c r="AD56" s="122"/>
      <c r="AE56" s="122"/>
      <c r="AF56" s="122"/>
      <c r="AG56" s="122"/>
      <c r="AH56" s="86"/>
      <c r="AI56" s="86"/>
      <c r="AJ56" s="86"/>
      <c r="AK56" s="87"/>
    </row>
    <row r="57" spans="1:53" s="33" customFormat="1" ht="17.25" x14ac:dyDescent="0.15">
      <c r="A57" s="99" t="s">
        <v>61</v>
      </c>
      <c r="B57" s="338" t="s">
        <v>68</v>
      </c>
      <c r="C57" s="338" t="s">
        <v>263</v>
      </c>
      <c r="D57" s="317" t="s">
        <v>15</v>
      </c>
      <c r="E57" s="317" t="s">
        <v>5</v>
      </c>
      <c r="F57" s="338" t="s">
        <v>121</v>
      </c>
      <c r="G57" s="338" t="s">
        <v>16</v>
      </c>
      <c r="H57" s="317" t="s">
        <v>17</v>
      </c>
      <c r="I57" s="317" t="s">
        <v>6</v>
      </c>
      <c r="J57" s="338" t="s">
        <v>101</v>
      </c>
      <c r="K57" s="317" t="s">
        <v>18</v>
      </c>
      <c r="L57" s="318" t="s">
        <v>19</v>
      </c>
      <c r="M57" s="339" t="s">
        <v>20</v>
      </c>
      <c r="N57" s="318" t="s">
        <v>21</v>
      </c>
      <c r="O57" s="318" t="s">
        <v>22</v>
      </c>
      <c r="P57" s="318" t="s">
        <v>23</v>
      </c>
      <c r="Q57" s="318" t="s">
        <v>24</v>
      </c>
      <c r="R57" s="318" t="s">
        <v>25</v>
      </c>
      <c r="S57" s="318" t="s">
        <v>26</v>
      </c>
      <c r="T57" s="339" t="s">
        <v>27</v>
      </c>
      <c r="U57" s="319" t="s">
        <v>28</v>
      </c>
      <c r="V57" s="319" t="s">
        <v>29</v>
      </c>
      <c r="W57" s="319" t="s">
        <v>30</v>
      </c>
      <c r="X57" s="319" t="s">
        <v>31</v>
      </c>
      <c r="Y57" s="319" t="s">
        <v>32</v>
      </c>
      <c r="Z57" s="319" t="s">
        <v>33</v>
      </c>
      <c r="AA57" s="320" t="s">
        <v>34</v>
      </c>
      <c r="AB57" s="320" t="s">
        <v>35</v>
      </c>
      <c r="AC57" s="321" t="s">
        <v>36</v>
      </c>
      <c r="AD57" s="321" t="s">
        <v>41</v>
      </c>
      <c r="AE57" s="321" t="s">
        <v>42</v>
      </c>
      <c r="AF57" s="321" t="s">
        <v>14</v>
      </c>
      <c r="AG57" s="321" t="s">
        <v>37</v>
      </c>
      <c r="AH57" s="321" t="s">
        <v>19</v>
      </c>
      <c r="AI57" s="321" t="s">
        <v>38</v>
      </c>
      <c r="AJ57" s="340" t="s">
        <v>39</v>
      </c>
      <c r="AK57" s="341" t="s">
        <v>223</v>
      </c>
      <c r="AL57" s="32" t="s">
        <v>127</v>
      </c>
      <c r="AM57" s="11"/>
      <c r="AN57" s="11"/>
      <c r="AO57" s="11"/>
    </row>
    <row r="58" spans="1:53" s="34" customFormat="1" ht="15.75" x14ac:dyDescent="0.15">
      <c r="A58" s="100" t="s">
        <v>62</v>
      </c>
      <c r="B58" s="101" t="s">
        <v>58</v>
      </c>
      <c r="C58" s="102" t="s">
        <v>58</v>
      </c>
      <c r="D58" s="102" t="s">
        <v>53</v>
      </c>
      <c r="E58" s="102" t="s">
        <v>58</v>
      </c>
      <c r="F58" s="102" t="s">
        <v>58</v>
      </c>
      <c r="G58" s="103" t="s">
        <v>59</v>
      </c>
      <c r="H58" s="102" t="s">
        <v>60</v>
      </c>
      <c r="I58" s="102" t="s">
        <v>122</v>
      </c>
      <c r="J58" s="102"/>
      <c r="K58" s="102"/>
      <c r="L58" s="104" t="s">
        <v>60</v>
      </c>
      <c r="M58" s="104" t="s">
        <v>60</v>
      </c>
      <c r="N58" s="104"/>
      <c r="O58" s="104"/>
      <c r="P58" s="104"/>
      <c r="Q58" s="104"/>
      <c r="R58" s="104"/>
      <c r="S58" s="105"/>
      <c r="T58" s="105"/>
      <c r="U58" s="106"/>
      <c r="V58" s="106"/>
      <c r="W58" s="107"/>
      <c r="X58" s="106"/>
      <c r="Y58" s="106"/>
      <c r="Z58" s="106"/>
      <c r="AA58" s="106"/>
      <c r="AB58" s="106"/>
      <c r="AC58" s="108"/>
      <c r="AD58" s="108"/>
      <c r="AE58" s="108"/>
      <c r="AF58" s="108"/>
      <c r="AG58" s="108"/>
      <c r="AH58" s="108" t="s">
        <v>266</v>
      </c>
      <c r="AI58" s="108" t="s">
        <v>264</v>
      </c>
      <c r="AJ58" s="108" t="s">
        <v>265</v>
      </c>
      <c r="AK58" s="109" t="s">
        <v>267</v>
      </c>
      <c r="AL58" s="109" t="s">
        <v>267</v>
      </c>
      <c r="AM58" s="12"/>
      <c r="AN58" s="12"/>
      <c r="AO58" s="12"/>
      <c r="AP58" s="8"/>
      <c r="AQ58" s="8"/>
      <c r="AR58" s="8"/>
      <c r="AS58" s="8"/>
      <c r="AT58" s="8"/>
      <c r="AU58" s="8"/>
      <c r="AV58" s="8"/>
      <c r="AW58" s="8"/>
      <c r="AX58" s="8"/>
      <c r="AY58" s="8"/>
      <c r="AZ58" s="8"/>
      <c r="BA58" s="8"/>
    </row>
    <row r="59" spans="1:53" s="34" customFormat="1" ht="32.25" customHeight="1" thickBot="1" x14ac:dyDescent="0.2">
      <c r="A59" s="110" t="s">
        <v>123</v>
      </c>
      <c r="B59" s="97"/>
      <c r="C59" s="97"/>
      <c r="D59" s="97" t="s">
        <v>124</v>
      </c>
      <c r="E59" s="97"/>
      <c r="F59" s="97"/>
      <c r="G59" s="97" t="s">
        <v>40</v>
      </c>
      <c r="H59" s="93"/>
      <c r="I59" s="97"/>
      <c r="J59" s="97"/>
      <c r="K59" s="97"/>
      <c r="L59" s="322"/>
      <c r="M59" s="322"/>
      <c r="N59" s="322" t="s">
        <v>125</v>
      </c>
      <c r="O59" s="322"/>
      <c r="P59" s="322"/>
      <c r="Q59" s="323"/>
      <c r="R59" s="322"/>
      <c r="S59" s="322"/>
      <c r="T59" s="322"/>
      <c r="U59" s="324"/>
      <c r="V59" s="324"/>
      <c r="W59" s="324"/>
      <c r="X59" s="324"/>
      <c r="Y59" s="324"/>
      <c r="Z59" s="324"/>
      <c r="AA59" s="324"/>
      <c r="AB59" s="324"/>
      <c r="AC59" s="325" t="s">
        <v>40</v>
      </c>
      <c r="AD59" s="111"/>
      <c r="AE59" s="111"/>
      <c r="AF59" s="325"/>
      <c r="AG59" s="325"/>
      <c r="AH59" s="325"/>
      <c r="AI59" s="325" t="s">
        <v>40</v>
      </c>
      <c r="AJ59" s="325"/>
      <c r="AK59" s="326"/>
      <c r="AL59" s="36"/>
      <c r="AM59" s="12"/>
      <c r="AN59" s="12"/>
      <c r="AO59" s="12"/>
      <c r="AP59" s="8"/>
      <c r="AQ59" s="8"/>
      <c r="AR59" s="8"/>
      <c r="AS59" s="8"/>
      <c r="AT59" s="8"/>
      <c r="AU59" s="8"/>
      <c r="AV59" s="8"/>
      <c r="AW59" s="8"/>
      <c r="AX59" s="8"/>
      <c r="AY59" s="8"/>
      <c r="AZ59" s="8"/>
      <c r="BA59" s="8"/>
    </row>
    <row r="60" spans="1:53" s="39" customFormat="1" ht="15" x14ac:dyDescent="0.15">
      <c r="A60" s="112" t="s">
        <v>126</v>
      </c>
      <c r="B60" s="113"/>
      <c r="C60" s="113"/>
      <c r="D60" s="113"/>
      <c r="E60" s="113"/>
      <c r="F60" s="113"/>
      <c r="G60" s="113"/>
      <c r="H60" s="113"/>
      <c r="I60" s="113"/>
      <c r="J60" s="113"/>
      <c r="K60" s="117"/>
      <c r="L60" s="327">
        <f>(1-$P$54)*O61*R61+C53</f>
        <v>3032.4797981504635</v>
      </c>
      <c r="M60" s="327">
        <f>M61*(B61-C61+N61/2)/$S$54</f>
        <v>5.8070057967793778</v>
      </c>
      <c r="N60" s="328">
        <f>L60/M60</f>
        <v>522.21056845376427</v>
      </c>
      <c r="O60" s="329"/>
      <c r="P60" s="327">
        <f>((1-$P$54)*O61*R61+C53)/(M61*(B61-C61+N61/2)/$S$54)</f>
        <v>522.21056845376427</v>
      </c>
      <c r="Q60" s="113"/>
      <c r="R60" s="277" t="str">
        <f>IF(H60&gt;0, rate1(1,$L$52,$L$51,$L$54,L60,$L$53,$L$50,P60),"")</f>
        <v/>
      </c>
      <c r="S60" s="113"/>
      <c r="T60" s="276"/>
      <c r="U60" s="113"/>
      <c r="V60" s="114"/>
      <c r="W60" s="114"/>
      <c r="X60" s="114"/>
      <c r="Y60" s="114"/>
      <c r="Z60" s="108" t="str">
        <f>IF(H60&gt;0, rate1(1,$L$52,$L$51,$L$54,U60,$L$53,$L$50,Y60),"")</f>
        <v/>
      </c>
      <c r="AA60" s="113"/>
      <c r="AB60" s="113"/>
      <c r="AC60" s="276"/>
      <c r="AD60" s="113"/>
      <c r="AE60" s="113"/>
      <c r="AF60" s="113"/>
      <c r="AG60" s="113"/>
      <c r="AH60" s="113"/>
      <c r="AI60" s="113"/>
      <c r="AJ60" s="113"/>
      <c r="AK60" s="115"/>
      <c r="AL60" s="37"/>
      <c r="AM60" s="38"/>
      <c r="AN60" s="38"/>
      <c r="AO60" s="12"/>
      <c r="AP60" s="8"/>
      <c r="AQ60" s="8"/>
      <c r="AR60" s="8"/>
      <c r="AS60" s="8"/>
      <c r="AT60" s="8"/>
      <c r="AU60" s="8"/>
      <c r="AV60" s="8"/>
      <c r="AW60" s="8"/>
      <c r="AX60" s="8"/>
      <c r="AY60" s="8"/>
      <c r="AZ60" s="8"/>
      <c r="BA60" s="8"/>
    </row>
    <row r="61" spans="1:53" ht="15" x14ac:dyDescent="0.15">
      <c r="A61" s="116"/>
      <c r="B61" s="330">
        <f>H7</f>
        <v>742.57</v>
      </c>
      <c r="C61" s="330">
        <f>B6</f>
        <v>739.99760230104778</v>
      </c>
      <c r="D61" s="330">
        <f>$L$51</f>
        <v>2.7</v>
      </c>
      <c r="E61" s="328">
        <f>H8</f>
        <v>14.397865871253906</v>
      </c>
      <c r="F61" s="330">
        <f>E61</f>
        <v>14.397865871253906</v>
      </c>
      <c r="G61" s="328">
        <f>F61*$S$53*$C$55*(B61-C61+N61)^1.5</f>
        <v>87.273381992757578</v>
      </c>
      <c r="H61" s="328">
        <v>0.08</v>
      </c>
      <c r="I61" s="328">
        <f>(B61-C61)*B$19</f>
        <v>2.0579181591618183</v>
      </c>
      <c r="J61" s="328">
        <f>$B$7</f>
        <v>80</v>
      </c>
      <c r="K61" s="331">
        <v>1</v>
      </c>
      <c r="L61" s="330">
        <f>D61+H61*K61</f>
        <v>2.7800000000000002</v>
      </c>
      <c r="M61" s="328">
        <f>(D61+L61)/2</f>
        <v>2.74</v>
      </c>
      <c r="N61" s="328">
        <f>2*($P$53*M61/$S$52/$S$51)^2-(B61-C61)*2</f>
        <v>0.1535675553613105</v>
      </c>
      <c r="O61" s="328">
        <f>wh(B61,$F$51,$F$52,$F$53)</f>
        <v>7.3385053333333374</v>
      </c>
      <c r="P61" s="332">
        <f>$C$54*$L$55*$L$55*M61*M61/(($B$19*(B61-C61))^0.333)*1000</f>
        <v>36.160602798730451</v>
      </c>
      <c r="Q61" s="328">
        <f>M61/$S$54*(B61-C61+N61/2)*E61-J61</f>
        <v>3.6084905756233923</v>
      </c>
      <c r="R61" s="277">
        <f>IF(H61&gt;0, rate1(1,$L$52,$L$51,$L$54,L61,$L$53,$L$50,P61),"")</f>
        <v>402.32713121288572</v>
      </c>
      <c r="S61" s="328">
        <f>Q61/O61/R61</f>
        <v>1.2221897599041581E-3</v>
      </c>
      <c r="T61" s="328">
        <f>N61/(1-S61)</f>
        <v>0.15375547372682866</v>
      </c>
      <c r="U61" s="328">
        <f>L61-K61*H61</f>
        <v>2.7</v>
      </c>
      <c r="V61" s="328">
        <f>(D61+U61)/2</f>
        <v>2.7</v>
      </c>
      <c r="W61" s="328">
        <f>2*($P$53*V61/$S$52/$S$51)^2-(B61-C61)*2</f>
        <v>-1.0658141036401503E-14</v>
      </c>
      <c r="X61" s="328">
        <f>V61/$S$54*(B61-C61+W61/2)*F61-J61</f>
        <v>-2.4158453015843406E-13</v>
      </c>
      <c r="Y61" s="328">
        <f>$C$54*$L$55*$L$55*V61*V61/(($B$19*(B61-C61))^0.333)*1000</f>
        <v>35.112525228134807</v>
      </c>
      <c r="Z61" s="108">
        <f>IF(H61&gt;0, rate1(1,$L$52,$L$51,$L$54,U61,$L$53,$L$50,Y61),"")</f>
        <v>350.68294848194239</v>
      </c>
      <c r="AA61" s="328">
        <f>X61/O61/Z61</f>
        <v>-9.3874331489769977E-17</v>
      </c>
      <c r="AB61" s="328">
        <v>-1.0000000000000001E-5</v>
      </c>
      <c r="AC61" s="328">
        <f>delta_z(N61,S61,H61,AE61,AB61)</f>
        <v>0.15375547372682866</v>
      </c>
      <c r="AD61" s="328">
        <f>H61/AC61*K61</f>
        <v>0.52030667956662713</v>
      </c>
      <c r="AE61" s="333">
        <f>AD61</f>
        <v>0.52030667956662713</v>
      </c>
      <c r="AF61" s="328">
        <f>B61-(AC61-N61)</f>
        <v>742.5698120816345</v>
      </c>
      <c r="AG61" s="328">
        <f>C61-AC61</f>
        <v>739.84384682732093</v>
      </c>
      <c r="AH61" s="328">
        <f>$S$54*$S$53*$C$55*SQRT(AF61-AG61)</f>
        <v>2.7795428884744884</v>
      </c>
      <c r="AI61" s="328">
        <f>AC61/R61*1000000</f>
        <v>382.16531225052063</v>
      </c>
      <c r="AJ61" s="333">
        <f>AI61/3600</f>
        <v>0.10615703118070018</v>
      </c>
      <c r="AK61" s="334"/>
      <c r="AL61" s="42"/>
      <c r="BA61" s="8"/>
    </row>
    <row r="62" spans="1:53" ht="15" x14ac:dyDescent="0.15">
      <c r="A62" s="116"/>
      <c r="B62" s="328">
        <f>AF61</f>
        <v>742.5698120816345</v>
      </c>
      <c r="C62" s="328">
        <f>AG61</f>
        <v>739.84384682732093</v>
      </c>
      <c r="D62" s="328">
        <f>AH61</f>
        <v>2.7795428884744884</v>
      </c>
      <c r="E62" s="328">
        <f t="shared" ref="E62:E125" si="0">bb2wang($B$6,$H$12,C62,$H$8,$H$9,I62,$H$10,$H$11,$K$10,$K$11,$H$13)</f>
        <v>20.884889989382984</v>
      </c>
      <c r="F62" s="328">
        <f>(E62+E61)/2</f>
        <v>17.641377930318445</v>
      </c>
      <c r="G62" s="328">
        <f>F62*$S$53*$C$55*(B62-C62+N62)^1.5</f>
        <v>116.39623673582629</v>
      </c>
      <c r="H62" s="313">
        <f>dv(S61)</f>
        <v>0.08</v>
      </c>
      <c r="I62" s="328">
        <f>(B62-C62)*B$19</f>
        <v>2.1807722034508514</v>
      </c>
      <c r="J62" s="328">
        <f t="shared" ref="J62:J125" si="1">$B$7</f>
        <v>80</v>
      </c>
      <c r="K62" s="335">
        <f>INT(IF((1-S61-0.015)&gt;0,1,-1))</f>
        <v>1</v>
      </c>
      <c r="L62" s="323">
        <f>D62+K62*H62</f>
        <v>2.8595428884744885</v>
      </c>
      <c r="M62" s="323">
        <f>(D62+L62)/2</f>
        <v>2.8195428884744884</v>
      </c>
      <c r="N62" s="328">
        <f>2*($P$53*M62/$S$52/$S$51)^2-(B62-C62)*2</f>
        <v>0.1585232847840361</v>
      </c>
      <c r="O62" s="328">
        <f t="shared" ref="O62:O125" si="2">IF(wh(B61,$F$51,$F$52,$F$53)&gt;0,wh(B61,$F$51,$F$52,$F$53),O61)</f>
        <v>7.3385053333333374</v>
      </c>
      <c r="P62" s="332">
        <f>$C$54*$L$55*$L$55*M62*M62/(($B$19*(B62-C62))^0.333)*1000</f>
        <v>37.558329901864298</v>
      </c>
      <c r="Q62" s="328">
        <f>M62/$S$54*(B62-C62+N62/2)*E62-J62</f>
        <v>52.150520598565123</v>
      </c>
      <c r="R62" s="277">
        <f>IF(H62&gt;0, rate1(1,$L$52,$L$51,$L$54,L62,$L$53,$L$50,P62),"")</f>
        <v>463.96220878702729</v>
      </c>
      <c r="S62" s="323">
        <f>Q62/O62/R62</f>
        <v>1.531681358178863E-2</v>
      </c>
      <c r="T62" s="323">
        <f>N62/(1-S62)</f>
        <v>0.16098912520347292</v>
      </c>
      <c r="U62" s="328">
        <f t="shared" ref="U62:U125" si="3">L62-K62*H62</f>
        <v>2.7795428884744884</v>
      </c>
      <c r="V62" s="336">
        <f>(D62+U62)/2</f>
        <v>2.7795428884744884</v>
      </c>
      <c r="W62" s="328">
        <f>2*($P$53*V62/$S$52/$S$51)^2-(B62-C62)*2</f>
        <v>4.648445221997477E-4</v>
      </c>
      <c r="X62" s="328">
        <f>V62/$S$54*(B62-C62+W62/2)*F62-J62</f>
        <v>26.943209545293584</v>
      </c>
      <c r="Y62" s="328">
        <f>$C$54*$L$55*$L$55*V62*V62/(($B$19*(B62-C62))^0.333)*1000</f>
        <v>36.500231704870004</v>
      </c>
      <c r="Z62" s="108">
        <f>IF(H62&gt;0, rate1(1,$L$52,$L$51,$L$54,U62,$L$53,$L$50,Y62),"")</f>
        <v>418.01697140015375</v>
      </c>
      <c r="AA62" s="336">
        <f>X62/O62/Z62</f>
        <v>8.7830994483960468E-3</v>
      </c>
      <c r="AB62" s="336">
        <f>W62/(1-AA62)</f>
        <v>4.689634750386778E-4</v>
      </c>
      <c r="AC62" s="328">
        <f>delta_z(N62,S62,H62,AE61,AB62)</f>
        <v>0.16098912520347292</v>
      </c>
      <c r="AD62" s="328">
        <f>H62/AC62*K62</f>
        <v>0.49692797509700493</v>
      </c>
      <c r="AE62" s="328">
        <f>(AD62-AD61)/(AC62+AC61)*2</f>
        <v>-0.14855666816255222</v>
      </c>
      <c r="AF62" s="328">
        <f>B62-(AC62-N62)</f>
        <v>742.56734624121509</v>
      </c>
      <c r="AG62" s="328">
        <f>C62-AC62</f>
        <v>739.68285770211742</v>
      </c>
      <c r="AH62" s="328">
        <f>$S$54*$S$53*$C$55*SQRT(AF62-AG62)</f>
        <v>2.8592203784229793</v>
      </c>
      <c r="AI62" s="328">
        <f>AC62/R62*1000000</f>
        <v>346.98758251099673</v>
      </c>
      <c r="AJ62" s="328">
        <f>AJ61+AI62/3600</f>
        <v>0.20254247076708815</v>
      </c>
      <c r="AK62" s="337">
        <f>AK61+AI61*G61/1000000</f>
        <v>3.3352859280421164E-2</v>
      </c>
      <c r="AL62" s="42">
        <f>AL61+AI61*J61/1000000</f>
        <v>3.0573224980041652E-2</v>
      </c>
      <c r="BA62" s="8"/>
    </row>
    <row r="63" spans="1:53" ht="15" x14ac:dyDescent="0.15">
      <c r="A63" s="116"/>
      <c r="B63" s="328">
        <f>IF(H63&gt;0, AF62,"")</f>
        <v>742.56734624121509</v>
      </c>
      <c r="C63" s="328">
        <f>IF(H63&gt;0, AG62,"")</f>
        <v>739.68285770211742</v>
      </c>
      <c r="D63" s="328">
        <f>IF(H63&gt;0, AH62,"")</f>
        <v>2.8592203784229793</v>
      </c>
      <c r="E63" s="328">
        <f t="shared" si="0"/>
        <v>21.76150562953967</v>
      </c>
      <c r="F63" s="328">
        <f>IF(H63&gt;0, (E63+E62)/2,"")</f>
        <v>21.323197809461327</v>
      </c>
      <c r="G63" s="328">
        <f>IF(H63&gt;0, F63*$S$53*$C$55*(B63-C63+N63)^1.5,"")</f>
        <v>152.78442981299671</v>
      </c>
      <c r="H63" s="313">
        <f>dv(S62)</f>
        <v>0.08</v>
      </c>
      <c r="I63" s="328">
        <f>IF(H63&gt;0, (B63-C63)*B$19,"")</f>
        <v>2.3075908312781395</v>
      </c>
      <c r="J63" s="328">
        <f t="shared" si="1"/>
        <v>80</v>
      </c>
      <c r="K63" s="335">
        <f>IF(H63&gt;0, IF((1-S62-0.015)&gt;0,1,-1),"")</f>
        <v>1</v>
      </c>
      <c r="L63" s="323">
        <f>IF(H63&gt;0, D63+K63*H63,"")</f>
        <v>2.9392203784229793</v>
      </c>
      <c r="M63" s="323">
        <f>IF(H63&gt;0, (D63+L63)/2,"")</f>
        <v>2.8992203784229793</v>
      </c>
      <c r="N63" s="328">
        <f>IF(H63&gt;0, 2*($P$53*M63/$S$52/$S$51)^2-(B63-C63)*2,"")</f>
        <v>0.16304880124568566</v>
      </c>
      <c r="O63" s="328">
        <f t="shared" si="2"/>
        <v>7.3384816055077131</v>
      </c>
      <c r="P63" s="332">
        <f t="shared" ref="P63:P126" si="4">IF(H63&gt;0, $C$54*$L$55*$L$55*M63*M63/(($B$19*(B63-C63))^0.333)*1000,"")</f>
        <v>38.970561952870312</v>
      </c>
      <c r="Q63" s="328">
        <f>IF(H63&gt;0, M63/$S$54*(B63-C63+N63/2)*E63-J63,"")</f>
        <v>69.703928419311097</v>
      </c>
      <c r="R63" s="277">
        <f>IF(H63&gt;0, rate1(1,$L$52,$L$51,$L$54,L63,$L$53,$L$50,P63),"")</f>
        <v>519.14796789089883</v>
      </c>
      <c r="S63" s="323">
        <f>IF(H63&gt;0, Q63/O63/R63,"")</f>
        <v>1.8296157352369277E-2</v>
      </c>
      <c r="T63" s="323">
        <f>IF(H63&gt;0, N63/(1-S63),"")</f>
        <v>0.16608756547794201</v>
      </c>
      <c r="U63" s="328">
        <f t="shared" si="3"/>
        <v>2.8592203784229793</v>
      </c>
      <c r="V63" s="336">
        <f>IF(H63&gt;0, (D63+U63)/2,"")</f>
        <v>2.8592203784229793</v>
      </c>
      <c r="W63" s="328">
        <f>IF(H63&gt;0, 2*($P$53*V63/$S$52/$S$51)^2-(B63-C63)*2,"")</f>
        <v>4.9187666446748324E-4</v>
      </c>
      <c r="X63" s="328">
        <f>IF(H63&gt;0, V63/$S$54*(B63-C63+W63/2)*F63-J63,"")</f>
        <v>60.700551061649719</v>
      </c>
      <c r="Y63" s="328">
        <f t="shared" ref="Y63:Y126" si="5">IF(H63&gt;0, $C$54*$L$55*$L$55*V63*V63/(($B$19*(B63-C63))^0.333)*1000,"")</f>
        <v>37.902641004949999</v>
      </c>
      <c r="Z63" s="108">
        <f>IF(H63&gt;0, rate1(1,$L$52,$L$51,$L$54,U63,$L$53,$L$50,Y63),"")</f>
        <v>478.02524367971267</v>
      </c>
      <c r="AA63" s="336">
        <f>IF(H63&gt;0, X63/O63/Z63,"")</f>
        <v>1.7303565141525024E-2</v>
      </c>
      <c r="AB63" s="336">
        <f>IF(H63&gt;0, W63/(1-AA63),"")</f>
        <v>5.0053775206615242E-4</v>
      </c>
      <c r="AC63" s="328">
        <f>IF(H63&gt;0, delta_z(N63,S63,H63,AE62,AB63),"")</f>
        <v>0.16608756547794201</v>
      </c>
      <c r="AD63" s="328">
        <f>IF(H63&gt;0, H63/AC63*K63,"")</f>
        <v>0.4816736266185126</v>
      </c>
      <c r="AE63" s="328">
        <f>IF(H63&gt;0, (AD63-AD62)/(AC63+AC62)*2,"")</f>
        <v>-9.3276891402516007E-2</v>
      </c>
      <c r="AF63" s="328">
        <f>IF(H63&gt;0, B63-(AC63-N63),"")</f>
        <v>742.56430747698289</v>
      </c>
      <c r="AG63" s="328">
        <f>IF(H63&gt;0, C63-AC63,"")</f>
        <v>739.51677013663948</v>
      </c>
      <c r="AH63" s="328">
        <f>IF(H63&gt;0, $S$54*$S$53*$C$55*SQRT(AF63-AG63),"")</f>
        <v>2.9389198313398812</v>
      </c>
      <c r="AI63" s="328">
        <f>IF(H63&gt;0, AC63/R63*1000000,"")</f>
        <v>319.92336626625502</v>
      </c>
      <c r="AJ63" s="328">
        <f>IF(H63&gt;0, AJ62+AI63/3600,"")</f>
        <v>0.29141007250771456</v>
      </c>
      <c r="AK63" s="337">
        <f>IF(H63&gt;0, AK62+AI62*G62/1000000,"")</f>
        <v>7.3740908078763198E-2</v>
      </c>
      <c r="AL63" s="42">
        <f>IF(H63&gt;0, AL62+AI62*J62/1000000,"")</f>
        <v>5.8332231580921393E-2</v>
      </c>
      <c r="BA63" s="8"/>
    </row>
    <row r="64" spans="1:53" ht="15" x14ac:dyDescent="0.15">
      <c r="A64" s="116"/>
      <c r="B64" s="328">
        <f t="shared" ref="B64:B127" si="6">IF(H64&gt;0, AF63,"")</f>
        <v>742.56430747698289</v>
      </c>
      <c r="C64" s="328">
        <f t="shared" ref="C64:C127" si="7">IF(H64&gt;0, AG63,"")</f>
        <v>739.51677013663948</v>
      </c>
      <c r="D64" s="328">
        <f t="shared" ref="D64:D127" si="8">IF(H64&gt;0, AH63,"")</f>
        <v>2.9389198313398812</v>
      </c>
      <c r="E64" s="328">
        <f t="shared" si="0"/>
        <v>22.687132557747674</v>
      </c>
      <c r="F64" s="328">
        <f t="shared" ref="F64:F127" si="9">IF(H64&gt;0, (E64+E63)/2,"")</f>
        <v>22.224319093643672</v>
      </c>
      <c r="G64" s="328">
        <f t="shared" ref="G64:G127" si="10">IF(H64&gt;0, F64*$S$53*$C$55*(B64-C64+N64)^1.5,"")</f>
        <v>172.55445267799246</v>
      </c>
      <c r="H64" s="313">
        <f t="shared" ref="H64:H93" si="11">dv(S63)</f>
        <v>0.08</v>
      </c>
      <c r="I64" s="328">
        <f t="shared" ref="I64:I127" si="12">IF(H64&gt;0, (B64-C64)*B$19,"")</f>
        <v>2.4380298722747287</v>
      </c>
      <c r="J64" s="328">
        <f t="shared" si="1"/>
        <v>80</v>
      </c>
      <c r="K64" s="335">
        <f t="shared" ref="K64:K127" si="13">IF(H64&gt;0, IF((1-S63-0.015)&gt;0,1,-1),"")</f>
        <v>1</v>
      </c>
      <c r="L64" s="323">
        <f t="shared" ref="L64:L127" si="14">IF(H64&gt;0, D64+K64*H64,"")</f>
        <v>3.0189198313398813</v>
      </c>
      <c r="M64" s="323">
        <f t="shared" ref="M64:M127" si="15">IF(H64&gt;0, (D64+L64)/2,"")</f>
        <v>2.9789198313398813</v>
      </c>
      <c r="N64" s="328">
        <f t="shared" ref="N64:N127" si="16">IF(H64&gt;0, 2*($P$53*M64/$S$52/$S$51)^2-(B64-C64)*2,"")</f>
        <v>0.16757632941962974</v>
      </c>
      <c r="O64" s="328">
        <f t="shared" si="2"/>
        <v>7.3381702520574237</v>
      </c>
      <c r="P64" s="332">
        <f t="shared" si="4"/>
        <v>40.39612708522381</v>
      </c>
      <c r="Q64" s="328">
        <f t="shared" ref="Q64:Q127" si="17">IF(H64&gt;0, M64/$S$54*(B64-C64+N64/2)*E64-J64,"")</f>
        <v>89.299870772156112</v>
      </c>
      <c r="R64" s="277">
        <f>IF(H64&gt;0, rate1(1,$L$52,$L$51,$L$54,L64,$L$53,$L$50,P64),"")</f>
        <v>568.80028040105447</v>
      </c>
      <c r="S64" s="323">
        <f t="shared" ref="S64:S127" si="18">IF(H64&gt;0, Q64/O64/R64,"")</f>
        <v>2.1394554375181844E-2</v>
      </c>
      <c r="T64" s="323">
        <f t="shared" ref="T64:T127" si="19">IF(H64&gt;0, N64/(1-S64),"")</f>
        <v>0.17123993144411326</v>
      </c>
      <c r="U64" s="328">
        <f t="shared" si="3"/>
        <v>2.9389198313398812</v>
      </c>
      <c r="V64" s="336">
        <f t="shared" ref="V64:V127" si="20">IF(H64&gt;0, (D64+U64)/2,"")</f>
        <v>2.9389198313398812</v>
      </c>
      <c r="W64" s="328">
        <f t="shared" ref="W64:W127" si="21">IF(H64&gt;0, 2*($P$53*V64/$S$52/$S$51)^2-(B64-C64)*2,"")</f>
        <v>5.1968051926287728E-4</v>
      </c>
      <c r="X64" s="328">
        <f t="shared" ref="X64:X127" si="22">IF(H64&gt;0, V64/$S$54*(B64-C64+W64/2)*F64-J64,"")</f>
        <v>79.254698192122163</v>
      </c>
      <c r="Y64" s="328">
        <f t="shared" si="5"/>
        <v>39.318557600907923</v>
      </c>
      <c r="Z64" s="108">
        <f>IF(H64&gt;0, rate1(1,$L$52,$L$51,$L$54,U64,$L$53,$L$50,Y64),"")</f>
        <v>531.79037540950628</v>
      </c>
      <c r="AA64" s="336">
        <f t="shared" ref="AA64:AA127" si="23">IF(H64&gt;0, X64/O64/Z64,"")</f>
        <v>2.0309384412752825E-2</v>
      </c>
      <c r="AB64" s="336">
        <f t="shared" ref="AB64:AB127" si="24">IF(H64&gt;0, W64/(1-AA64),"")</f>
        <v>5.3045370752211388E-4</v>
      </c>
      <c r="AC64" s="328">
        <f t="shared" ref="AC64:AC127" si="25">IF(H64&gt;0, delta_z(N64,S64,H64,AE63,AB64),"")</f>
        <v>0.17123993144411326</v>
      </c>
      <c r="AD64" s="328">
        <f t="shared" ref="AD64:AD127" si="26">IF(H64&gt;0, H64/AC64*K64,"")</f>
        <v>0.46718075232416928</v>
      </c>
      <c r="AE64" s="328">
        <f t="shared" ref="AE64:AE127" si="27">IF(H64&gt;0, (AD64-AD63)/(AC64+AC63)*2,"")</f>
        <v>-8.5927618866434241E-2</v>
      </c>
      <c r="AF64" s="328">
        <f t="shared" ref="AF64:AF127" si="28">IF(H64&gt;0, B64-(AC64-N64),"")</f>
        <v>742.56064387495837</v>
      </c>
      <c r="AG64" s="328">
        <f t="shared" ref="AG64:AG127" si="29">IF(H64&gt;0, C64-AC64,"")</f>
        <v>739.34553020519536</v>
      </c>
      <c r="AH64" s="328">
        <f t="shared" ref="AH64:AH127" si="30">IF(H64&gt;0, $S$54*$S$53*$C$55*SQRT(AF64-AG64),"")</f>
        <v>3.0186404519868768</v>
      </c>
      <c r="AI64" s="328">
        <f t="shared" ref="AI64:AI127" si="31">IF(H64&gt;0, AC64/R64*1000000,"")</f>
        <v>301.0545833827191</v>
      </c>
      <c r="AJ64" s="328">
        <f t="shared" ref="AJ64:AJ127" si="32">IF(H64&gt;0, AJ63+AI64/3600,"")</f>
        <v>0.37503634566958099</v>
      </c>
      <c r="AK64" s="337">
        <f t="shared" ref="AK64:AK127" si="33">IF(H64&gt;0, AK63+AI63*G63/1000000,"")</f>
        <v>0.12262021717760747</v>
      </c>
      <c r="AL64" s="42">
        <f t="shared" ref="AL64:AL127" si="34">IF(H64&gt;0, AL63+AI63*J63/1000000,"")</f>
        <v>8.3926100882221799E-2</v>
      </c>
      <c r="BA64" s="8"/>
    </row>
    <row r="65" spans="1:53" ht="15" x14ac:dyDescent="0.15">
      <c r="A65" s="116"/>
      <c r="B65" s="328">
        <f t="shared" si="6"/>
        <v>742.56064387495837</v>
      </c>
      <c r="C65" s="328">
        <f t="shared" si="7"/>
        <v>739.34553020519536</v>
      </c>
      <c r="D65" s="328">
        <f t="shared" si="8"/>
        <v>3.0186404519868768</v>
      </c>
      <c r="E65" s="328">
        <f t="shared" si="0"/>
        <v>23.664026683557637</v>
      </c>
      <c r="F65" s="328">
        <f t="shared" si="9"/>
        <v>23.175579620652655</v>
      </c>
      <c r="G65" s="328">
        <f t="shared" si="10"/>
        <v>194.58027980009879</v>
      </c>
      <c r="H65" s="313">
        <f t="shared" si="11"/>
        <v>0.08</v>
      </c>
      <c r="I65" s="328">
        <f t="shared" si="12"/>
        <v>2.5720909358104111</v>
      </c>
      <c r="J65" s="328">
        <f t="shared" si="1"/>
        <v>80</v>
      </c>
      <c r="K65" s="335">
        <f t="shared" si="13"/>
        <v>1</v>
      </c>
      <c r="L65" s="323">
        <f t="shared" si="14"/>
        <v>3.0986404519868769</v>
      </c>
      <c r="M65" s="323">
        <f t="shared" si="15"/>
        <v>3.0586404519868768</v>
      </c>
      <c r="N65" s="328">
        <f t="shared" si="16"/>
        <v>0.17210582475082781</v>
      </c>
      <c r="O65" s="328">
        <f t="shared" si="2"/>
        <v>7.3377865574270373</v>
      </c>
      <c r="P65" s="332">
        <f t="shared" si="4"/>
        <v>41.834791109795773</v>
      </c>
      <c r="Q65" s="328">
        <f t="shared" si="17"/>
        <v>111.15008761418423</v>
      </c>
      <c r="R65" s="277">
        <f>IF(H65&gt;0, rate1(1,$L$52,$L$51,$L$54,L65,$L$53,$L$50,P65),"")</f>
        <v>613.69912866868196</v>
      </c>
      <c r="S65" s="323">
        <f t="shared" si="18"/>
        <v>2.4682504673178788E-2</v>
      </c>
      <c r="T65" s="323">
        <f t="shared" si="19"/>
        <v>0.17646133241274065</v>
      </c>
      <c r="U65" s="328">
        <f t="shared" si="3"/>
        <v>3.0186404519868768</v>
      </c>
      <c r="V65" s="336">
        <f t="shared" si="20"/>
        <v>3.0186404519868768</v>
      </c>
      <c r="W65" s="328">
        <f t="shared" si="21"/>
        <v>5.4825642963507448E-4</v>
      </c>
      <c r="X65" s="328">
        <f t="shared" si="22"/>
        <v>99.955588674011551</v>
      </c>
      <c r="Y65" s="328">
        <f t="shared" si="5"/>
        <v>40.747739781811532</v>
      </c>
      <c r="Z65" s="108">
        <f>IF(H65&gt;0, rate1(1,$L$52,$L$51,$L$54,U65,$L$53,$L$50,Y65),"")</f>
        <v>580.22444186220537</v>
      </c>
      <c r="AA65" s="336">
        <f t="shared" si="23"/>
        <v>2.3477183096649375E-2</v>
      </c>
      <c r="AB65" s="336">
        <f t="shared" si="24"/>
        <v>5.6143739823064174E-4</v>
      </c>
      <c r="AC65" s="328">
        <f t="shared" si="25"/>
        <v>0.17646133241274065</v>
      </c>
      <c r="AD65" s="328">
        <f t="shared" si="26"/>
        <v>0.45335711176021892</v>
      </c>
      <c r="AE65" s="328">
        <f t="shared" si="27"/>
        <v>-7.9514468314624526E-2</v>
      </c>
      <c r="AF65" s="328">
        <f t="shared" si="28"/>
        <v>742.55628836729647</v>
      </c>
      <c r="AG65" s="328">
        <f t="shared" si="29"/>
        <v>739.16906887278265</v>
      </c>
      <c r="AH65" s="328">
        <f t="shared" si="30"/>
        <v>3.0983815061481201</v>
      </c>
      <c r="AI65" s="328">
        <f t="shared" si="31"/>
        <v>287.53720539826105</v>
      </c>
      <c r="AJ65" s="328">
        <f t="shared" si="32"/>
        <v>0.45490779161354239</v>
      </c>
      <c r="AK65" s="337">
        <f t="shared" si="33"/>
        <v>0.17456852603941361</v>
      </c>
      <c r="AL65" s="42">
        <f t="shared" si="34"/>
        <v>0.10801046755283933</v>
      </c>
      <c r="BA65" s="8"/>
    </row>
    <row r="66" spans="1:53" ht="15" x14ac:dyDescent="0.15">
      <c r="A66" s="116"/>
      <c r="B66" s="328">
        <f t="shared" si="6"/>
        <v>742.55628836729647</v>
      </c>
      <c r="C66" s="328">
        <f t="shared" si="7"/>
        <v>739.16906887278265</v>
      </c>
      <c r="D66" s="328">
        <f t="shared" si="8"/>
        <v>3.0983815061481201</v>
      </c>
      <c r="E66" s="328">
        <f t="shared" si="0"/>
        <v>24.694596306146337</v>
      </c>
      <c r="F66" s="328">
        <f t="shared" si="9"/>
        <v>24.179311494851987</v>
      </c>
      <c r="G66" s="328">
        <f t="shared" si="10"/>
        <v>219.09249235151515</v>
      </c>
      <c r="H66" s="313">
        <f t="shared" si="11"/>
        <v>0.08</v>
      </c>
      <c r="I66" s="328">
        <f t="shared" si="12"/>
        <v>2.7097755956110632</v>
      </c>
      <c r="J66" s="328">
        <f t="shared" si="1"/>
        <v>80</v>
      </c>
      <c r="K66" s="335">
        <f t="shared" si="13"/>
        <v>1</v>
      </c>
      <c r="L66" s="323">
        <f t="shared" si="14"/>
        <v>3.1783815061481202</v>
      </c>
      <c r="M66" s="323">
        <f t="shared" si="15"/>
        <v>3.1383815061481202</v>
      </c>
      <c r="N66" s="328">
        <f t="shared" si="16"/>
        <v>0.17663724612188147</v>
      </c>
      <c r="O66" s="328">
        <f t="shared" si="2"/>
        <v>7.3373239666114074</v>
      </c>
      <c r="P66" s="332">
        <f t="shared" si="4"/>
        <v>43.286330088951452</v>
      </c>
      <c r="Q66" s="328">
        <f t="shared" si="17"/>
        <v>135.48632263806095</v>
      </c>
      <c r="R66" s="277">
        <f>IF(H66&gt;0, rate1(1,$L$52,$L$51,$L$54,L66,$L$53,$L$50,P66),"")</f>
        <v>654.48512143408527</v>
      </c>
      <c r="S66" s="323">
        <f t="shared" si="18"/>
        <v>2.821356605224255E-2</v>
      </c>
      <c r="T66" s="323">
        <f t="shared" si="19"/>
        <v>0.18176549903492209</v>
      </c>
      <c r="U66" s="328">
        <f t="shared" si="3"/>
        <v>3.0983815061481201</v>
      </c>
      <c r="V66" s="336">
        <f t="shared" si="20"/>
        <v>3.0983815061481201</v>
      </c>
      <c r="W66" s="328">
        <f t="shared" si="21"/>
        <v>5.7760473102863585E-4</v>
      </c>
      <c r="X66" s="328">
        <f t="shared" si="22"/>
        <v>123.02483980675547</v>
      </c>
      <c r="Y66" s="328">
        <f t="shared" si="5"/>
        <v>42.189956592995557</v>
      </c>
      <c r="Z66" s="108">
        <f>IF(H66&gt;0, rate1(1,$L$52,$L$51,$L$54,U66,$L$53,$L$50,Y66),"")</f>
        <v>624.07083168623922</v>
      </c>
      <c r="AA66" s="336">
        <f t="shared" si="23"/>
        <v>2.686712701965158E-2</v>
      </c>
      <c r="AB66" s="336">
        <f t="shared" si="24"/>
        <v>5.935517616002888E-4</v>
      </c>
      <c r="AC66" s="328">
        <f t="shared" si="25"/>
        <v>0.18176549903492209</v>
      </c>
      <c r="AD66" s="328">
        <f t="shared" si="26"/>
        <v>0.4401275292877766</v>
      </c>
      <c r="AE66" s="328">
        <f t="shared" si="27"/>
        <v>-7.3861482787199756E-2</v>
      </c>
      <c r="AF66" s="328">
        <f t="shared" si="28"/>
        <v>742.55116011438338</v>
      </c>
      <c r="AG66" s="328">
        <f t="shared" si="29"/>
        <v>738.98730337374775</v>
      </c>
      <c r="AH66" s="328">
        <f t="shared" si="30"/>
        <v>3.1781423145575656</v>
      </c>
      <c r="AI66" s="328">
        <f t="shared" si="31"/>
        <v>277.72288946254997</v>
      </c>
      <c r="AJ66" s="328">
        <f t="shared" si="32"/>
        <v>0.53205303868647291</v>
      </c>
      <c r="AK66" s="337">
        <f t="shared" si="33"/>
        <v>0.23051759591874571</v>
      </c>
      <c r="AL66" s="42">
        <f t="shared" si="34"/>
        <v>0.13101344398470022</v>
      </c>
      <c r="BA66" s="8"/>
    </row>
    <row r="67" spans="1:53" ht="15" x14ac:dyDescent="0.15">
      <c r="A67" s="116"/>
      <c r="B67" s="328">
        <f t="shared" si="6"/>
        <v>742.55116011438338</v>
      </c>
      <c r="C67" s="328">
        <f t="shared" si="7"/>
        <v>738.98730337374775</v>
      </c>
      <c r="D67" s="328">
        <f t="shared" si="8"/>
        <v>3.1781423145575656</v>
      </c>
      <c r="E67" s="328">
        <f t="shared" si="0"/>
        <v>25.781407855078214</v>
      </c>
      <c r="F67" s="328">
        <f t="shared" si="9"/>
        <v>25.238002080612276</v>
      </c>
      <c r="G67" s="328">
        <f t="shared" si="10"/>
        <v>246.34324710016321</v>
      </c>
      <c r="H67" s="313">
        <f t="shared" si="11"/>
        <v>0.08</v>
      </c>
      <c r="I67" s="328">
        <f t="shared" si="12"/>
        <v>2.8510853925085033</v>
      </c>
      <c r="J67" s="328">
        <f t="shared" si="1"/>
        <v>80</v>
      </c>
      <c r="K67" s="335">
        <f t="shared" si="13"/>
        <v>1</v>
      </c>
      <c r="L67" s="323">
        <f t="shared" si="14"/>
        <v>3.2581423145575656</v>
      </c>
      <c r="M67" s="323">
        <f t="shared" si="15"/>
        <v>3.2181423145575656</v>
      </c>
      <c r="N67" s="328">
        <f t="shared" si="16"/>
        <v>0.18117055551078387</v>
      </c>
      <c r="O67" s="328">
        <f t="shared" si="2"/>
        <v>7.3367740111772992</v>
      </c>
      <c r="P67" s="332">
        <f t="shared" si="4"/>
        <v>44.750529640356895</v>
      </c>
      <c r="Q67" s="328">
        <f t="shared" si="17"/>
        <v>162.56209663485023</v>
      </c>
      <c r="R67" s="277">
        <f>IF(H67&gt;0, rate1(1,$L$52,$L$51,$L$54,L67,$L$53,$L$50,P67),"")</f>
        <v>691.68924725810314</v>
      </c>
      <c r="S67" s="323">
        <f t="shared" si="18"/>
        <v>3.2033406545105829E-2</v>
      </c>
      <c r="T67" s="323">
        <f t="shared" si="19"/>
        <v>0.18716612405407992</v>
      </c>
      <c r="U67" s="328">
        <f t="shared" si="3"/>
        <v>3.1781423145575656</v>
      </c>
      <c r="V67" s="336">
        <f t="shared" si="20"/>
        <v>3.1781423145575656</v>
      </c>
      <c r="W67" s="328">
        <f t="shared" si="21"/>
        <v>6.0772575188661193E-4</v>
      </c>
      <c r="X67" s="328">
        <f t="shared" si="22"/>
        <v>148.70495024587396</v>
      </c>
      <c r="Y67" s="328">
        <f t="shared" si="5"/>
        <v>43.644987094544405</v>
      </c>
      <c r="Z67" s="108">
        <f>IF(H67&gt;0, rate1(1,$L$52,$L$51,$L$54,U67,$L$53,$L$50,Y67),"")</f>
        <v>663.94146862620255</v>
      </c>
      <c r="AA67" s="336">
        <f t="shared" si="23"/>
        <v>3.0527447229927063E-2</v>
      </c>
      <c r="AB67" s="336">
        <f t="shared" si="24"/>
        <v>6.2686225633738443E-4</v>
      </c>
      <c r="AC67" s="328">
        <f t="shared" si="25"/>
        <v>0.18716612405407992</v>
      </c>
      <c r="AD67" s="328">
        <f t="shared" si="26"/>
        <v>0.42742777521473246</v>
      </c>
      <c r="AE67" s="328">
        <f t="shared" si="27"/>
        <v>-6.8846112820100613E-2</v>
      </c>
      <c r="AF67" s="328">
        <f t="shared" si="28"/>
        <v>742.54516454584007</v>
      </c>
      <c r="AG67" s="328">
        <f t="shared" si="29"/>
        <v>738.80013724969365</v>
      </c>
      <c r="AH67" s="328">
        <f t="shared" si="30"/>
        <v>3.2579222475627225</v>
      </c>
      <c r="AI67" s="328">
        <f t="shared" si="31"/>
        <v>270.5927911934694</v>
      </c>
      <c r="AJ67" s="328">
        <f t="shared" si="32"/>
        <v>0.60721770290688104</v>
      </c>
      <c r="AK67" s="337">
        <f t="shared" si="33"/>
        <v>0.29136459595416014</v>
      </c>
      <c r="AL67" s="42">
        <f t="shared" si="34"/>
        <v>0.1532312751417042</v>
      </c>
      <c r="BA67" s="8"/>
    </row>
    <row r="68" spans="1:53" ht="15" x14ac:dyDescent="0.15">
      <c r="A68" s="116"/>
      <c r="B68" s="328">
        <f t="shared" si="6"/>
        <v>742.54516454584007</v>
      </c>
      <c r="C68" s="328">
        <f t="shared" si="7"/>
        <v>738.80013724969365</v>
      </c>
      <c r="D68" s="328">
        <f t="shared" si="8"/>
        <v>3.2579222475627225</v>
      </c>
      <c r="E68" s="328">
        <f t="shared" si="0"/>
        <v>26.927196655749079</v>
      </c>
      <c r="F68" s="328">
        <f t="shared" si="9"/>
        <v>26.354302255413646</v>
      </c>
      <c r="G68" s="328">
        <f t="shared" si="10"/>
        <v>276.60820008576735</v>
      </c>
      <c r="H68" s="313">
        <f t="shared" si="11"/>
        <v>0.08</v>
      </c>
      <c r="I68" s="328">
        <f t="shared" si="12"/>
        <v>2.9960218369171345</v>
      </c>
      <c r="J68" s="328">
        <f t="shared" si="1"/>
        <v>80</v>
      </c>
      <c r="K68" s="335">
        <f t="shared" si="13"/>
        <v>1</v>
      </c>
      <c r="L68" s="323">
        <f t="shared" si="14"/>
        <v>3.3379222475627226</v>
      </c>
      <c r="M68" s="323">
        <f t="shared" si="15"/>
        <v>3.2979222475627226</v>
      </c>
      <c r="N68" s="328">
        <f t="shared" si="16"/>
        <v>0.18570571769014688</v>
      </c>
      <c r="O68" s="328">
        <f t="shared" si="2"/>
        <v>7.3361264837761393</v>
      </c>
      <c r="P68" s="332">
        <f t="shared" si="4"/>
        <v>46.22718430408505</v>
      </c>
      <c r="Q68" s="328">
        <f t="shared" si="17"/>
        <v>192.65467617710379</v>
      </c>
      <c r="R68" s="277">
        <f>IF(H68&gt;0, rate1(1,$L$52,$L$51,$L$54,L68,$L$53,$L$50,P68),"")</f>
        <v>725.75532214534769</v>
      </c>
      <c r="S68" s="323">
        <f t="shared" si="18"/>
        <v>3.6184494927918906E-2</v>
      </c>
      <c r="T68" s="323">
        <f t="shared" si="19"/>
        <v>0.19267766155749741</v>
      </c>
      <c r="U68" s="328">
        <f t="shared" si="3"/>
        <v>3.2579222475627225</v>
      </c>
      <c r="V68" s="336">
        <f t="shared" si="20"/>
        <v>3.2579222475627225</v>
      </c>
      <c r="W68" s="328">
        <f t="shared" si="21"/>
        <v>6.3861981415680447E-4</v>
      </c>
      <c r="X68" s="328">
        <f t="shared" si="22"/>
        <v>177.26116959098022</v>
      </c>
      <c r="Y68" s="328">
        <f t="shared" si="5"/>
        <v>45.112619688120049</v>
      </c>
      <c r="Z68" s="108">
        <f>IF(H68&gt;0, rate1(1,$L$52,$L$51,$L$54,U68,$L$53,$L$50,Y68),"")</f>
        <v>700.34459883311843</v>
      </c>
      <c r="AA68" s="336">
        <f t="shared" si="23"/>
        <v>3.4501264797237759E-2</v>
      </c>
      <c r="AB68" s="336">
        <f t="shared" si="24"/>
        <v>6.6144034256315147E-4</v>
      </c>
      <c r="AC68" s="328">
        <f t="shared" si="25"/>
        <v>0.19267766155749741</v>
      </c>
      <c r="AD68" s="328">
        <f t="shared" si="26"/>
        <v>0.41520121924526787</v>
      </c>
      <c r="AE68" s="328">
        <f t="shared" si="27"/>
        <v>-6.4376759250010684E-2</v>
      </c>
      <c r="AF68" s="328">
        <f t="shared" si="28"/>
        <v>742.5381926019727</v>
      </c>
      <c r="AG68" s="328">
        <f t="shared" si="29"/>
        <v>738.60745958813618</v>
      </c>
      <c r="AH68" s="328">
        <f t="shared" si="30"/>
        <v>3.3377207204196253</v>
      </c>
      <c r="AI68" s="328">
        <f t="shared" si="31"/>
        <v>265.48570252015276</v>
      </c>
      <c r="AJ68" s="328">
        <f t="shared" si="32"/>
        <v>0.68096373138470123</v>
      </c>
      <c r="AK68" s="337">
        <f t="shared" si="33"/>
        <v>0.35802330277865585</v>
      </c>
      <c r="AL68" s="42">
        <f t="shared" si="34"/>
        <v>0.17487869843718176</v>
      </c>
      <c r="BA68" s="8"/>
    </row>
    <row r="69" spans="1:53" ht="15" x14ac:dyDescent="0.15">
      <c r="A69" s="116"/>
      <c r="B69" s="328">
        <f t="shared" si="6"/>
        <v>742.5381926019727</v>
      </c>
      <c r="C69" s="328">
        <f t="shared" si="7"/>
        <v>738.60745958813618</v>
      </c>
      <c r="D69" s="328">
        <f>IF(H69&gt;0, AH68,"")</f>
        <v>3.3377207204196253</v>
      </c>
      <c r="E69" s="328">
        <f>bb2wang($B$6,$H$12,C69,$H$8,$H$9,I69,$H$10,$H$11,$K$10,$K$11,$H$13)</f>
        <v>28.134881490027844</v>
      </c>
      <c r="F69" s="328">
        <f t="shared" si="9"/>
        <v>27.531039072888461</v>
      </c>
      <c r="G69" s="328">
        <f t="shared" si="10"/>
        <v>310.1886438687431</v>
      </c>
      <c r="H69" s="313">
        <f t="shared" si="11"/>
        <v>0.08</v>
      </c>
      <c r="I69" s="328">
        <f t="shared" si="12"/>
        <v>3.1445864110692128</v>
      </c>
      <c r="J69" s="328">
        <f t="shared" si="1"/>
        <v>80</v>
      </c>
      <c r="K69" s="335">
        <f t="shared" si="13"/>
        <v>1</v>
      </c>
      <c r="L69" s="323">
        <f t="shared" si="14"/>
        <v>3.4177207204196254</v>
      </c>
      <c r="M69" s="323">
        <f t="shared" si="15"/>
        <v>3.3777207204196253</v>
      </c>
      <c r="N69" s="328">
        <f>IF(H69&gt;0, 2*($P$53*M69/$S$52/$S$51)^2-(B69-C69)*2,"")</f>
        <v>0.19024269996205945</v>
      </c>
      <c r="O69" s="328">
        <f>IF(wh(B68,$F$51,$F$52,$F$53)&gt;0,wh(B68,$F$51,$F$52,$F$53),O68)</f>
        <v>7.3353694433214027</v>
      </c>
      <c r="P69" s="332">
        <f t="shared" si="4"/>
        <v>47.716096965867344</v>
      </c>
      <c r="Q69" s="328">
        <f>IF(H69&gt;0, M69/$S$54*(B69-C69+N69/2)*E69-J69,"")</f>
        <v>226.06725977097591</v>
      </c>
      <c r="R69" s="277">
        <f>IF(H69&gt;0, rate1(1,$L$52,$L$51,$L$54,L69,$L$53,$L$50,P69),"")</f>
        <v>757.05714150452513</v>
      </c>
      <c r="S69" s="323">
        <f>IF(H69&gt;0, Q69/O69/R69,"")</f>
        <v>4.0708679747739868E-2</v>
      </c>
      <c r="T69" s="323">
        <f t="shared" si="19"/>
        <v>0.19831587750844265</v>
      </c>
      <c r="U69" s="328">
        <f t="shared" si="3"/>
        <v>3.3377207204196253</v>
      </c>
      <c r="V69" s="336">
        <f t="shared" si="20"/>
        <v>3.3377207204196253</v>
      </c>
      <c r="W69" s="328">
        <f t="shared" si="21"/>
        <v>6.7028723378825816E-4</v>
      </c>
      <c r="X69" s="328">
        <f t="shared" si="22"/>
        <v>208.98357429912619</v>
      </c>
      <c r="Y69" s="328">
        <f t="shared" si="5"/>
        <v>46.592651504315924</v>
      </c>
      <c r="Z69" s="108">
        <f>IF(H69&gt;0, rate1(1,$L$52,$L$51,$L$54,U69,$L$53,$L$50,Y69),"")</f>
        <v>733.70581998903731</v>
      </c>
      <c r="AA69" s="336">
        <f t="shared" si="23"/>
        <v>3.8830072094154025E-2</v>
      </c>
      <c r="AB69" s="336">
        <f t="shared" si="24"/>
        <v>6.9736600608037117E-4</v>
      </c>
      <c r="AC69" s="328">
        <f t="shared" si="25"/>
        <v>0.19831587750844265</v>
      </c>
      <c r="AD69" s="328">
        <f t="shared" si="26"/>
        <v>0.40339684852814806</v>
      </c>
      <c r="AE69" s="328">
        <f t="shared" si="27"/>
        <v>-6.0381410625453019E-2</v>
      </c>
      <c r="AF69" s="328">
        <f t="shared" si="28"/>
        <v>742.53011942442629</v>
      </c>
      <c r="AG69" s="328">
        <f t="shared" si="29"/>
        <v>738.40914371062775</v>
      </c>
      <c r="AH69" s="328">
        <f t="shared" si="30"/>
        <v>3.4175371891323736</v>
      </c>
      <c r="AI69" s="328">
        <f t="shared" si="31"/>
        <v>261.95628656817485</v>
      </c>
      <c r="AJ69" s="328">
        <f t="shared" si="32"/>
        <v>0.75372936654252753</v>
      </c>
      <c r="AK69" s="337">
        <f t="shared" si="33"/>
        <v>0.43145882510126077</v>
      </c>
      <c r="AL69" s="42">
        <f t="shared" si="34"/>
        <v>0.19611755463879399</v>
      </c>
      <c r="BA69" s="8"/>
    </row>
    <row r="70" spans="1:53" ht="15" x14ac:dyDescent="0.15">
      <c r="A70" s="116"/>
      <c r="B70" s="328">
        <f t="shared" si="6"/>
        <v>742.53011942442629</v>
      </c>
      <c r="C70" s="328">
        <f t="shared" si="7"/>
        <v>738.40914371062775</v>
      </c>
      <c r="D70" s="328">
        <f t="shared" si="8"/>
        <v>3.4175371891323736</v>
      </c>
      <c r="E70" s="328">
        <f>bb2wang($B$6,$H$12,C70,$H$8,$H$9,I70,$H$10,$H$11,$K$10,$K$11,$H$13)</f>
        <v>29.407582562257616</v>
      </c>
      <c r="F70" s="328">
        <f t="shared" si="9"/>
        <v>28.77123202614273</v>
      </c>
      <c r="G70" s="328">
        <f t="shared" si="10"/>
        <v>347.41388477297295</v>
      </c>
      <c r="H70" s="313">
        <f t="shared" si="11"/>
        <v>0.08</v>
      </c>
      <c r="I70" s="328">
        <f t="shared" si="12"/>
        <v>3.2967805710388349</v>
      </c>
      <c r="J70" s="328">
        <f t="shared" si="1"/>
        <v>80</v>
      </c>
      <c r="K70" s="335">
        <f t="shared" si="13"/>
        <v>1</v>
      </c>
      <c r="L70" s="323">
        <f t="shared" si="14"/>
        <v>3.4975371891323737</v>
      </c>
      <c r="M70" s="323">
        <f t="shared" si="15"/>
        <v>3.4575371891323736</v>
      </c>
      <c r="N70" s="328">
        <f t="shared" si="16"/>
        <v>0.19478147192361206</v>
      </c>
      <c r="O70" s="328">
        <f t="shared" si="2"/>
        <v>7.3344891192090831</v>
      </c>
      <c r="P70" s="332">
        <f t="shared" si="4"/>
        <v>49.21707833032179</v>
      </c>
      <c r="Q70" s="328">
        <f t="shared" si="17"/>
        <v>263.13141109744464</v>
      </c>
      <c r="R70" s="277">
        <f>IF(H70&gt;0, rate1(1,$L$52,$L$51,$L$54,L70,$L$53,$L$50,P70),"")</f>
        <v>785.91173846687707</v>
      </c>
      <c r="S70" s="323">
        <f t="shared" si="18"/>
        <v>4.5648766908055041E-2</v>
      </c>
      <c r="T70" s="323">
        <f t="shared" si="19"/>
        <v>0.20409830801239848</v>
      </c>
      <c r="U70" s="328">
        <f t="shared" si="3"/>
        <v>3.4175371891323736</v>
      </c>
      <c r="V70" s="336">
        <f t="shared" si="20"/>
        <v>3.4175371891323736</v>
      </c>
      <c r="W70" s="328">
        <f t="shared" si="21"/>
        <v>7.0272832115492179E-4</v>
      </c>
      <c r="X70" s="328">
        <f t="shared" si="22"/>
        <v>244.18937570167594</v>
      </c>
      <c r="Y70" s="328">
        <f t="shared" si="5"/>
        <v>48.084887843803571</v>
      </c>
      <c r="Z70" s="108">
        <f>IF(H70&gt;0, rate1(1,$L$52,$L$51,$L$54,U70,$L$53,$L$50,Y70),"")</f>
        <v>764.38419472517569</v>
      </c>
      <c r="AA70" s="336">
        <f t="shared" si="23"/>
        <v>4.3555720014290776E-2</v>
      </c>
      <c r="AB70" s="336">
        <f t="shared" si="24"/>
        <v>7.3473001601872894E-4</v>
      </c>
      <c r="AC70" s="328">
        <f t="shared" si="25"/>
        <v>0.20409830801239848</v>
      </c>
      <c r="AD70" s="328">
        <f t="shared" si="26"/>
        <v>0.39196797258672128</v>
      </c>
      <c r="AE70" s="328">
        <f t="shared" si="27"/>
        <v>-5.6801555972160779E-2</v>
      </c>
      <c r="AF70" s="328">
        <f t="shared" si="28"/>
        <v>742.52080258833746</v>
      </c>
      <c r="AG70" s="328">
        <f t="shared" si="29"/>
        <v>738.20504540261538</v>
      </c>
      <c r="AH70" s="328">
        <f t="shared" si="30"/>
        <v>3.4973711467626556</v>
      </c>
      <c r="AI70" s="328">
        <f t="shared" si="31"/>
        <v>259.69622035490232</v>
      </c>
      <c r="AJ70" s="328">
        <f t="shared" si="32"/>
        <v>0.82586720553000037</v>
      </c>
      <c r="AK70" s="337">
        <f t="shared" si="33"/>
        <v>0.51271469038473483</v>
      </c>
      <c r="AL70" s="42">
        <f t="shared" si="34"/>
        <v>0.21707405756424797</v>
      </c>
      <c r="BA70" s="8"/>
    </row>
    <row r="71" spans="1:53" ht="15" x14ac:dyDescent="0.15">
      <c r="A71" s="116"/>
      <c r="B71" s="328">
        <f t="shared" si="6"/>
        <v>742.52080258833746</v>
      </c>
      <c r="C71" s="328">
        <f t="shared" si="7"/>
        <v>738.20504540261538</v>
      </c>
      <c r="D71" s="328">
        <f t="shared" si="8"/>
        <v>3.4973711467626556</v>
      </c>
      <c r="E71" s="328">
        <f t="shared" si="0"/>
        <v>30.74864298208702</v>
      </c>
      <c r="F71" s="328">
        <f t="shared" si="9"/>
        <v>30.078112772172318</v>
      </c>
      <c r="G71" s="328">
        <f t="shared" si="10"/>
        <v>388.64389482331865</v>
      </c>
      <c r="H71" s="313">
        <f t="shared" si="11"/>
        <v>0.08</v>
      </c>
      <c r="I71" s="328">
        <f t="shared" si="12"/>
        <v>3.4526057485776622</v>
      </c>
      <c r="J71" s="328">
        <f t="shared" si="1"/>
        <v>80</v>
      </c>
      <c r="K71" s="335">
        <f t="shared" si="13"/>
        <v>1</v>
      </c>
      <c r="L71" s="323">
        <f t="shared" si="14"/>
        <v>3.5773711467626557</v>
      </c>
      <c r="M71" s="323">
        <f t="shared" si="15"/>
        <v>3.5373711467626556</v>
      </c>
      <c r="N71" s="328">
        <f t="shared" si="16"/>
        <v>0.19932200525892796</v>
      </c>
      <c r="O71" s="328">
        <f t="shared" si="2"/>
        <v>7.3334697459908895</v>
      </c>
      <c r="P71" s="332">
        <f t="shared" si="4"/>
        <v>50.729946438763868</v>
      </c>
      <c r="Q71" s="328">
        <f t="shared" si="17"/>
        <v>304.20977716819164</v>
      </c>
      <c r="R71" s="277">
        <f>IF(H71&gt;0, rate1(1,$L$52,$L$51,$L$54,L71,$L$53,$L$50,P71),"")</f>
        <v>812.58974187925207</v>
      </c>
      <c r="S71" s="323">
        <f t="shared" si="18"/>
        <v>5.1049598155432238E-2</v>
      </c>
      <c r="T71" s="323">
        <f t="shared" si="19"/>
        <v>0.21004470293862174</v>
      </c>
      <c r="U71" s="328">
        <f t="shared" si="3"/>
        <v>3.4973711467626556</v>
      </c>
      <c r="V71" s="336">
        <f t="shared" si="20"/>
        <v>3.4973711467626556</v>
      </c>
      <c r="W71" s="328">
        <f t="shared" si="21"/>
        <v>7.3594338143401217E-4</v>
      </c>
      <c r="X71" s="328">
        <f t="shared" si="22"/>
        <v>283.22549375276282</v>
      </c>
      <c r="Y71" s="328">
        <f t="shared" si="5"/>
        <v>49.589141666397396</v>
      </c>
      <c r="Z71" s="108">
        <f>IF(H71&gt;0, rate1(1,$L$52,$L$51,$L$54,U71,$L$53,$L$50,Y71),"")</f>
        <v>792.68473831426422</v>
      </c>
      <c r="AA71" s="336">
        <f t="shared" si="23"/>
        <v>4.8721689665683972E-2</v>
      </c>
      <c r="AB71" s="336">
        <f t="shared" si="24"/>
        <v>7.7363624655267624E-4</v>
      </c>
      <c r="AC71" s="328">
        <f t="shared" si="25"/>
        <v>0.21004470293862174</v>
      </c>
      <c r="AD71" s="328">
        <f t="shared" si="26"/>
        <v>0.38087130444502199</v>
      </c>
      <c r="AE71" s="328">
        <f t="shared" si="27"/>
        <v>-5.3588580989051983E-2</v>
      </c>
      <c r="AF71" s="328">
        <f t="shared" si="28"/>
        <v>742.51007989065772</v>
      </c>
      <c r="AG71" s="328">
        <f t="shared" si="29"/>
        <v>737.99500069967678</v>
      </c>
      <c r="AH71" s="328">
        <f t="shared" si="30"/>
        <v>3.5772221201475625</v>
      </c>
      <c r="AI71" s="328">
        <f t="shared" si="31"/>
        <v>258.48800706351227</v>
      </c>
      <c r="AJ71" s="328">
        <f t="shared" si="32"/>
        <v>0.8976694297143093</v>
      </c>
      <c r="AK71" s="337">
        <f t="shared" si="33"/>
        <v>0.60293676315908951</v>
      </c>
      <c r="AL71" s="42">
        <f t="shared" si="34"/>
        <v>0.23784975519264015</v>
      </c>
      <c r="BA71" s="8"/>
    </row>
    <row r="72" spans="1:53" ht="15" x14ac:dyDescent="0.15">
      <c r="A72" s="116"/>
      <c r="B72" s="328">
        <f t="shared" si="6"/>
        <v>742.51007989065772</v>
      </c>
      <c r="C72" s="328">
        <f t="shared" si="7"/>
        <v>737.99500069967678</v>
      </c>
      <c r="D72" s="328">
        <f t="shared" si="8"/>
        <v>3.5772221201475625</v>
      </c>
      <c r="E72" s="328">
        <f t="shared" si="0"/>
        <v>32.161654176235452</v>
      </c>
      <c r="F72" s="328">
        <f t="shared" si="9"/>
        <v>31.455148579161236</v>
      </c>
      <c r="G72" s="328">
        <f t="shared" si="10"/>
        <v>434.27228217401142</v>
      </c>
      <c r="H72" s="313">
        <f t="shared" si="11"/>
        <v>0.08</v>
      </c>
      <c r="I72" s="328">
        <f t="shared" si="12"/>
        <v>3.6120633527847534</v>
      </c>
      <c r="J72" s="328">
        <f t="shared" si="1"/>
        <v>80</v>
      </c>
      <c r="K72" s="335">
        <f t="shared" si="13"/>
        <v>1</v>
      </c>
      <c r="L72" s="323">
        <f t="shared" si="14"/>
        <v>3.6572221201475625</v>
      </c>
      <c r="M72" s="323">
        <f t="shared" si="15"/>
        <v>3.6172221201475625</v>
      </c>
      <c r="N72" s="328">
        <f t="shared" si="16"/>
        <v>0.20386427355422931</v>
      </c>
      <c r="O72" s="328">
        <f t="shared" si="2"/>
        <v>7.3322933401540737</v>
      </c>
      <c r="P72" s="332">
        <f t="shared" si="4"/>
        <v>52.254526226921385</v>
      </c>
      <c r="Q72" s="328">
        <f t="shared" si="17"/>
        <v>349.69913839447383</v>
      </c>
      <c r="R72" s="277">
        <f>IF(H72&gt;0, rate1(1,$L$52,$L$51,$L$54,L72,$L$53,$L$50,P72),"")</f>
        <v>837.32354790036845</v>
      </c>
      <c r="S72" s="323">
        <f t="shared" si="18"/>
        <v>5.6958878029735024E-2</v>
      </c>
      <c r="T72" s="323">
        <f t="shared" si="19"/>
        <v>0.21617750149463508</v>
      </c>
      <c r="U72" s="328">
        <f t="shared" si="3"/>
        <v>3.5772221201475625</v>
      </c>
      <c r="V72" s="336">
        <f t="shared" si="20"/>
        <v>3.5772221201475625</v>
      </c>
      <c r="W72" s="328">
        <f t="shared" si="21"/>
        <v>7.6993271499503635E-4</v>
      </c>
      <c r="X72" s="328">
        <f t="shared" si="22"/>
        <v>326.47143883254887</v>
      </c>
      <c r="Y72" s="328">
        <f t="shared" si="5"/>
        <v>51.105233122947503</v>
      </c>
      <c r="Z72" s="108">
        <f>IF(H72&gt;0, rate1(1,$L$52,$L$51,$L$54,U72,$L$53,$L$50,Y72),"")</f>
        <v>818.86819776398193</v>
      </c>
      <c r="AA72" s="336">
        <f t="shared" si="23"/>
        <v>5.4374009301663258E-2</v>
      </c>
      <c r="AB72" s="336">
        <f t="shared" si="24"/>
        <v>8.142042652893324E-4</v>
      </c>
      <c r="AC72" s="328">
        <f t="shared" si="25"/>
        <v>0.21617750149463508</v>
      </c>
      <c r="AD72" s="328">
        <f t="shared" si="26"/>
        <v>0.37006626243196439</v>
      </c>
      <c r="AE72" s="328">
        <f t="shared" si="27"/>
        <v>-5.0701450561098517E-2</v>
      </c>
      <c r="AF72" s="328">
        <f t="shared" si="28"/>
        <v>742.49776666271737</v>
      </c>
      <c r="AG72" s="328">
        <f t="shared" si="29"/>
        <v>737.77882319818218</v>
      </c>
      <c r="AH72" s="328">
        <f t="shared" si="30"/>
        <v>3.6570896669723583</v>
      </c>
      <c r="AI72" s="328">
        <f t="shared" si="31"/>
        <v>258.17678487212163</v>
      </c>
      <c r="AJ72" s="328">
        <f t="shared" si="32"/>
        <v>0.96938520328989863</v>
      </c>
      <c r="AK72" s="337">
        <f t="shared" si="33"/>
        <v>0.70339654898937043</v>
      </c>
      <c r="AL72" s="42">
        <f t="shared" si="34"/>
        <v>0.25852879575772114</v>
      </c>
      <c r="BA72" s="8"/>
    </row>
    <row r="73" spans="1:53" ht="15" x14ac:dyDescent="0.15">
      <c r="A73" s="116"/>
      <c r="B73" s="328">
        <f t="shared" si="6"/>
        <v>742.49776666271737</v>
      </c>
      <c r="C73" s="328">
        <f t="shared" si="7"/>
        <v>737.77882319818218</v>
      </c>
      <c r="D73" s="328">
        <f t="shared" si="8"/>
        <v>3.6570896669723583</v>
      </c>
      <c r="E73" s="328">
        <f t="shared" si="0"/>
        <v>33.650485880003785</v>
      </c>
      <c r="F73" s="328">
        <f t="shared" si="9"/>
        <v>32.906070028119615</v>
      </c>
      <c r="G73" s="328">
        <f t="shared" si="10"/>
        <v>484.72963439001586</v>
      </c>
      <c r="H73" s="313">
        <f t="shared" si="11"/>
        <v>0.08</v>
      </c>
      <c r="I73" s="328">
        <f t="shared" si="12"/>
        <v>3.7751547716281495</v>
      </c>
      <c r="J73" s="328">
        <f t="shared" si="1"/>
        <v>80</v>
      </c>
      <c r="K73" s="335">
        <f t="shared" si="13"/>
        <v>1</v>
      </c>
      <c r="L73" s="323">
        <f t="shared" si="14"/>
        <v>3.7370896669723583</v>
      </c>
      <c r="M73" s="323">
        <f t="shared" si="15"/>
        <v>3.6970896669723583</v>
      </c>
      <c r="N73" s="328">
        <f t="shared" si="16"/>
        <v>0.2084082521328714</v>
      </c>
      <c r="O73" s="328">
        <f t="shared" si="2"/>
        <v>7.3309394208603784</v>
      </c>
      <c r="P73" s="332">
        <f t="shared" si="4"/>
        <v>53.790649118439568</v>
      </c>
      <c r="Q73" s="328">
        <f t="shared" si="17"/>
        <v>400.03384871467443</v>
      </c>
      <c r="R73" s="277">
        <f>IF(H73&gt;0, rate1(1,$L$52,$L$51,$L$54,L73,$L$53,$L$50,P73),"")</f>
        <v>860.31382513803817</v>
      </c>
      <c r="S73" s="323">
        <f t="shared" si="18"/>
        <v>6.3427881741697612E-2</v>
      </c>
      <c r="T73" s="323">
        <f t="shared" si="19"/>
        <v>0.22252237502055697</v>
      </c>
      <c r="U73" s="328">
        <f t="shared" si="3"/>
        <v>3.6570896669723583</v>
      </c>
      <c r="V73" s="336">
        <f t="shared" si="20"/>
        <v>3.6570896669723583</v>
      </c>
      <c r="W73" s="328">
        <f t="shared" si="21"/>
        <v>8.0469661768134415E-4</v>
      </c>
      <c r="X73" s="328">
        <f t="shared" si="22"/>
        <v>374.34255407689051</v>
      </c>
      <c r="Y73" s="328">
        <f t="shared" si="5"/>
        <v>52.63298912559398</v>
      </c>
      <c r="Z73" s="108">
        <f>IF(H73&gt;0, rate1(1,$L$52,$L$51,$L$54,U73,$L$53,$L$50,Y73),"")</f>
        <v>843.15878359018313</v>
      </c>
      <c r="AA73" s="336">
        <f t="shared" si="23"/>
        <v>6.0561998732401839E-2</v>
      </c>
      <c r="AB73" s="336">
        <f t="shared" si="24"/>
        <v>8.5657235133724066E-4</v>
      </c>
      <c r="AC73" s="328">
        <f t="shared" si="25"/>
        <v>0.22252237502055697</v>
      </c>
      <c r="AD73" s="328">
        <f t="shared" si="26"/>
        <v>0.35951440834931531</v>
      </c>
      <c r="AE73" s="328">
        <f t="shared" si="27"/>
        <v>-4.8105115353428526E-2</v>
      </c>
      <c r="AF73" s="328">
        <f t="shared" si="28"/>
        <v>742.48365253982968</v>
      </c>
      <c r="AG73" s="328">
        <f t="shared" si="29"/>
        <v>737.55630082316168</v>
      </c>
      <c r="AH73" s="328">
        <f t="shared" si="30"/>
        <v>3.7369733731532322</v>
      </c>
      <c r="AI73" s="328">
        <f t="shared" si="31"/>
        <v>258.65256202857489</v>
      </c>
      <c r="AJ73" s="328">
        <f t="shared" si="32"/>
        <v>1.0412331371867249</v>
      </c>
      <c r="AK73" s="337">
        <f t="shared" si="33"/>
        <v>0.81551557056013546</v>
      </c>
      <c r="AL73" s="42">
        <f t="shared" si="34"/>
        <v>0.27918293854749088</v>
      </c>
      <c r="BA73" s="8"/>
    </row>
    <row r="74" spans="1:53" ht="15" x14ac:dyDescent="0.15">
      <c r="A74" s="116"/>
      <c r="B74" s="328">
        <f t="shared" si="6"/>
        <v>742.48365253982968</v>
      </c>
      <c r="C74" s="328">
        <f t="shared" si="7"/>
        <v>737.55630082316168</v>
      </c>
      <c r="D74" s="328">
        <f t="shared" si="8"/>
        <v>3.7369733731532322</v>
      </c>
      <c r="E74" s="328">
        <f t="shared" si="0"/>
        <v>35.219321598879205</v>
      </c>
      <c r="F74" s="328">
        <f t="shared" si="9"/>
        <v>34.434903739441495</v>
      </c>
      <c r="G74" s="328">
        <f t="shared" si="10"/>
        <v>540.48730201314061</v>
      </c>
      <c r="H74" s="313">
        <f t="shared" si="11"/>
        <v>0.08</v>
      </c>
      <c r="I74" s="328">
        <f t="shared" si="12"/>
        <v>3.9418813733343998</v>
      </c>
      <c r="J74" s="328">
        <f t="shared" si="1"/>
        <v>80</v>
      </c>
      <c r="K74" s="335">
        <f t="shared" si="13"/>
        <v>1</v>
      </c>
      <c r="L74" s="323">
        <f t="shared" si="14"/>
        <v>3.8169733731532323</v>
      </c>
      <c r="M74" s="323">
        <f t="shared" si="15"/>
        <v>3.7769733731532322</v>
      </c>
      <c r="N74" s="328">
        <f t="shared" si="16"/>
        <v>0.2129539179078801</v>
      </c>
      <c r="O74" s="328">
        <f t="shared" si="2"/>
        <v>7.3293846706124448</v>
      </c>
      <c r="P74" s="332">
        <f t="shared" si="4"/>
        <v>55.338152650574919</v>
      </c>
      <c r="Q74" s="328">
        <f t="shared" si="17"/>
        <v>455.68973797378806</v>
      </c>
      <c r="R74" s="277">
        <f>IF(H74&gt;0, rate1(1,$L$52,$L$51,$L$54,L74,$L$53,$L$50,P74),"")</f>
        <v>881.73473662349716</v>
      </c>
      <c r="S74" s="323">
        <f t="shared" si="18"/>
        <v>7.0512121656672033E-2</v>
      </c>
      <c r="T74" s="323">
        <f t="shared" si="19"/>
        <v>0.22910887045395184</v>
      </c>
      <c r="U74" s="328">
        <f t="shared" si="3"/>
        <v>3.7369733731532322</v>
      </c>
      <c r="V74" s="336">
        <f t="shared" si="20"/>
        <v>3.7369733731532322</v>
      </c>
      <c r="W74" s="328">
        <f t="shared" si="21"/>
        <v>8.4023538114585961E-4</v>
      </c>
      <c r="X74" s="328">
        <f t="shared" si="22"/>
        <v>427.29368327981109</v>
      </c>
      <c r="Y74" s="328">
        <f t="shared" si="5"/>
        <v>54.172242952477198</v>
      </c>
      <c r="Z74" s="108">
        <f>IF(H74&gt;0, rate1(1,$L$52,$L$51,$L$54,U74,$L$53,$L$50,Y74),"")</f>
        <v>865.750337285456</v>
      </c>
      <c r="AA74" s="336">
        <f t="shared" si="23"/>
        <v>6.7338941853537504E-2</v>
      </c>
      <c r="AB74" s="336">
        <f t="shared" si="24"/>
        <v>9.009011085074288E-4</v>
      </c>
      <c r="AC74" s="328">
        <f t="shared" si="25"/>
        <v>0.22910887045395184</v>
      </c>
      <c r="AD74" s="328">
        <f t="shared" si="26"/>
        <v>0.34917897260586012</v>
      </c>
      <c r="AE74" s="328">
        <f t="shared" si="27"/>
        <v>-4.5769356513835568E-2</v>
      </c>
      <c r="AF74" s="328">
        <f t="shared" si="28"/>
        <v>742.46749758728356</v>
      </c>
      <c r="AG74" s="328">
        <f t="shared" si="29"/>
        <v>737.32719195270772</v>
      </c>
      <c r="AH74" s="328">
        <f t="shared" si="30"/>
        <v>3.8168728504917984</v>
      </c>
      <c r="AI74" s="328">
        <f t="shared" si="31"/>
        <v>259.83877116069874</v>
      </c>
      <c r="AJ74" s="328">
        <f t="shared" si="32"/>
        <v>1.1134105736202524</v>
      </c>
      <c r="AK74" s="337">
        <f t="shared" si="33"/>
        <v>0.94089213238628744</v>
      </c>
      <c r="AL74" s="42">
        <f t="shared" si="34"/>
        <v>0.29987514350977684</v>
      </c>
      <c r="BA74" s="8"/>
    </row>
    <row r="75" spans="1:53" ht="15" x14ac:dyDescent="0.15">
      <c r="A75" s="116"/>
      <c r="B75" s="328">
        <f t="shared" si="6"/>
        <v>742.46749758728356</v>
      </c>
      <c r="C75" s="328">
        <f t="shared" si="7"/>
        <v>737.32719195270772</v>
      </c>
      <c r="D75" s="328">
        <f t="shared" si="8"/>
        <v>3.8168728504917984</v>
      </c>
      <c r="E75" s="328">
        <f t="shared" si="0"/>
        <v>36.872700708443503</v>
      </c>
      <c r="F75" s="328">
        <f t="shared" si="9"/>
        <v>36.046011153661354</v>
      </c>
      <c r="G75" s="328">
        <f t="shared" si="10"/>
        <v>602.06170647864144</v>
      </c>
      <c r="H75" s="313">
        <f t="shared" si="11"/>
        <v>0.08</v>
      </c>
      <c r="I75" s="328">
        <f t="shared" si="12"/>
        <v>4.1122445076606713</v>
      </c>
      <c r="J75" s="328">
        <f t="shared" si="1"/>
        <v>80</v>
      </c>
      <c r="K75" s="335">
        <f t="shared" si="13"/>
        <v>1</v>
      </c>
      <c r="L75" s="323">
        <f t="shared" si="14"/>
        <v>3.8968728504917984</v>
      </c>
      <c r="M75" s="323">
        <f t="shared" si="15"/>
        <v>3.8568728504917984</v>
      </c>
      <c r="N75" s="328">
        <f t="shared" si="16"/>
        <v>0.21750124924980874</v>
      </c>
      <c r="O75" s="328">
        <f t="shared" si="2"/>
        <v>7.3276025273624921</v>
      </c>
      <c r="P75" s="332">
        <f t="shared" si="4"/>
        <v>56.896880128911121</v>
      </c>
      <c r="Q75" s="328">
        <f t="shared" si="17"/>
        <v>517.188566795631</v>
      </c>
      <c r="R75" s="277">
        <f>IF(H75&gt;0, rate1(1,$L$52,$L$51,$L$54,L75,$L$53,$L$50,P75),"")</f>
        <v>901.73816438790789</v>
      </c>
      <c r="S75" s="323">
        <f t="shared" si="18"/>
        <v>7.8272023436952803E-2</v>
      </c>
      <c r="T75" s="323">
        <f t="shared" si="19"/>
        <v>0.23597119191372556</v>
      </c>
      <c r="U75" s="328">
        <f t="shared" si="3"/>
        <v>3.8168728504917984</v>
      </c>
      <c r="V75" s="336">
        <f t="shared" si="20"/>
        <v>3.8168728504917984</v>
      </c>
      <c r="W75" s="328">
        <f t="shared" si="21"/>
        <v>8.7654929309977092E-4</v>
      </c>
      <c r="X75" s="328">
        <f t="shared" si="22"/>
        <v>485.82334542856108</v>
      </c>
      <c r="Y75" s="328">
        <f t="shared" si="5"/>
        <v>55.722833883474699</v>
      </c>
      <c r="Z75" s="108">
        <f>IF(H75&gt;0, rate1(1,$L$52,$L$51,$L$54,U75,$L$53,$L$50,Y75),"")</f>
        <v>886.81129153115864</v>
      </c>
      <c r="AA75" s="336">
        <f t="shared" si="23"/>
        <v>7.4762749069221215E-2</v>
      </c>
      <c r="AB75" s="336">
        <f t="shared" si="24"/>
        <v>9.4737786683142262E-4</v>
      </c>
      <c r="AC75" s="328">
        <f t="shared" si="25"/>
        <v>0.23597119191372556</v>
      </c>
      <c r="AD75" s="328">
        <f t="shared" si="26"/>
        <v>0.33902443493716444</v>
      </c>
      <c r="AE75" s="328">
        <f t="shared" si="27"/>
        <v>-4.3667912217091868E-2</v>
      </c>
      <c r="AF75" s="328">
        <f t="shared" si="28"/>
        <v>742.4490276446196</v>
      </c>
      <c r="AG75" s="328">
        <f t="shared" si="29"/>
        <v>737.09122076079404</v>
      </c>
      <c r="AH75" s="328">
        <f t="shared" si="30"/>
        <v>3.8967877345676611</v>
      </c>
      <c r="AI75" s="328">
        <f t="shared" si="31"/>
        <v>261.68482297064668</v>
      </c>
      <c r="AJ75" s="328">
        <f t="shared" si="32"/>
        <v>1.1861008022232098</v>
      </c>
      <c r="AK75" s="337">
        <f t="shared" si="33"/>
        <v>1.0813316887693434</v>
      </c>
      <c r="AL75" s="42">
        <f t="shared" si="34"/>
        <v>0.32066224520263276</v>
      </c>
      <c r="BA75" s="8"/>
    </row>
    <row r="76" spans="1:53" ht="15" x14ac:dyDescent="0.15">
      <c r="A76" s="116"/>
      <c r="B76" s="328">
        <f t="shared" si="6"/>
        <v>742.4490276446196</v>
      </c>
      <c r="C76" s="328">
        <f t="shared" si="7"/>
        <v>737.09122076079404</v>
      </c>
      <c r="D76" s="328">
        <f t="shared" si="8"/>
        <v>3.8967877345676611</v>
      </c>
      <c r="E76" s="328">
        <f t="shared" si="0"/>
        <v>38.615568708764584</v>
      </c>
      <c r="F76" s="328">
        <f t="shared" si="9"/>
        <v>37.744134708604044</v>
      </c>
      <c r="G76" s="328">
        <f t="shared" si="10"/>
        <v>670.01927797866642</v>
      </c>
      <c r="H76" s="313">
        <f t="shared" si="11"/>
        <v>0.08</v>
      </c>
      <c r="I76" s="328">
        <f t="shared" si="12"/>
        <v>4.2862455070604488</v>
      </c>
      <c r="J76" s="328">
        <f t="shared" si="1"/>
        <v>80</v>
      </c>
      <c r="K76" s="335">
        <f t="shared" si="13"/>
        <v>1</v>
      </c>
      <c r="L76" s="323">
        <f t="shared" si="14"/>
        <v>3.9767877345676612</v>
      </c>
      <c r="M76" s="323">
        <f t="shared" si="15"/>
        <v>3.9367877345676612</v>
      </c>
      <c r="N76" s="328">
        <f t="shared" si="16"/>
        <v>0.22205022586797618</v>
      </c>
      <c r="O76" s="328">
        <f t="shared" si="2"/>
        <v>7.3255626953543356</v>
      </c>
      <c r="P76" s="332">
        <f t="shared" si="4"/>
        <v>58.466680308284054</v>
      </c>
      <c r="Q76" s="328">
        <f t="shared" si="17"/>
        <v>585.10314769808986</v>
      </c>
      <c r="R76" s="277">
        <f>IF(H76&gt;0, rate1(1,$L$52,$L$51,$L$54,L76,$L$53,$L$50,P76),"")</f>
        <v>920.45715193092417</v>
      </c>
      <c r="S76" s="323">
        <f t="shared" si="18"/>
        <v>8.6773650524217066E-2</v>
      </c>
      <c r="T76" s="323">
        <f t="shared" si="19"/>
        <v>0.24314916668297964</v>
      </c>
      <c r="U76" s="328">
        <f t="shared" si="3"/>
        <v>3.8967877345676611</v>
      </c>
      <c r="V76" s="336">
        <f t="shared" si="20"/>
        <v>3.8967877345676611</v>
      </c>
      <c r="W76" s="328">
        <f t="shared" si="21"/>
        <v>9.1363863754878594E-4</v>
      </c>
      <c r="X76" s="328">
        <f t="shared" si="22"/>
        <v>550.47851766130304</v>
      </c>
      <c r="Y76" s="328">
        <f t="shared" si="5"/>
        <v>57.284606863924523</v>
      </c>
      <c r="Z76" s="108">
        <f>IF(H76&gt;0, rate1(1,$L$52,$L$51,$L$54,U76,$L$53,$L$50,Y76),"")</f>
        <v>906.48869002172012</v>
      </c>
      <c r="AA76" s="336">
        <f t="shared" si="23"/>
        <v>8.2896652972302337E-2</v>
      </c>
      <c r="AB76" s="336">
        <f t="shared" si="24"/>
        <v>9.9622211663479292E-4</v>
      </c>
      <c r="AC76" s="328">
        <f t="shared" si="25"/>
        <v>0.24314916668297964</v>
      </c>
      <c r="AD76" s="328">
        <f t="shared" si="26"/>
        <v>0.32901613890499082</v>
      </c>
      <c r="AE76" s="328">
        <f t="shared" si="27"/>
        <v>-4.1777794880129518E-2</v>
      </c>
      <c r="AF76" s="328">
        <f t="shared" si="28"/>
        <v>742.42792870380458</v>
      </c>
      <c r="AG76" s="328">
        <f t="shared" si="29"/>
        <v>736.84807159411105</v>
      </c>
      <c r="AH76" s="328">
        <f t="shared" si="30"/>
        <v>3.9767176828411883</v>
      </c>
      <c r="AI76" s="328">
        <f t="shared" si="31"/>
        <v>264.16130959806674</v>
      </c>
      <c r="AJ76" s="328">
        <f t="shared" si="32"/>
        <v>1.2594789437782283</v>
      </c>
      <c r="AK76" s="337">
        <f t="shared" si="33"/>
        <v>1.2388820998466121</v>
      </c>
      <c r="AL76" s="42">
        <f t="shared" si="34"/>
        <v>0.34159703104028449</v>
      </c>
      <c r="BA76" s="8"/>
    </row>
    <row r="77" spans="1:53" ht="15" x14ac:dyDescent="0.15">
      <c r="A77" s="116"/>
      <c r="B77" s="328">
        <f t="shared" si="6"/>
        <v>742.42792870380458</v>
      </c>
      <c r="C77" s="328">
        <f t="shared" si="7"/>
        <v>736.84807159411105</v>
      </c>
      <c r="D77" s="328">
        <f t="shared" si="8"/>
        <v>3.9767176828411883</v>
      </c>
      <c r="E77" s="328">
        <f>bb2wang($B$6,$H$12,C77,$H$8,$H$9,I77,$H$10,$H$11,$K$10,$K$11,$H$13)</f>
        <v>40.453337603264671</v>
      </c>
      <c r="F77" s="328">
        <f t="shared" si="9"/>
        <v>39.534453156014628</v>
      </c>
      <c r="G77" s="328">
        <f t="shared" si="10"/>
        <v>744.98215711135947</v>
      </c>
      <c r="H77" s="313">
        <f t="shared" si="11"/>
        <v>0.08</v>
      </c>
      <c r="I77" s="328">
        <f t="shared" si="12"/>
        <v>4.4638856877548276</v>
      </c>
      <c r="J77" s="328">
        <f t="shared" si="1"/>
        <v>80</v>
      </c>
      <c r="K77" s="335">
        <f t="shared" si="13"/>
        <v>1</v>
      </c>
      <c r="L77" s="323">
        <f t="shared" si="14"/>
        <v>4.0567176828411879</v>
      </c>
      <c r="M77" s="323">
        <f t="shared" si="15"/>
        <v>4.0167176828411879</v>
      </c>
      <c r="N77" s="328">
        <f t="shared" si="16"/>
        <v>0.22660082870362785</v>
      </c>
      <c r="O77" s="328">
        <f t="shared" si="2"/>
        <v>7.3232305572606329</v>
      </c>
      <c r="P77" s="332">
        <f t="shared" si="4"/>
        <v>60.047407097448293</v>
      </c>
      <c r="Q77" s="328">
        <f t="shared" si="17"/>
        <v>660.06327720885668</v>
      </c>
      <c r="R77" s="277">
        <f>IF(H77&gt;0, rate1(1,$L$52,$L$51,$L$54,L77,$L$53,$L$50,P77),"")</f>
        <v>938.00872836291558</v>
      </c>
      <c r="S77" s="323">
        <f t="shared" si="18"/>
        <v>9.608951127300977E-2</v>
      </c>
      <c r="T77" s="323">
        <f t="shared" si="19"/>
        <v>0.25068945601323644</v>
      </c>
      <c r="U77" s="328">
        <f t="shared" si="3"/>
        <v>3.9767176828411879</v>
      </c>
      <c r="V77" s="336">
        <f t="shared" si="20"/>
        <v>3.9767176828411879</v>
      </c>
      <c r="W77" s="328">
        <f t="shared" si="21"/>
        <v>9.5150369506669108E-4</v>
      </c>
      <c r="X77" s="328">
        <f t="shared" si="22"/>
        <v>621.86015562922398</v>
      </c>
      <c r="Y77" s="328">
        <f t="shared" si="5"/>
        <v>58.857412193668999</v>
      </c>
      <c r="Z77" s="108">
        <f>IF(H77&gt;0, rate1(1,$L$52,$L$51,$L$54,U77,$L$53,$L$50,Y77),"")</f>
        <v>924.91146842819455</v>
      </c>
      <c r="AA77" s="336">
        <f t="shared" si="23"/>
        <v>9.1809972953819957E-2</v>
      </c>
      <c r="AB77" s="336">
        <f t="shared" si="24"/>
        <v>1.0476922964694796E-3</v>
      </c>
      <c r="AC77" s="328">
        <f t="shared" si="25"/>
        <v>0.25068945601323644</v>
      </c>
      <c r="AD77" s="328">
        <f t="shared" si="26"/>
        <v>0.3191199233994747</v>
      </c>
      <c r="AE77" s="328">
        <f t="shared" si="27"/>
        <v>-4.0078742531257032E-2</v>
      </c>
      <c r="AF77" s="328">
        <f t="shared" si="28"/>
        <v>742.40384007649493</v>
      </c>
      <c r="AG77" s="328">
        <f t="shared" si="29"/>
        <v>736.59738213809783</v>
      </c>
      <c r="AH77" s="328">
        <f t="shared" si="30"/>
        <v>4.0566623729413394</v>
      </c>
      <c r="AI77" s="328">
        <f t="shared" si="31"/>
        <v>267.25706108381189</v>
      </c>
      <c r="AJ77" s="328">
        <f t="shared" si="32"/>
        <v>1.3337170163015095</v>
      </c>
      <c r="AK77" s="337">
        <f t="shared" si="33"/>
        <v>1.4158752697734078</v>
      </c>
      <c r="AL77" s="42">
        <f>IF(H77&gt;0, AL76+AI76*J76/1000000,"")</f>
        <v>0.36272993580812984</v>
      </c>
      <c r="BA77" s="8"/>
    </row>
    <row r="78" spans="1:53" ht="15" x14ac:dyDescent="0.15">
      <c r="A78" s="116"/>
      <c r="B78" s="328">
        <f t="shared" si="6"/>
        <v>742.40384007649493</v>
      </c>
      <c r="C78" s="328">
        <f t="shared" si="7"/>
        <v>736.59738213809783</v>
      </c>
      <c r="D78" s="328">
        <f t="shared" si="8"/>
        <v>4.0566623729413394</v>
      </c>
      <c r="E78" s="328">
        <f t="shared" si="0"/>
        <v>42.391958978593898</v>
      </c>
      <c r="F78" s="328">
        <f t="shared" si="9"/>
        <v>41.422648290929288</v>
      </c>
      <c r="G78" s="328">
        <f t="shared" si="10"/>
        <v>827.6348316630615</v>
      </c>
      <c r="H78" s="313">
        <f t="shared" si="11"/>
        <v>0.08</v>
      </c>
      <c r="I78" s="328">
        <f t="shared" si="12"/>
        <v>4.6451663507176821</v>
      </c>
      <c r="J78" s="328">
        <f t="shared" si="1"/>
        <v>80</v>
      </c>
      <c r="K78" s="335">
        <f t="shared" si="13"/>
        <v>1</v>
      </c>
      <c r="L78" s="323">
        <f t="shared" si="14"/>
        <v>4.1366623729413394</v>
      </c>
      <c r="M78" s="323">
        <f t="shared" si="15"/>
        <v>4.0966623729413394</v>
      </c>
      <c r="N78" s="328">
        <f t="shared" si="16"/>
        <v>0.23115303983343516</v>
      </c>
      <c r="O78" s="328">
        <f t="shared" si="2"/>
        <v>7.3205664643337229</v>
      </c>
      <c r="P78" s="332">
        <f t="shared" si="4"/>
        <v>61.638919285273325</v>
      </c>
      <c r="Q78" s="328">
        <f t="shared" si="17"/>
        <v>742.76266513964424</v>
      </c>
      <c r="R78" s="277">
        <f>IF(H78&gt;0, rate1(1,$L$52,$L$51,$L$54,L78,$L$53,$L$50,P78),"")</f>
        <v>954.4962399533448</v>
      </c>
      <c r="S78" s="323">
        <f t="shared" si="18"/>
        <v>0.10629948389629942</v>
      </c>
      <c r="T78" s="323">
        <f t="shared" si="19"/>
        <v>0.25864709225099441</v>
      </c>
      <c r="U78" s="328">
        <f t="shared" si="3"/>
        <v>4.0566623729413394</v>
      </c>
      <c r="V78" s="336">
        <f t="shared" si="20"/>
        <v>4.0566623729413394</v>
      </c>
      <c r="W78" s="328">
        <f t="shared" si="21"/>
        <v>9.9014474296410526E-4</v>
      </c>
      <c r="X78" s="328">
        <f t="shared" si="22"/>
        <v>700.62961635451973</v>
      </c>
      <c r="Y78" s="328">
        <f t="shared" si="5"/>
        <v>60.441105239035416</v>
      </c>
      <c r="Z78" s="108">
        <f>IF(H78&gt;0, rate1(1,$L$52,$L$51,$L$54,U78,$L$53,$L$50,Y78),"")</f>
        <v>942.19315014799747</v>
      </c>
      <c r="AA78" s="336">
        <f t="shared" si="23"/>
        <v>0.10157898312102687</v>
      </c>
      <c r="AB78" s="336">
        <f t="shared" si="24"/>
        <v>1.1020943681880589E-3</v>
      </c>
      <c r="AC78" s="328">
        <f t="shared" si="25"/>
        <v>0.25864709225099441</v>
      </c>
      <c r="AD78" s="328">
        <f t="shared" si="26"/>
        <v>0.30930175670549193</v>
      </c>
      <c r="AE78" s="328">
        <f t="shared" si="27"/>
        <v>-3.855276723196923E-2</v>
      </c>
      <c r="AF78" s="328">
        <f t="shared" si="28"/>
        <v>742.37634602407741</v>
      </c>
      <c r="AG78" s="328">
        <f t="shared" si="29"/>
        <v>736.33873504584687</v>
      </c>
      <c r="AH78" s="328">
        <f t="shared" si="30"/>
        <v>4.1366215011178955</v>
      </c>
      <c r="AI78" s="328">
        <f t="shared" si="31"/>
        <v>270.97759155514007</v>
      </c>
      <c r="AJ78" s="328">
        <f t="shared" si="32"/>
        <v>1.4089885695112707</v>
      </c>
      <c r="AK78" s="337">
        <f t="shared" si="33"/>
        <v>1.6149770116428683</v>
      </c>
      <c r="AL78" s="42">
        <f t="shared" si="34"/>
        <v>0.38411050069483482</v>
      </c>
      <c r="BA78" s="8"/>
    </row>
    <row r="79" spans="1:53" ht="15" x14ac:dyDescent="0.15">
      <c r="A79" s="116"/>
      <c r="B79" s="328">
        <f t="shared" si="6"/>
        <v>742.37634602407741</v>
      </c>
      <c r="C79" s="328">
        <f t="shared" si="7"/>
        <v>736.33873504584687</v>
      </c>
      <c r="D79" s="328">
        <f t="shared" si="8"/>
        <v>4.1366215011178955</v>
      </c>
      <c r="E79" s="328">
        <f t="shared" si="0"/>
        <v>44.438013187789508</v>
      </c>
      <c r="F79" s="328">
        <f t="shared" si="9"/>
        <v>43.414986083191707</v>
      </c>
      <c r="G79" s="328">
        <f t="shared" si="10"/>
        <v>905.8275728879147</v>
      </c>
      <c r="H79" s="313">
        <f t="shared" si="11"/>
        <v>0.06</v>
      </c>
      <c r="I79" s="328">
        <f t="shared" si="12"/>
        <v>4.8300887825844256</v>
      </c>
      <c r="J79" s="328">
        <f t="shared" si="1"/>
        <v>80</v>
      </c>
      <c r="K79" s="335">
        <f t="shared" si="13"/>
        <v>1</v>
      </c>
      <c r="L79" s="323">
        <f t="shared" si="14"/>
        <v>4.1966215011178951</v>
      </c>
      <c r="M79" s="323">
        <f t="shared" si="15"/>
        <v>4.1666215011178949</v>
      </c>
      <c r="N79" s="328">
        <f t="shared" si="16"/>
        <v>0.17682580232538214</v>
      </c>
      <c r="O79" s="328">
        <f t="shared" si="2"/>
        <v>7.3175248736587584</v>
      </c>
      <c r="P79" s="332">
        <f t="shared" si="4"/>
        <v>62.938609153562666</v>
      </c>
      <c r="Q79" s="328">
        <f t="shared" si="17"/>
        <v>827.41793019710121</v>
      </c>
      <c r="R79" s="277">
        <f>IF(H79&gt;0, rate1(1,$L$52,$L$51,$L$54,L79,$L$53,$L$50,P79),"")</f>
        <v>967.16045492200965</v>
      </c>
      <c r="S79" s="323">
        <f t="shared" si="18"/>
        <v>0.11691283442208851</v>
      </c>
      <c r="T79" s="323">
        <f t="shared" si="19"/>
        <v>0.20023595542764286</v>
      </c>
      <c r="U79" s="328">
        <f t="shared" si="3"/>
        <v>4.1366215011178955</v>
      </c>
      <c r="V79" s="336">
        <f t="shared" si="20"/>
        <v>4.1366215011178955</v>
      </c>
      <c r="W79" s="328">
        <f t="shared" si="21"/>
        <v>1.0295620554892082E-3</v>
      </c>
      <c r="X79" s="328">
        <f t="shared" si="22"/>
        <v>787.51619724634133</v>
      </c>
      <c r="Y79" s="328">
        <f t="shared" si="5"/>
        <v>62.035546165656982</v>
      </c>
      <c r="Z79" s="108">
        <f>IF(H79&gt;0, rate1(1,$L$52,$L$51,$L$54,U79,$L$53,$L$50,Y79),"")</f>
        <v>958.43407503518665</v>
      </c>
      <c r="AA79" s="336">
        <f t="shared" si="23"/>
        <v>0.11228792121958811</v>
      </c>
      <c r="AB79" s="336">
        <f t="shared" si="24"/>
        <v>1.1597927752697447E-3</v>
      </c>
      <c r="AC79" s="328">
        <f t="shared" si="25"/>
        <v>0.20023595542764286</v>
      </c>
      <c r="AD79" s="328">
        <f t="shared" si="26"/>
        <v>0.29964648392871457</v>
      </c>
      <c r="AE79" s="328">
        <f t="shared" si="27"/>
        <v>-4.2081627663609358E-2</v>
      </c>
      <c r="AF79" s="328">
        <f t="shared" si="28"/>
        <v>742.3529358709751</v>
      </c>
      <c r="AG79" s="328">
        <f t="shared" si="29"/>
        <v>736.13849909041926</v>
      </c>
      <c r="AH79" s="328">
        <f t="shared" si="30"/>
        <v>4.1967597570577491</v>
      </c>
      <c r="AI79" s="328">
        <f t="shared" si="31"/>
        <v>207.03488692968696</v>
      </c>
      <c r="AJ79" s="328">
        <f t="shared" si="32"/>
        <v>1.4664982603250727</v>
      </c>
      <c r="AK79" s="337">
        <f t="shared" si="33"/>
        <v>1.8392475050140686</v>
      </c>
      <c r="AL79" s="42">
        <f t="shared" si="34"/>
        <v>0.40578870801924605</v>
      </c>
      <c r="BA79" s="8"/>
    </row>
    <row r="80" spans="1:53" ht="15" x14ac:dyDescent="0.15">
      <c r="A80" s="116"/>
      <c r="B80" s="328">
        <f t="shared" si="6"/>
        <v>742.3529358709751</v>
      </c>
      <c r="C80" s="328">
        <f t="shared" si="7"/>
        <v>736.13849909041926</v>
      </c>
      <c r="D80" s="328">
        <f t="shared" si="8"/>
        <v>4.1967597570577491</v>
      </c>
      <c r="E80" s="328">
        <f t="shared" si="0"/>
        <v>46.052765555352025</v>
      </c>
      <c r="F80" s="328">
        <f t="shared" si="9"/>
        <v>45.245389371570766</v>
      </c>
      <c r="G80" s="328">
        <f t="shared" si="10"/>
        <v>985.19025318886202</v>
      </c>
      <c r="H80" s="313">
        <f t="shared" si="11"/>
        <v>0.06</v>
      </c>
      <c r="I80" s="328">
        <f t="shared" si="12"/>
        <v>4.9715494244446745</v>
      </c>
      <c r="J80" s="328">
        <f t="shared" si="1"/>
        <v>80</v>
      </c>
      <c r="K80" s="335">
        <f t="shared" si="13"/>
        <v>1</v>
      </c>
      <c r="L80" s="323">
        <f t="shared" si="14"/>
        <v>4.2567597570577487</v>
      </c>
      <c r="M80" s="323">
        <f t="shared" si="15"/>
        <v>4.2267597570577493</v>
      </c>
      <c r="N80" s="328">
        <f t="shared" si="16"/>
        <v>0.17940244951123496</v>
      </c>
      <c r="O80" s="328">
        <f t="shared" si="2"/>
        <v>7.3140532913068377</v>
      </c>
      <c r="P80" s="332">
        <f t="shared" si="4"/>
        <v>64.148937012161582</v>
      </c>
      <c r="Q80" s="328">
        <f t="shared" si="17"/>
        <v>901.70042314867555</v>
      </c>
      <c r="R80" s="277">
        <f>IF(H80&gt;0, rate1(1,$L$52,$L$51,$L$54,L80,$L$53,$L$50,P80),"")</f>
        <v>978.36026362139683</v>
      </c>
      <c r="S80" s="323">
        <f t="shared" si="18"/>
        <v>0.12601009753981937</v>
      </c>
      <c r="T80" s="323">
        <f t="shared" si="19"/>
        <v>0.2052683320553679</v>
      </c>
      <c r="U80" s="328">
        <f t="shared" si="3"/>
        <v>4.1967597570577491</v>
      </c>
      <c r="V80" s="336">
        <f t="shared" si="20"/>
        <v>4.1967597570577491</v>
      </c>
      <c r="W80" s="328">
        <f t="shared" si="21"/>
        <v>1.059715229837721E-3</v>
      </c>
      <c r="X80" s="328">
        <f t="shared" si="22"/>
        <v>864.09832581163789</v>
      </c>
      <c r="Y80" s="328">
        <f t="shared" si="5"/>
        <v>63.241557064391138</v>
      </c>
      <c r="Z80" s="108">
        <f>IF(H80&gt;0, rate1(1,$L$52,$L$51,$L$54,U80,$L$53,$L$50,Y80),"")</f>
        <v>970.01575231996003</v>
      </c>
      <c r="AA80" s="336">
        <f t="shared" si="23"/>
        <v>0.12179410164667935</v>
      </c>
      <c r="AB80" s="336">
        <f t="shared" si="24"/>
        <v>1.206681977227367E-3</v>
      </c>
      <c r="AC80" s="328">
        <f t="shared" si="25"/>
        <v>0.2052683320553679</v>
      </c>
      <c r="AD80" s="328">
        <f t="shared" si="26"/>
        <v>0.2923003241621116</v>
      </c>
      <c r="AE80" s="328">
        <f t="shared" si="27"/>
        <v>-3.6232217480120947E-2</v>
      </c>
      <c r="AF80" s="328">
        <f t="shared" si="28"/>
        <v>742.32706998843094</v>
      </c>
      <c r="AG80" s="328">
        <f t="shared" si="29"/>
        <v>735.93323075836395</v>
      </c>
      <c r="AH80" s="328">
        <f t="shared" si="30"/>
        <v>4.2569061698320345</v>
      </c>
      <c r="AI80" s="328">
        <f t="shared" si="31"/>
        <v>209.80853340830498</v>
      </c>
      <c r="AJ80" s="328">
        <f t="shared" si="32"/>
        <v>1.5247784084940463</v>
      </c>
      <c r="AK80" s="337">
        <f t="shared" si="33"/>
        <v>2.0267854141447108</v>
      </c>
      <c r="AL80" s="42">
        <f t="shared" si="34"/>
        <v>0.42235149897362101</v>
      </c>
      <c r="BA80" s="8"/>
    </row>
    <row r="81" spans="1:53" ht="15" x14ac:dyDescent="0.15">
      <c r="A81" s="116"/>
      <c r="B81" s="328">
        <f t="shared" si="6"/>
        <v>742.32706998843094</v>
      </c>
      <c r="C81" s="328">
        <f t="shared" si="7"/>
        <v>735.93323075836395</v>
      </c>
      <c r="D81" s="328">
        <f t="shared" si="8"/>
        <v>4.2569061698320345</v>
      </c>
      <c r="E81" s="328">
        <f t="shared" si="0"/>
        <v>47.73599598996141</v>
      </c>
      <c r="F81" s="328">
        <f t="shared" si="9"/>
        <v>46.894380772656717</v>
      </c>
      <c r="G81" s="328">
        <f t="shared" si="10"/>
        <v>1064.9980221608403</v>
      </c>
      <c r="H81" s="313">
        <f t="shared" si="11"/>
        <v>0.06</v>
      </c>
      <c r="I81" s="328">
        <f t="shared" si="12"/>
        <v>5.1150713840535902</v>
      </c>
      <c r="J81" s="328">
        <f t="shared" si="1"/>
        <v>80</v>
      </c>
      <c r="K81" s="335">
        <f t="shared" si="13"/>
        <v>1</v>
      </c>
      <c r="L81" s="323">
        <f t="shared" si="14"/>
        <v>4.3169061698320341</v>
      </c>
      <c r="M81" s="323">
        <f t="shared" si="15"/>
        <v>4.2869061698320348</v>
      </c>
      <c r="N81" s="328">
        <f t="shared" si="16"/>
        <v>0.18197988147214694</v>
      </c>
      <c r="O81" s="328">
        <f t="shared" si="2"/>
        <v>7.3110973693084542</v>
      </c>
      <c r="P81" s="332">
        <f t="shared" si="4"/>
        <v>65.365175742595085</v>
      </c>
      <c r="Q81" s="328">
        <f t="shared" si="17"/>
        <v>981.64298222653974</v>
      </c>
      <c r="R81" s="277">
        <f>IF(H81&gt;0, rate1(1,$L$52,$L$51,$L$54,L81,$L$53,$L$50,P81),"")</f>
        <v>989.0801153987702</v>
      </c>
      <c r="S81" s="323">
        <f t="shared" si="18"/>
        <v>0.13574990284420219</v>
      </c>
      <c r="T81" s="323">
        <f t="shared" si="19"/>
        <v>0.21056391207942388</v>
      </c>
      <c r="U81" s="328">
        <f t="shared" si="3"/>
        <v>4.2569061698320345</v>
      </c>
      <c r="V81" s="336">
        <f t="shared" si="20"/>
        <v>4.2569061698320345</v>
      </c>
      <c r="W81" s="328">
        <f t="shared" si="21"/>
        <v>1.090307786286715E-3</v>
      </c>
      <c r="X81" s="328">
        <f t="shared" si="22"/>
        <v>941.18307788235143</v>
      </c>
      <c r="Y81" s="328">
        <f t="shared" si="5"/>
        <v>64.45351882284038</v>
      </c>
      <c r="Z81" s="108">
        <f>IF(H81&gt;0, rate1(1,$L$52,$L$51,$L$54,U81,$L$53,$L$50,Y81),"")</f>
        <v>981.09361288938828</v>
      </c>
      <c r="AA81" s="336">
        <f t="shared" si="23"/>
        <v>0.13121427762653315</v>
      </c>
      <c r="AB81" s="336">
        <f t="shared" si="24"/>
        <v>1.2549789415370041E-3</v>
      </c>
      <c r="AC81" s="328">
        <f t="shared" si="25"/>
        <v>0.21056391207942388</v>
      </c>
      <c r="AD81" s="328">
        <f t="shared" si="26"/>
        <v>0.28494911310998172</v>
      </c>
      <c r="AE81" s="328">
        <f t="shared" si="27"/>
        <v>-3.5356618712554619E-2</v>
      </c>
      <c r="AF81" s="328">
        <f t="shared" si="28"/>
        <v>742.29848595782369</v>
      </c>
      <c r="AG81" s="328">
        <f t="shared" si="29"/>
        <v>735.72266684628448</v>
      </c>
      <c r="AH81" s="328">
        <f t="shared" si="30"/>
        <v>4.3170606561159168</v>
      </c>
      <c r="AI81" s="328">
        <f t="shared" si="31"/>
        <v>212.88863136686379</v>
      </c>
      <c r="AJ81" s="328">
        <f t="shared" si="32"/>
        <v>1.5839141394292864</v>
      </c>
      <c r="AK81" s="337">
        <f t="shared" si="33"/>
        <v>2.2334867362944228</v>
      </c>
      <c r="AL81" s="42">
        <f t="shared" si="34"/>
        <v>0.43913618164628543</v>
      </c>
      <c r="BA81" s="8"/>
    </row>
    <row r="82" spans="1:53" ht="15" x14ac:dyDescent="0.15">
      <c r="A82" s="116"/>
      <c r="B82" s="328">
        <f t="shared" si="6"/>
        <v>742.29848595782369</v>
      </c>
      <c r="C82" s="328">
        <f t="shared" si="7"/>
        <v>735.72266684628448</v>
      </c>
      <c r="D82" s="328">
        <f t="shared" si="8"/>
        <v>4.3170606561159168</v>
      </c>
      <c r="E82" s="328">
        <f t="shared" si="0"/>
        <v>49.491468307287782</v>
      </c>
      <c r="F82" s="328">
        <f t="shared" si="9"/>
        <v>48.613732148624592</v>
      </c>
      <c r="G82" s="328">
        <f t="shared" si="10"/>
        <v>1150.84958545019</v>
      </c>
      <c r="H82" s="313">
        <f t="shared" si="11"/>
        <v>0.06</v>
      </c>
      <c r="I82" s="328">
        <f t="shared" si="12"/>
        <v>5.2606552892313632</v>
      </c>
      <c r="J82" s="328">
        <f t="shared" si="1"/>
        <v>80</v>
      </c>
      <c r="K82" s="335">
        <f t="shared" si="13"/>
        <v>1</v>
      </c>
      <c r="L82" s="323">
        <f t="shared" si="14"/>
        <v>4.3770606561159164</v>
      </c>
      <c r="M82" s="323">
        <f t="shared" si="15"/>
        <v>4.3470606561159162</v>
      </c>
      <c r="N82" s="328">
        <f t="shared" si="16"/>
        <v>0.18455809481362451</v>
      </c>
      <c r="O82" s="328">
        <f t="shared" si="2"/>
        <v>7.3078313705392102</v>
      </c>
      <c r="P82" s="332">
        <f t="shared" si="4"/>
        <v>66.587272321580841</v>
      </c>
      <c r="Q82" s="328">
        <f t="shared" si="17"/>
        <v>1067.6725914552392</v>
      </c>
      <c r="R82" s="277">
        <f>IF(H82&gt;0, rate1(1,$L$52,$L$51,$L$54,L82,$L$53,$L$50,P82),"")</f>
        <v>999.34942381887367</v>
      </c>
      <c r="S82" s="323">
        <f t="shared" si="18"/>
        <v>0.14619489583536763</v>
      </c>
      <c r="T82" s="323">
        <f t="shared" si="19"/>
        <v>0.21615951218070681</v>
      </c>
      <c r="U82" s="328">
        <f t="shared" si="3"/>
        <v>4.3170606561159168</v>
      </c>
      <c r="V82" s="336">
        <f t="shared" si="20"/>
        <v>4.3170606561159168</v>
      </c>
      <c r="W82" s="328">
        <f t="shared" si="21"/>
        <v>1.1213398586615853E-3</v>
      </c>
      <c r="X82" s="328">
        <f t="shared" si="22"/>
        <v>1024.1396019913111</v>
      </c>
      <c r="Y82" s="328">
        <f t="shared" si="5"/>
        <v>65.671377499337851</v>
      </c>
      <c r="Z82" s="108">
        <f>IF(H82&gt;0, rate1(1,$L$52,$L$51,$L$54,U82,$L$53,$L$50,Y82),"")</f>
        <v>991.69899786034705</v>
      </c>
      <c r="AA82" s="336">
        <f t="shared" si="23"/>
        <v>0.141315815236599</v>
      </c>
      <c r="AB82" s="336">
        <f t="shared" si="24"/>
        <v>1.3058815785346688E-3</v>
      </c>
      <c r="AC82" s="328">
        <f t="shared" si="25"/>
        <v>0.21615951218070681</v>
      </c>
      <c r="AD82" s="328">
        <f t="shared" si="26"/>
        <v>0.27757279517655786</v>
      </c>
      <c r="AE82" s="328">
        <f t="shared" si="27"/>
        <v>-3.4571891365997545E-2</v>
      </c>
      <c r="AF82" s="328">
        <f t="shared" si="28"/>
        <v>742.26688454045666</v>
      </c>
      <c r="AG82" s="328">
        <f t="shared" si="29"/>
        <v>735.50650733410373</v>
      </c>
      <c r="AH82" s="328">
        <f t="shared" si="30"/>
        <v>4.3772231360209428</v>
      </c>
      <c r="AI82" s="328">
        <f t="shared" si="31"/>
        <v>216.3002319595918</v>
      </c>
      <c r="AJ82" s="328">
        <f t="shared" si="32"/>
        <v>1.6439975371958397</v>
      </c>
      <c r="AK82" s="337">
        <f t="shared" si="33"/>
        <v>2.460212707640661</v>
      </c>
      <c r="AL82" s="42">
        <f t="shared" si="34"/>
        <v>0.45616727215563452</v>
      </c>
      <c r="BA82" s="8"/>
    </row>
    <row r="83" spans="1:53" ht="15" x14ac:dyDescent="0.15">
      <c r="A83" s="116"/>
      <c r="B83" s="328">
        <f t="shared" si="6"/>
        <v>742.26688454045666</v>
      </c>
      <c r="C83" s="328">
        <f t="shared" si="7"/>
        <v>735.50650733410373</v>
      </c>
      <c r="D83" s="328">
        <f t="shared" si="8"/>
        <v>4.3772231360209428</v>
      </c>
      <c r="E83" s="328">
        <f t="shared" si="0"/>
        <v>51.32333175683727</v>
      </c>
      <c r="F83" s="328">
        <f t="shared" si="9"/>
        <v>50.407400032062526</v>
      </c>
      <c r="G83" s="328">
        <f t="shared" si="10"/>
        <v>1243.2019408879805</v>
      </c>
      <c r="H83" s="313">
        <f t="shared" si="11"/>
        <v>0.06</v>
      </c>
      <c r="I83" s="328">
        <f t="shared" si="12"/>
        <v>5.4083017650823422</v>
      </c>
      <c r="J83" s="328">
        <f t="shared" si="1"/>
        <v>80</v>
      </c>
      <c r="K83" s="335">
        <f t="shared" si="13"/>
        <v>1</v>
      </c>
      <c r="L83" s="323">
        <f t="shared" si="14"/>
        <v>4.4372231360209424</v>
      </c>
      <c r="M83" s="323">
        <f t="shared" si="15"/>
        <v>4.4072231360209422</v>
      </c>
      <c r="N83" s="328">
        <f t="shared" si="16"/>
        <v>0.18713708628612125</v>
      </c>
      <c r="O83" s="328">
        <f t="shared" si="2"/>
        <v>7.3042221602745343</v>
      </c>
      <c r="P83" s="332">
        <f t="shared" si="4"/>
        <v>67.815174958371529</v>
      </c>
      <c r="Q83" s="328">
        <f t="shared" si="17"/>
        <v>1160.2536976642878</v>
      </c>
      <c r="R83" s="277">
        <f>IF(H83&gt;0, rate1(1,$L$52,$L$51,$L$54,L83,$L$53,$L$50,P83),"")</f>
        <v>1009.1952699152358</v>
      </c>
      <c r="S83" s="323">
        <f t="shared" si="18"/>
        <v>0.15739965674255027</v>
      </c>
      <c r="T83" s="323">
        <f t="shared" si="19"/>
        <v>0.22209471878762696</v>
      </c>
      <c r="U83" s="328">
        <f t="shared" si="3"/>
        <v>4.3772231360209428</v>
      </c>
      <c r="V83" s="336">
        <f t="shared" si="20"/>
        <v>4.3772231360209428</v>
      </c>
      <c r="W83" s="328">
        <f t="shared" si="21"/>
        <v>1.1528115801944239E-3</v>
      </c>
      <c r="X83" s="328">
        <f t="shared" si="22"/>
        <v>1113.4134461670383</v>
      </c>
      <c r="Y83" s="328">
        <f t="shared" si="5"/>
        <v>66.895080417966426</v>
      </c>
      <c r="Z83" s="108">
        <f>IF(H83&gt;0, rate1(1,$L$52,$L$51,$L$54,U83,$L$53,$L$50,Y83),"")</f>
        <v>1001.860725853526</v>
      </c>
      <c r="AA83" s="336">
        <f t="shared" si="23"/>
        <v>0.15215111375428828</v>
      </c>
      <c r="AB83" s="336">
        <f t="shared" si="24"/>
        <v>1.3596899151440674E-3</v>
      </c>
      <c r="AC83" s="328">
        <f t="shared" si="25"/>
        <v>0.22209471878762696</v>
      </c>
      <c r="AD83" s="328">
        <f t="shared" si="26"/>
        <v>0.27015500560989764</v>
      </c>
      <c r="AE83" s="328">
        <f t="shared" si="27"/>
        <v>-3.385153658537618E-2</v>
      </c>
      <c r="AF83" s="328">
        <f t="shared" si="28"/>
        <v>742.2319269079552</v>
      </c>
      <c r="AG83" s="328">
        <f t="shared" si="29"/>
        <v>735.28441261531611</v>
      </c>
      <c r="AH83" s="328">
        <f t="shared" si="30"/>
        <v>4.4373935329099723</v>
      </c>
      <c r="AI83" s="328">
        <f t="shared" si="31"/>
        <v>220.071105571354</v>
      </c>
      <c r="AJ83" s="328">
        <f t="shared" si="32"/>
        <v>1.7051283998545492</v>
      </c>
      <c r="AK83" s="337">
        <f t="shared" si="33"/>
        <v>2.7091417399241373</v>
      </c>
      <c r="AL83" s="42">
        <f t="shared" si="34"/>
        <v>0.47347129071240185</v>
      </c>
      <c r="BA83" s="8"/>
    </row>
    <row r="84" spans="1:53" ht="15" x14ac:dyDescent="0.15">
      <c r="A84" s="116"/>
      <c r="B84" s="328">
        <f t="shared" si="6"/>
        <v>742.2319269079552</v>
      </c>
      <c r="C84" s="328">
        <f t="shared" si="7"/>
        <v>735.28441261531611</v>
      </c>
      <c r="D84" s="328">
        <f t="shared" si="8"/>
        <v>4.4373935329099723</v>
      </c>
      <c r="E84" s="328">
        <f t="shared" si="0"/>
        <v>53.23616644963974</v>
      </c>
      <c r="F84" s="328">
        <f t="shared" si="9"/>
        <v>52.279749103238501</v>
      </c>
      <c r="G84" s="328">
        <f t="shared" si="10"/>
        <v>1342.5527123068216</v>
      </c>
      <c r="H84" s="313">
        <f t="shared" si="11"/>
        <v>0.06</v>
      </c>
      <c r="I84" s="328">
        <f t="shared" si="12"/>
        <v>5.5580114341112683</v>
      </c>
      <c r="J84" s="328">
        <f t="shared" si="1"/>
        <v>80</v>
      </c>
      <c r="K84" s="335">
        <f t="shared" si="13"/>
        <v>1</v>
      </c>
      <c r="L84" s="323">
        <f t="shared" si="14"/>
        <v>4.4973935329099719</v>
      </c>
      <c r="M84" s="323">
        <f t="shared" si="15"/>
        <v>4.4673935329099717</v>
      </c>
      <c r="N84" s="328">
        <f t="shared" si="16"/>
        <v>0.18971685277720773</v>
      </c>
      <c r="O84" s="328">
        <f t="shared" si="2"/>
        <v>7.3002319546416583</v>
      </c>
      <c r="P84" s="332">
        <f t="shared" si="4"/>
        <v>69.048833049894625</v>
      </c>
      <c r="Q84" s="328">
        <f t="shared" si="17"/>
        <v>1259.8925701210569</v>
      </c>
      <c r="R84" s="277">
        <f>IF(H84&gt;0, rate1(1,$L$52,$L$51,$L$54,L84,$L$53,$L$50,P84),"")</f>
        <v>1018.6426279765244</v>
      </c>
      <c r="S84" s="323">
        <f t="shared" si="18"/>
        <v>0.1694240303927399</v>
      </c>
      <c r="T84" s="323">
        <f t="shared" si="19"/>
        <v>0.2284160145722923</v>
      </c>
      <c r="U84" s="328">
        <f t="shared" si="3"/>
        <v>4.4373935329099723</v>
      </c>
      <c r="V84" s="336">
        <f t="shared" si="20"/>
        <v>4.4373935329099723</v>
      </c>
      <c r="W84" s="328">
        <f t="shared" si="21"/>
        <v>1.1847230835879685E-3</v>
      </c>
      <c r="X84" s="328">
        <f t="shared" si="22"/>
        <v>1209.4897788783558</v>
      </c>
      <c r="Y84" s="328">
        <f t="shared" si="5"/>
        <v>68.124576122070934</v>
      </c>
      <c r="Z84" s="108">
        <f>IF(H84&gt;0, rate1(1,$L$52,$L$51,$L$54,U84,$L$53,$L$50,Y84),"")</f>
        <v>1011.6053407653663</v>
      </c>
      <c r="AA84" s="336">
        <f t="shared" si="23"/>
        <v>0.16377757245309507</v>
      </c>
      <c r="AB84" s="336">
        <f t="shared" si="24"/>
        <v>1.4167559306719451E-3</v>
      </c>
      <c r="AC84" s="328">
        <f t="shared" si="25"/>
        <v>0.2284160145722923</v>
      </c>
      <c r="AD84" s="328">
        <f t="shared" si="26"/>
        <v>0.26267860470444537</v>
      </c>
      <c r="AE84" s="328">
        <f t="shared" si="27"/>
        <v>-3.3190778162789134E-2</v>
      </c>
      <c r="AF84" s="328">
        <f t="shared" si="28"/>
        <v>742.19322774616012</v>
      </c>
      <c r="AG84" s="328">
        <f t="shared" si="29"/>
        <v>735.05599660074381</v>
      </c>
      <c r="AH84" s="328">
        <f t="shared" si="30"/>
        <v>4.4975717732243012</v>
      </c>
      <c r="AI84" s="328">
        <f t="shared" si="31"/>
        <v>224.23567235353946</v>
      </c>
      <c r="AJ84" s="328">
        <f t="shared" si="32"/>
        <v>1.7674160866194213</v>
      </c>
      <c r="AK84" s="337">
        <f t="shared" si="33"/>
        <v>2.9827345655038084</v>
      </c>
      <c r="AL84" s="42">
        <f t="shared" si="34"/>
        <v>0.49107697915811016</v>
      </c>
      <c r="BA84" s="8"/>
    </row>
    <row r="85" spans="1:53" ht="15" x14ac:dyDescent="0.15">
      <c r="A85" s="116"/>
      <c r="B85" s="328">
        <f t="shared" si="6"/>
        <v>742.19322774616012</v>
      </c>
      <c r="C85" s="328">
        <f t="shared" si="7"/>
        <v>735.05599660074381</v>
      </c>
      <c r="D85" s="328">
        <f t="shared" si="8"/>
        <v>4.4975717732243012</v>
      </c>
      <c r="E85" s="328">
        <f t="shared" si="0"/>
        <v>55.235054946907866</v>
      </c>
      <c r="F85" s="328">
        <f t="shared" si="9"/>
        <v>54.235610698273803</v>
      </c>
      <c r="G85" s="328">
        <f t="shared" si="10"/>
        <v>1449.4452102160976</v>
      </c>
      <c r="H85" s="313">
        <f t="shared" si="11"/>
        <v>0.06</v>
      </c>
      <c r="I85" s="328">
        <f t="shared" si="12"/>
        <v>5.7097849163330467</v>
      </c>
      <c r="J85" s="328">
        <f t="shared" si="1"/>
        <v>80</v>
      </c>
      <c r="K85" s="335">
        <f t="shared" si="13"/>
        <v>1</v>
      </c>
      <c r="L85" s="323">
        <f t="shared" si="14"/>
        <v>4.5575717732243008</v>
      </c>
      <c r="M85" s="323">
        <f t="shared" si="15"/>
        <v>4.5275717732243006</v>
      </c>
      <c r="N85" s="328">
        <f t="shared" si="16"/>
        <v>0.19229739130426715</v>
      </c>
      <c r="O85" s="328">
        <f t="shared" si="2"/>
        <v>7.2958179709111413</v>
      </c>
      <c r="P85" s="332">
        <f t="shared" si="4"/>
        <v>70.288197138101438</v>
      </c>
      <c r="Q85" s="328">
        <f t="shared" si="17"/>
        <v>1367.1428144263782</v>
      </c>
      <c r="R85" s="277">
        <f>IF(H85&gt;0, rate1(1,$L$52,$L$51,$L$54,L85,$L$53,$L$50,P85),"")</f>
        <v>1027.7145656532548</v>
      </c>
      <c r="S85" s="323">
        <f t="shared" si="18"/>
        <v>0.18233388370484815</v>
      </c>
      <c r="T85" s="323">
        <f t="shared" si="19"/>
        <v>0.23517837840164801</v>
      </c>
      <c r="U85" s="328">
        <f t="shared" si="3"/>
        <v>4.4975717732243012</v>
      </c>
      <c r="V85" s="336">
        <f t="shared" si="20"/>
        <v>4.4975717732243012</v>
      </c>
      <c r="W85" s="328">
        <f t="shared" si="21"/>
        <v>1.2170745009925099E-3</v>
      </c>
      <c r="X85" s="328">
        <f t="shared" si="22"/>
        <v>1312.8983173053718</v>
      </c>
      <c r="Y85" s="328">
        <f t="shared" si="5"/>
        <v>69.359814330079615</v>
      </c>
      <c r="Z85" s="108">
        <f>IF(H85&gt;0, rate1(1,$L$52,$L$51,$L$54,U85,$L$53,$L$50,Y85),"")</f>
        <v>1020.9573309510807</v>
      </c>
      <c r="AA85" s="336">
        <f t="shared" si="23"/>
        <v>0.17625827273564768</v>
      </c>
      <c r="AB85" s="336">
        <f t="shared" si="24"/>
        <v>1.4774952642430976E-3</v>
      </c>
      <c r="AC85" s="328">
        <f t="shared" si="25"/>
        <v>0.23517837840164801</v>
      </c>
      <c r="AD85" s="328">
        <f t="shared" si="26"/>
        <v>0.2551254941367499</v>
      </c>
      <c r="AE85" s="328">
        <f t="shared" si="27"/>
        <v>-3.2584995341477532E-2</v>
      </c>
      <c r="AF85" s="328">
        <f t="shared" si="28"/>
        <v>742.1503467590627</v>
      </c>
      <c r="AG85" s="328">
        <f t="shared" si="29"/>
        <v>734.82081822234215</v>
      </c>
      <c r="AH85" s="328">
        <f t="shared" si="30"/>
        <v>4.5577577863220338</v>
      </c>
      <c r="AI85" s="328">
        <f t="shared" si="31"/>
        <v>228.83628028776613</v>
      </c>
      <c r="AJ85" s="328">
        <f t="shared" si="32"/>
        <v>1.8309817200326897</v>
      </c>
      <c r="AK85" s="337">
        <f t="shared" si="33"/>
        <v>3.2837827756179965</v>
      </c>
      <c r="AL85" s="42">
        <f t="shared" si="34"/>
        <v>0.5090158329463933</v>
      </c>
      <c r="BA85" s="8"/>
    </row>
    <row r="86" spans="1:53" ht="15" x14ac:dyDescent="0.15">
      <c r="A86" s="116"/>
      <c r="B86" s="328">
        <f t="shared" si="6"/>
        <v>742.1503467590627</v>
      </c>
      <c r="C86" s="328">
        <f t="shared" si="7"/>
        <v>734.82081822234215</v>
      </c>
      <c r="D86" s="328">
        <f t="shared" si="8"/>
        <v>4.5577577863220338</v>
      </c>
      <c r="E86" s="328">
        <f t="shared" si="0"/>
        <v>57.325670158056134</v>
      </c>
      <c r="F86" s="328">
        <f t="shared" si="9"/>
        <v>56.280362552482003</v>
      </c>
      <c r="G86" s="328">
        <f t="shared" si="10"/>
        <v>1564.4746616378636</v>
      </c>
      <c r="H86" s="313">
        <f t="shared" si="11"/>
        <v>0.06</v>
      </c>
      <c r="I86" s="328">
        <f t="shared" si="12"/>
        <v>5.8636228293764363</v>
      </c>
      <c r="J86" s="328">
        <f t="shared" si="1"/>
        <v>80</v>
      </c>
      <c r="K86" s="335">
        <f t="shared" si="13"/>
        <v>1</v>
      </c>
      <c r="L86" s="323">
        <f t="shared" si="14"/>
        <v>4.6177577863220334</v>
      </c>
      <c r="M86" s="323">
        <f t="shared" si="15"/>
        <v>4.5877577863220331</v>
      </c>
      <c r="N86" s="328">
        <f t="shared" si="16"/>
        <v>0.19487869900770072</v>
      </c>
      <c r="O86" s="328">
        <f t="shared" si="2"/>
        <v>7.2909315567484825</v>
      </c>
      <c r="P86" s="332">
        <f t="shared" si="4"/>
        <v>71.533218869388833</v>
      </c>
      <c r="Q86" s="328">
        <f t="shared" si="17"/>
        <v>1482.611997785413</v>
      </c>
      <c r="R86" s="277">
        <f>IF(H86&gt;0, rate1(1,$L$52,$L$51,$L$54,L86,$L$53,$L$50,P86),"")</f>
        <v>1036.4324217257297</v>
      </c>
      <c r="S86" s="323">
        <f t="shared" si="18"/>
        <v>0.19620203103267822</v>
      </c>
      <c r="T86" s="323">
        <f t="shared" si="19"/>
        <v>0.24244736430233935</v>
      </c>
      <c r="U86" s="328">
        <f t="shared" si="3"/>
        <v>4.5577577863220338</v>
      </c>
      <c r="V86" s="336">
        <f t="shared" si="20"/>
        <v>4.5577577863220338</v>
      </c>
      <c r="W86" s="328">
        <f t="shared" si="21"/>
        <v>1.2498659640733933E-3</v>
      </c>
      <c r="X86" s="328">
        <f t="shared" si="22"/>
        <v>1424.2193898847686</v>
      </c>
      <c r="Y86" s="328">
        <f t="shared" si="5"/>
        <v>70.600745893490739</v>
      </c>
      <c r="Z86" s="108">
        <f>IF(H86&gt;0, rate1(1,$L$52,$L$51,$L$54,U86,$L$53,$L$50,Y86),"")</f>
        <v>1029.9393235911875</v>
      </c>
      <c r="AA86" s="336">
        <f t="shared" si="23"/>
        <v>0.18966283274294582</v>
      </c>
      <c r="AB86" s="336">
        <f t="shared" si="24"/>
        <v>1.5424023660473571E-3</v>
      </c>
      <c r="AC86" s="328">
        <f t="shared" si="25"/>
        <v>0.24244736430233935</v>
      </c>
      <c r="AD86" s="328">
        <f t="shared" si="26"/>
        <v>0.24747639625885207</v>
      </c>
      <c r="AE86" s="328">
        <f t="shared" si="27"/>
        <v>-3.2029671745052592E-2</v>
      </c>
      <c r="AF86" s="328">
        <f t="shared" si="28"/>
        <v>742.10277809376805</v>
      </c>
      <c r="AG86" s="328">
        <f t="shared" si="29"/>
        <v>734.57837085803976</v>
      </c>
      <c r="AH86" s="328">
        <f t="shared" si="30"/>
        <v>4.6179515043270367</v>
      </c>
      <c r="AI86" s="328">
        <f t="shared" si="31"/>
        <v>233.92491321204346</v>
      </c>
      <c r="AJ86" s="328">
        <f t="shared" si="32"/>
        <v>1.8959608625915907</v>
      </c>
      <c r="AK86" s="337">
        <f t="shared" si="33"/>
        <v>3.6154684260047674</v>
      </c>
      <c r="AL86" s="42">
        <f t="shared" si="34"/>
        <v>0.52732273536941454</v>
      </c>
      <c r="BA86" s="8"/>
    </row>
    <row r="87" spans="1:53" ht="15" x14ac:dyDescent="0.15">
      <c r="A87" s="116"/>
      <c r="B87" s="328">
        <f t="shared" si="6"/>
        <v>742.10277809376805</v>
      </c>
      <c r="C87" s="328">
        <f t="shared" si="7"/>
        <v>734.57837085803976</v>
      </c>
      <c r="D87" s="328">
        <f t="shared" si="8"/>
        <v>4.6179515043270367</v>
      </c>
      <c r="E87" s="328">
        <f t="shared" si="0"/>
        <v>59.514384353089469</v>
      </c>
      <c r="F87" s="328">
        <f t="shared" si="9"/>
        <v>58.420027255572805</v>
      </c>
      <c r="G87" s="328">
        <f t="shared" si="10"/>
        <v>1688.2957403326707</v>
      </c>
      <c r="H87" s="313">
        <f t="shared" si="11"/>
        <v>0.06</v>
      </c>
      <c r="I87" s="328">
        <f t="shared" si="12"/>
        <v>6.0195257885826328</v>
      </c>
      <c r="J87" s="328">
        <f t="shared" si="1"/>
        <v>80</v>
      </c>
      <c r="K87" s="335">
        <f t="shared" si="13"/>
        <v>1</v>
      </c>
      <c r="L87" s="323">
        <f t="shared" si="14"/>
        <v>4.6779515043270363</v>
      </c>
      <c r="M87" s="323">
        <f t="shared" si="15"/>
        <v>4.6479515043270361</v>
      </c>
      <c r="N87" s="328">
        <f t="shared" si="16"/>
        <v>0.1974607731445186</v>
      </c>
      <c r="O87" s="328">
        <f t="shared" si="2"/>
        <v>7.2855171174443143</v>
      </c>
      <c r="P87" s="332">
        <f t="shared" si="4"/>
        <v>72.783850955971189</v>
      </c>
      <c r="Q87" s="328">
        <f t="shared" si="17"/>
        <v>1606.9696942324595</v>
      </c>
      <c r="R87" s="277">
        <f>IF(H87&gt;0, rate1(1,$L$52,$L$51,$L$54,L87,$L$53,$L$50,P87),"")</f>
        <v>1044.8159643866895</v>
      </c>
      <c r="S87" s="323">
        <f t="shared" si="18"/>
        <v>0.21110936710389078</v>
      </c>
      <c r="T87" s="323">
        <f t="shared" si="19"/>
        <v>0.25030183514743631</v>
      </c>
      <c r="U87" s="328">
        <f t="shared" si="3"/>
        <v>4.6179515043270367</v>
      </c>
      <c r="V87" s="336">
        <f t="shared" si="20"/>
        <v>4.6179515043270367</v>
      </c>
      <c r="W87" s="328">
        <f t="shared" si="21"/>
        <v>1.2830976039790443E-3</v>
      </c>
      <c r="X87" s="328">
        <f t="shared" si="22"/>
        <v>1544.0912624468913</v>
      </c>
      <c r="Y87" s="328">
        <f t="shared" si="5"/>
        <v>71.847322756895935</v>
      </c>
      <c r="Z87" s="108">
        <f>IF(H87&gt;0, rate1(1,$L$52,$L$51,$L$54,U87,$L$53,$L$50,Y87),"")</f>
        <v>1038.572257455912</v>
      </c>
      <c r="AA87" s="336">
        <f t="shared" si="23"/>
        <v>0.20406844964888995</v>
      </c>
      <c r="AB87" s="336">
        <f t="shared" si="24"/>
        <v>1.6120702884727088E-3</v>
      </c>
      <c r="AC87" s="328">
        <f t="shared" si="25"/>
        <v>0.25030183514743631</v>
      </c>
      <c r="AD87" s="328">
        <f t="shared" si="26"/>
        <v>0.23971058767770501</v>
      </c>
      <c r="AE87" s="328">
        <f t="shared" si="27"/>
        <v>-3.1520329570575399E-2</v>
      </c>
      <c r="AF87" s="328">
        <f t="shared" si="28"/>
        <v>742.04993703176513</v>
      </c>
      <c r="AG87" s="328">
        <f t="shared" si="29"/>
        <v>734.32806902289235</v>
      </c>
      <c r="AH87" s="328">
        <f t="shared" si="30"/>
        <v>4.6781528619873507</v>
      </c>
      <c r="AI87" s="328">
        <f t="shared" si="31"/>
        <v>239.56547725068916</v>
      </c>
      <c r="AJ87" s="328">
        <f t="shared" si="32"/>
        <v>1.9625068284945599</v>
      </c>
      <c r="AK87" s="337">
        <f t="shared" si="33"/>
        <v>3.9814380254508457</v>
      </c>
      <c r="AL87" s="42">
        <f t="shared" si="34"/>
        <v>0.54603672842637807</v>
      </c>
      <c r="BA87" s="8"/>
    </row>
    <row r="88" spans="1:53" ht="15" x14ac:dyDescent="0.15">
      <c r="A88" s="116"/>
      <c r="B88" s="328">
        <f t="shared" si="6"/>
        <v>742.04993703176513</v>
      </c>
      <c r="C88" s="328">
        <f t="shared" si="7"/>
        <v>734.32806902289235</v>
      </c>
      <c r="D88" s="328">
        <f t="shared" si="8"/>
        <v>4.6781528619873507</v>
      </c>
      <c r="E88" s="328">
        <f t="shared" si="0"/>
        <v>61.808405851051518</v>
      </c>
      <c r="F88" s="328">
        <f t="shared" si="9"/>
        <v>60.661395102070493</v>
      </c>
      <c r="G88" s="328">
        <f t="shared" si="10"/>
        <v>1821.631770677327</v>
      </c>
      <c r="H88" s="313">
        <f t="shared" si="11"/>
        <v>0.06</v>
      </c>
      <c r="I88" s="328">
        <f t="shared" si="12"/>
        <v>6.1774944070982203</v>
      </c>
      <c r="J88" s="328">
        <f t="shared" si="1"/>
        <v>80</v>
      </c>
      <c r="K88" s="335">
        <f t="shared" si="13"/>
        <v>1</v>
      </c>
      <c r="L88" s="323">
        <f t="shared" si="14"/>
        <v>4.7381528619873503</v>
      </c>
      <c r="M88" s="323">
        <f t="shared" si="15"/>
        <v>4.7081528619873509</v>
      </c>
      <c r="N88" s="328">
        <f t="shared" si="16"/>
        <v>0.20004361108239799</v>
      </c>
      <c r="O88" s="328">
        <f t="shared" si="2"/>
        <v>7.279510780639777</v>
      </c>
      <c r="P88" s="332">
        <f t="shared" si="4"/>
        <v>74.040047139079036</v>
      </c>
      <c r="Q88" s="328">
        <f t="shared" si="17"/>
        <v>1740.9573676485581</v>
      </c>
      <c r="R88" s="277">
        <f>IF(H88&gt;0, rate1(1,$L$52,$L$51,$L$54,L88,$L$53,$L$50,P88),"")</f>
        <v>1052.883532483193</v>
      </c>
      <c r="S88" s="323">
        <f t="shared" si="18"/>
        <v>0.22714626997553225</v>
      </c>
      <c r="T88" s="323">
        <f t="shared" si="19"/>
        <v>0.25883760834804381</v>
      </c>
      <c r="U88" s="328">
        <f t="shared" si="3"/>
        <v>4.6781528619873507</v>
      </c>
      <c r="V88" s="336">
        <f t="shared" si="20"/>
        <v>4.6781528619873507</v>
      </c>
      <c r="W88" s="328">
        <f t="shared" si="21"/>
        <v>1.3167695514084699E-3</v>
      </c>
      <c r="X88" s="328">
        <f t="shared" si="22"/>
        <v>1673.2190903956532</v>
      </c>
      <c r="Y88" s="328">
        <f t="shared" si="5"/>
        <v>73.099497919909481</v>
      </c>
      <c r="Z88" s="108">
        <f>IF(H88&gt;0, rate1(1,$L$52,$L$51,$L$54,U88,$L$53,$L$50,Y88),"")</f>
        <v>1046.8755368147797</v>
      </c>
      <c r="AA88" s="336">
        <f t="shared" si="23"/>
        <v>0.21956118497618873</v>
      </c>
      <c r="AB88" s="336">
        <f t="shared" si="24"/>
        <v>1.6872168913949969E-3</v>
      </c>
      <c r="AC88" s="328">
        <f t="shared" si="25"/>
        <v>0.25883760834804381</v>
      </c>
      <c r="AD88" s="328">
        <f t="shared" si="26"/>
        <v>0.23180557254771689</v>
      </c>
      <c r="AE88" s="328">
        <f t="shared" si="27"/>
        <v>-3.1052456182599004E-2</v>
      </c>
      <c r="AF88" s="328">
        <f t="shared" si="28"/>
        <v>741.99114303449949</v>
      </c>
      <c r="AG88" s="328">
        <f t="shared" si="29"/>
        <v>734.06923141454433</v>
      </c>
      <c r="AH88" s="328">
        <f t="shared" si="30"/>
        <v>4.7383617965428177</v>
      </c>
      <c r="AI88" s="328">
        <f t="shared" si="31"/>
        <v>245.83688543174699</v>
      </c>
      <c r="AJ88" s="328">
        <f t="shared" si="32"/>
        <v>2.030794852225601</v>
      </c>
      <c r="AK88" s="337">
        <f t="shared" si="33"/>
        <v>4.3858954002239479</v>
      </c>
      <c r="AL88" s="42">
        <f t="shared" si="34"/>
        <v>0.56520196660643318</v>
      </c>
      <c r="BA88" s="8"/>
    </row>
    <row r="89" spans="1:53" ht="15" x14ac:dyDescent="0.15">
      <c r="A89" s="116"/>
      <c r="B89" s="328">
        <f t="shared" si="6"/>
        <v>741.99114303449949</v>
      </c>
      <c r="C89" s="328">
        <f t="shared" si="7"/>
        <v>734.06923141454433</v>
      </c>
      <c r="D89" s="328">
        <f t="shared" si="8"/>
        <v>4.7383617965428177</v>
      </c>
      <c r="E89" s="328">
        <f t="shared" si="0"/>
        <v>64.215952502593439</v>
      </c>
      <c r="F89" s="328">
        <f t="shared" si="9"/>
        <v>63.012179176822478</v>
      </c>
      <c r="G89" s="328">
        <f t="shared" si="10"/>
        <v>1965.2861154548107</v>
      </c>
      <c r="H89" s="313">
        <f t="shared" si="11"/>
        <v>0.06</v>
      </c>
      <c r="I89" s="328">
        <f t="shared" si="12"/>
        <v>6.3375292959641234</v>
      </c>
      <c r="J89" s="328">
        <f t="shared" si="1"/>
        <v>80</v>
      </c>
      <c r="K89" s="335">
        <f t="shared" si="13"/>
        <v>1</v>
      </c>
      <c r="L89" s="323">
        <f t="shared" si="14"/>
        <v>4.7983617965428174</v>
      </c>
      <c r="M89" s="323">
        <f t="shared" si="15"/>
        <v>4.768361796542818</v>
      </c>
      <c r="N89" s="328">
        <f t="shared" si="16"/>
        <v>0.20262721029405384</v>
      </c>
      <c r="O89" s="328">
        <f t="shared" si="2"/>
        <v>7.2728387158775405</v>
      </c>
      <c r="P89" s="332">
        <f t="shared" si="4"/>
        <v>75.301762153885022</v>
      </c>
      <c r="Q89" s="328">
        <f t="shared" si="17"/>
        <v>1885.4006677929979</v>
      </c>
      <c r="R89" s="277">
        <f>IF(H89&gt;0, rate1(1,$L$52,$L$51,$L$54,L89,$L$53,$L$50,P89),"")</f>
        <v>1060.6521618182089</v>
      </c>
      <c r="S89" s="323">
        <f t="shared" si="18"/>
        <v>0.24441436007775025</v>
      </c>
      <c r="T89" s="323">
        <f t="shared" si="19"/>
        <v>0.2681723944818542</v>
      </c>
      <c r="U89" s="328">
        <f t="shared" si="3"/>
        <v>4.7383617965428177</v>
      </c>
      <c r="V89" s="336">
        <f t="shared" si="20"/>
        <v>4.7383617965428177</v>
      </c>
      <c r="W89" s="328">
        <f t="shared" si="21"/>
        <v>1.3508819366183644E-3</v>
      </c>
      <c r="X89" s="328">
        <f t="shared" si="22"/>
        <v>1812.3859923623168</v>
      </c>
      <c r="Y89" s="328">
        <f t="shared" si="5"/>
        <v>74.357225400899495</v>
      </c>
      <c r="Z89" s="108">
        <f>IF(H89&gt;0, rate1(1,$L$52,$L$51,$L$54,U89,$L$53,$L$50,Y89),"")</f>
        <v>1054.8671688468557</v>
      </c>
      <c r="AA89" s="336">
        <f t="shared" si="23"/>
        <v>0.23623756878707394</v>
      </c>
      <c r="AB89" s="336">
        <f t="shared" si="24"/>
        <v>1.7687200645271825E-3</v>
      </c>
      <c r="AC89" s="328">
        <f t="shared" si="25"/>
        <v>0.2681723944818542</v>
      </c>
      <c r="AD89" s="328">
        <f t="shared" si="26"/>
        <v>0.22373667549162998</v>
      </c>
      <c r="AE89" s="328">
        <f t="shared" si="27"/>
        <v>-3.0621418996827982E-2</v>
      </c>
      <c r="AF89" s="328">
        <f t="shared" si="28"/>
        <v>741.92559785031165</v>
      </c>
      <c r="AG89" s="328">
        <f t="shared" si="29"/>
        <v>733.80105902006244</v>
      </c>
      <c r="AH89" s="328">
        <f t="shared" si="30"/>
        <v>4.7985782476006857</v>
      </c>
      <c r="AI89" s="328">
        <f t="shared" si="31"/>
        <v>252.83726761292152</v>
      </c>
      <c r="AJ89" s="328">
        <f t="shared" si="32"/>
        <v>2.1010274265625237</v>
      </c>
      <c r="AK89" s="337">
        <f t="shared" si="33"/>
        <v>4.8337196811307805</v>
      </c>
      <c r="AL89" s="42">
        <f t="shared" si="34"/>
        <v>0.58486891744097291</v>
      </c>
      <c r="BA89" s="8"/>
    </row>
    <row r="90" spans="1:53" ht="15" x14ac:dyDescent="0.15">
      <c r="A90" s="116"/>
      <c r="B90" s="328">
        <f t="shared" si="6"/>
        <v>741.92559785031165</v>
      </c>
      <c r="C90" s="328">
        <f t="shared" si="7"/>
        <v>733.80105902006244</v>
      </c>
      <c r="D90" s="328">
        <f t="shared" si="8"/>
        <v>4.7985782476006857</v>
      </c>
      <c r="E90" s="328">
        <f t="shared" si="0"/>
        <v>66.746474862842092</v>
      </c>
      <c r="F90" s="328">
        <f t="shared" si="9"/>
        <v>65.481213682717765</v>
      </c>
      <c r="G90" s="328">
        <f t="shared" si="10"/>
        <v>2120.1564572754546</v>
      </c>
      <c r="H90" s="313">
        <f t="shared" si="11"/>
        <v>0.06</v>
      </c>
      <c r="I90" s="328">
        <f t="shared" si="12"/>
        <v>6.4996310641993666</v>
      </c>
      <c r="J90" s="328">
        <f t="shared" si="1"/>
        <v>80</v>
      </c>
      <c r="K90" s="335">
        <f t="shared" si="13"/>
        <v>1</v>
      </c>
      <c r="L90" s="323">
        <f t="shared" si="14"/>
        <v>4.8585782476006854</v>
      </c>
      <c r="M90" s="323">
        <f t="shared" si="15"/>
        <v>4.8285782476006851</v>
      </c>
      <c r="N90" s="328">
        <f t="shared" si="16"/>
        <v>0.20521156835204124</v>
      </c>
      <c r="O90" s="328">
        <f t="shared" si="2"/>
        <v>7.2654149938227999</v>
      </c>
      <c r="P90" s="332">
        <f t="shared" si="4"/>
        <v>76.568951696044749</v>
      </c>
      <c r="Q90" s="328">
        <f t="shared" si="17"/>
        <v>2041.2249454197827</v>
      </c>
      <c r="R90" s="277">
        <f>IF(H90&gt;0, rate1(1,$L$52,$L$51,$L$54,L90,$L$53,$L$50,P90),"")</f>
        <v>1068.1376983216696</v>
      </c>
      <c r="S90" s="323">
        <f t="shared" si="18"/>
        <v>0.26302873614018024</v>
      </c>
      <c r="T90" s="323">
        <f t="shared" si="19"/>
        <v>0.27845260516300779</v>
      </c>
      <c r="U90" s="328">
        <f t="shared" si="3"/>
        <v>4.7985782476006857</v>
      </c>
      <c r="V90" s="336">
        <f t="shared" si="20"/>
        <v>4.7985782476006857</v>
      </c>
      <c r="W90" s="328">
        <f t="shared" si="21"/>
        <v>1.3854348894106749E-3</v>
      </c>
      <c r="X90" s="328">
        <f t="shared" si="22"/>
        <v>1962.4669343554144</v>
      </c>
      <c r="Y90" s="328">
        <f t="shared" si="5"/>
        <v>75.620460202402654</v>
      </c>
      <c r="Z90" s="108">
        <f>IF(H90&gt;0, rate1(1,$L$52,$L$51,$L$54,U90,$L$53,$L$50,Y90),"")</f>
        <v>1062.5638865767257</v>
      </c>
      <c r="AA90" s="336">
        <f t="shared" si="23"/>
        <v>0.25420662853892839</v>
      </c>
      <c r="AB90" s="336">
        <f t="shared" si="24"/>
        <v>1.8576658662123693E-3</v>
      </c>
      <c r="AC90" s="328">
        <f t="shared" si="25"/>
        <v>0.27845260516300779</v>
      </c>
      <c r="AD90" s="328">
        <f t="shared" si="26"/>
        <v>0.21547652594191261</v>
      </c>
      <c r="AE90" s="328">
        <f t="shared" si="27"/>
        <v>-3.0222362881624266E-2</v>
      </c>
      <c r="AF90" s="328">
        <f t="shared" si="28"/>
        <v>741.85235681350071</v>
      </c>
      <c r="AG90" s="328">
        <f t="shared" si="29"/>
        <v>733.52260641489943</v>
      </c>
      <c r="AH90" s="328">
        <f t="shared" si="30"/>
        <v>4.8588021570190163</v>
      </c>
      <c r="AI90" s="328">
        <f t="shared" si="31"/>
        <v>260.6898020737695</v>
      </c>
      <c r="AJ90" s="328">
        <f t="shared" si="32"/>
        <v>2.173441260471904</v>
      </c>
      <c r="AK90" s="337">
        <f t="shared" si="33"/>
        <v>5.3306172526399873</v>
      </c>
      <c r="AL90" s="42">
        <f t="shared" si="34"/>
        <v>0.60509589885000659</v>
      </c>
      <c r="BA90" s="8"/>
    </row>
    <row r="91" spans="1:53" ht="15" x14ac:dyDescent="0.15">
      <c r="A91" s="116"/>
      <c r="B91" s="328">
        <f t="shared" si="6"/>
        <v>741.85235681350071</v>
      </c>
      <c r="C91" s="328">
        <f t="shared" si="7"/>
        <v>733.52260641489943</v>
      </c>
      <c r="D91" s="328">
        <f t="shared" si="8"/>
        <v>4.8588021570190163</v>
      </c>
      <c r="E91" s="328">
        <f t="shared" si="0"/>
        <v>69.410947656823197</v>
      </c>
      <c r="F91" s="328">
        <f t="shared" si="9"/>
        <v>68.078711259832644</v>
      </c>
      <c r="G91" s="328">
        <f t="shared" si="10"/>
        <v>2259.6076178864814</v>
      </c>
      <c r="H91" s="313">
        <f t="shared" si="11"/>
        <v>0.04</v>
      </c>
      <c r="I91" s="328">
        <f t="shared" si="12"/>
        <v>6.6638003188810222</v>
      </c>
      <c r="J91" s="328">
        <f t="shared" si="1"/>
        <v>80</v>
      </c>
      <c r="K91" s="335">
        <f t="shared" si="13"/>
        <v>1</v>
      </c>
      <c r="L91" s="323">
        <f t="shared" si="14"/>
        <v>4.8988021570190163</v>
      </c>
      <c r="M91" s="323">
        <f t="shared" si="15"/>
        <v>4.8788021570190168</v>
      </c>
      <c r="N91" s="328">
        <f t="shared" si="16"/>
        <v>0.13886345147878387</v>
      </c>
      <c r="O91" s="328">
        <f t="shared" si="2"/>
        <v>7.257138821899348</v>
      </c>
      <c r="P91" s="332">
        <f t="shared" si="4"/>
        <v>77.523449635846077</v>
      </c>
      <c r="Q91" s="328">
        <f t="shared" si="17"/>
        <v>2195.4545554970477</v>
      </c>
      <c r="R91" s="277">
        <f>IF(H91&gt;0, rate1(1,$L$52,$L$51,$L$54,L91,$L$53,$L$50,P91),"")</f>
        <v>1073.5780141560917</v>
      </c>
      <c r="S91" s="323">
        <f t="shared" si="18"/>
        <v>0.28178989299946006</v>
      </c>
      <c r="T91" s="323">
        <f t="shared" si="19"/>
        <v>0.19334655712200868</v>
      </c>
      <c r="U91" s="328">
        <f t="shared" si="3"/>
        <v>4.8588021570190163</v>
      </c>
      <c r="V91" s="336">
        <f t="shared" si="20"/>
        <v>4.8588021570190163</v>
      </c>
      <c r="W91" s="328">
        <f t="shared" si="21"/>
        <v>1.4204285391912208E-3</v>
      </c>
      <c r="X91" s="328">
        <f t="shared" si="22"/>
        <v>2124.446401056176</v>
      </c>
      <c r="Y91" s="328">
        <f t="shared" si="5"/>
        <v>76.889158278132953</v>
      </c>
      <c r="Z91" s="108">
        <f>IF(H91&gt;0, rate1(1,$L$52,$L$51,$L$54,U91,$L$53,$L$50,Y91),"")</f>
        <v>1069.9812590824254</v>
      </c>
      <c r="AA91" s="336">
        <f t="shared" si="23"/>
        <v>0.27359249295235527</v>
      </c>
      <c r="AB91" s="336">
        <f t="shared" si="24"/>
        <v>1.9554155558830911E-3</v>
      </c>
      <c r="AC91" s="328">
        <f t="shared" si="25"/>
        <v>0.19334655712200868</v>
      </c>
      <c r="AD91" s="328">
        <f t="shared" si="26"/>
        <v>0.20688240119403084</v>
      </c>
      <c r="AE91" s="328">
        <f t="shared" si="27"/>
        <v>-3.6431284473922007E-2</v>
      </c>
      <c r="AF91" s="328">
        <f t="shared" si="28"/>
        <v>741.79787370785743</v>
      </c>
      <c r="AG91" s="328">
        <f t="shared" si="29"/>
        <v>733.3292598577774</v>
      </c>
      <c r="AH91" s="328">
        <f t="shared" si="30"/>
        <v>4.8991347730679227</v>
      </c>
      <c r="AI91" s="328">
        <f t="shared" si="31"/>
        <v>180.09548870464971</v>
      </c>
      <c r="AJ91" s="328">
        <f t="shared" si="32"/>
        <v>2.2234677851120845</v>
      </c>
      <c r="AK91" s="337">
        <f t="shared" si="33"/>
        <v>5.8833204198525504</v>
      </c>
      <c r="AL91" s="42">
        <f t="shared" si="34"/>
        <v>0.62595108301590818</v>
      </c>
      <c r="BA91" s="8"/>
    </row>
    <row r="92" spans="1:53" ht="15" x14ac:dyDescent="0.15">
      <c r="A92" s="116"/>
      <c r="B92" s="328">
        <f t="shared" si="6"/>
        <v>741.79787370785743</v>
      </c>
      <c r="C92" s="328">
        <f t="shared" si="7"/>
        <v>733.3292598577774</v>
      </c>
      <c r="D92" s="328">
        <f t="shared" si="8"/>
        <v>4.8991347730679227</v>
      </c>
      <c r="E92" s="328">
        <f t="shared" si="0"/>
        <v>71.27991807939955</v>
      </c>
      <c r="F92" s="328">
        <f t="shared" si="9"/>
        <v>70.345432868111374</v>
      </c>
      <c r="G92" s="328">
        <f t="shared" si="10"/>
        <v>2392.9900924458498</v>
      </c>
      <c r="H92" s="313">
        <f t="shared" si="11"/>
        <v>0.04</v>
      </c>
      <c r="I92" s="328">
        <f t="shared" si="12"/>
        <v>6.7748910800640267</v>
      </c>
      <c r="J92" s="328">
        <f t="shared" si="1"/>
        <v>80</v>
      </c>
      <c r="K92" s="335">
        <f t="shared" si="13"/>
        <v>1</v>
      </c>
      <c r="L92" s="323">
        <f t="shared" si="14"/>
        <v>4.9391347730679227</v>
      </c>
      <c r="M92" s="323">
        <f t="shared" si="15"/>
        <v>4.9191347730679222</v>
      </c>
      <c r="N92" s="328">
        <f t="shared" si="16"/>
        <v>0.14002569386244446</v>
      </c>
      <c r="O92" s="328">
        <f t="shared" si="2"/>
        <v>7.2478909203180208</v>
      </c>
      <c r="P92" s="332">
        <f t="shared" si="4"/>
        <v>78.377799115654014</v>
      </c>
      <c r="Q92" s="328">
        <f t="shared" si="17"/>
        <v>2315.1566744980883</v>
      </c>
      <c r="R92" s="277">
        <f>IF(H92&gt;0, rate1(1,$L$52,$L$51,$L$54,L92,$L$53,$L$50,P92),"")</f>
        <v>1078.3100873870642</v>
      </c>
      <c r="S92" s="323">
        <f t="shared" si="18"/>
        <v>0.29622729300760808</v>
      </c>
      <c r="T92" s="323">
        <f t="shared" si="19"/>
        <v>0.19896437084190335</v>
      </c>
      <c r="U92" s="328">
        <f t="shared" si="3"/>
        <v>4.8991347730679227</v>
      </c>
      <c r="V92" s="336">
        <f t="shared" si="20"/>
        <v>4.8991347730679227</v>
      </c>
      <c r="W92" s="328">
        <f t="shared" si="21"/>
        <v>1.4441081934641886E-3</v>
      </c>
      <c r="X92" s="328">
        <f t="shared" si="22"/>
        <v>2255.0416858177191</v>
      </c>
      <c r="Y92" s="328">
        <f t="shared" si="5"/>
        <v>77.741764770312841</v>
      </c>
      <c r="Z92" s="108">
        <f>IF(H92&gt;0, rate1(1,$L$52,$L$51,$L$54,U92,$L$53,$L$50,Y92),"")</f>
        <v>1074.799338748641</v>
      </c>
      <c r="AA92" s="336">
        <f t="shared" si="23"/>
        <v>0.28947798122816082</v>
      </c>
      <c r="AB92" s="336">
        <f t="shared" si="24"/>
        <v>2.0324608602001913E-3</v>
      </c>
      <c r="AC92" s="328">
        <f t="shared" si="25"/>
        <v>0.19896437084190335</v>
      </c>
      <c r="AD92" s="328">
        <f t="shared" si="26"/>
        <v>0.20104101970992541</v>
      </c>
      <c r="AE92" s="328">
        <f t="shared" si="27"/>
        <v>-2.9779346267115796E-2</v>
      </c>
      <c r="AF92" s="328">
        <f t="shared" si="28"/>
        <v>741.738935030878</v>
      </c>
      <c r="AG92" s="328">
        <f t="shared" si="29"/>
        <v>733.13029548693555</v>
      </c>
      <c r="AH92" s="328">
        <f t="shared" si="30"/>
        <v>4.9394714944978029</v>
      </c>
      <c r="AI92" s="328">
        <f t="shared" si="31"/>
        <v>184.51498615210878</v>
      </c>
      <c r="AJ92" s="328">
        <f t="shared" si="32"/>
        <v>2.2747219479321146</v>
      </c>
      <c r="AK92" s="337">
        <f t="shared" si="33"/>
        <v>6.2902655580765661</v>
      </c>
      <c r="AL92" s="42">
        <f t="shared" si="34"/>
        <v>0.64035872211228018</v>
      </c>
      <c r="BA92" s="8"/>
    </row>
    <row r="93" spans="1:53" ht="15" x14ac:dyDescent="0.15">
      <c r="A93" s="116"/>
      <c r="B93" s="328">
        <f t="shared" si="6"/>
        <v>741.738935030878</v>
      </c>
      <c r="C93" s="328">
        <f t="shared" si="7"/>
        <v>733.13029548693555</v>
      </c>
      <c r="D93" s="328">
        <f t="shared" si="8"/>
        <v>4.9394714944978029</v>
      </c>
      <c r="E93" s="328">
        <f t="shared" si="0"/>
        <v>73.219935283573392</v>
      </c>
      <c r="F93" s="328">
        <f t="shared" si="9"/>
        <v>72.249926681486471</v>
      </c>
      <c r="G93" s="328">
        <f t="shared" si="10"/>
        <v>2518.4879539960075</v>
      </c>
      <c r="H93" s="313">
        <f t="shared" si="11"/>
        <v>0.04</v>
      </c>
      <c r="I93" s="328">
        <f t="shared" si="12"/>
        <v>6.8869116351539565</v>
      </c>
      <c r="J93" s="328">
        <f t="shared" si="1"/>
        <v>80</v>
      </c>
      <c r="K93" s="335">
        <f t="shared" si="13"/>
        <v>1</v>
      </c>
      <c r="L93" s="323">
        <f t="shared" si="14"/>
        <v>4.9794714944978029</v>
      </c>
      <c r="M93" s="323">
        <f t="shared" si="15"/>
        <v>4.9594714944978033</v>
      </c>
      <c r="N93" s="328">
        <f t="shared" si="16"/>
        <v>0.14118825032935334</v>
      </c>
      <c r="O93" s="328">
        <f t="shared" si="2"/>
        <v>7.2410115201787963</v>
      </c>
      <c r="P93" s="332">
        <f t="shared" si="4"/>
        <v>79.234574092746016</v>
      </c>
      <c r="Q93" s="328">
        <f t="shared" si="17"/>
        <v>2441.3672473630622</v>
      </c>
      <c r="R93" s="277">
        <f>IF(H93&gt;0, rate1(1,$L$52,$L$51,$L$54,L93,$L$53,$L$50,P93),"")</f>
        <v>1082.9305711563106</v>
      </c>
      <c r="S93" s="323">
        <f t="shared" si="18"/>
        <v>0.31133881024076038</v>
      </c>
      <c r="T93" s="323">
        <f t="shared" si="19"/>
        <v>0.20501845091446733</v>
      </c>
      <c r="U93" s="328">
        <f t="shared" si="3"/>
        <v>4.9394714944978029</v>
      </c>
      <c r="V93" s="336">
        <f t="shared" si="20"/>
        <v>4.9394714944978029</v>
      </c>
      <c r="W93" s="328">
        <f t="shared" si="21"/>
        <v>1.4679860388042698E-3</v>
      </c>
      <c r="X93" s="328">
        <f t="shared" si="22"/>
        <v>2377.9861545614067</v>
      </c>
      <c r="Y93" s="328">
        <f t="shared" si="5"/>
        <v>78.596806056116677</v>
      </c>
      <c r="Z93" s="108">
        <f>IF(H93&gt;0, rate1(1,$L$52,$L$51,$L$54,U93,$L$53,$L$50,Y93),"")</f>
        <v>1079.5028779708257</v>
      </c>
      <c r="AA93" s="336">
        <f t="shared" si="23"/>
        <v>0.30421896099448803</v>
      </c>
      <c r="AB93" s="336">
        <f t="shared" si="24"/>
        <v>2.1098390966538547E-3</v>
      </c>
      <c r="AC93" s="328">
        <f t="shared" si="25"/>
        <v>0.20501845091446733</v>
      </c>
      <c r="AD93" s="328">
        <f t="shared" si="26"/>
        <v>0.19510439095400151</v>
      </c>
      <c r="AE93" s="328">
        <f t="shared" si="27"/>
        <v>-2.9390500962954806E-2</v>
      </c>
      <c r="AF93" s="328">
        <f t="shared" si="28"/>
        <v>741.67510483029287</v>
      </c>
      <c r="AG93" s="328">
        <f t="shared" si="29"/>
        <v>732.92527703602104</v>
      </c>
      <c r="AH93" s="328">
        <f t="shared" si="30"/>
        <v>4.979812310924828</v>
      </c>
      <c r="AI93" s="328">
        <f t="shared" si="31"/>
        <v>189.31818564837144</v>
      </c>
      <c r="AJ93" s="328">
        <f t="shared" si="32"/>
        <v>2.3273103328344398</v>
      </c>
      <c r="AK93" s="337">
        <f t="shared" si="33"/>
        <v>6.7318080918463457</v>
      </c>
      <c r="AL93" s="42">
        <f t="shared" si="34"/>
        <v>0.65511992100444894</v>
      </c>
      <c r="BA93" s="8"/>
    </row>
    <row r="94" spans="1:53" ht="15" x14ac:dyDescent="0.15">
      <c r="A94" s="116"/>
      <c r="B94" s="328">
        <f t="shared" si="6"/>
        <v>741.67510483029287</v>
      </c>
      <c r="C94" s="328">
        <f t="shared" si="7"/>
        <v>732.92527703602104</v>
      </c>
      <c r="D94" s="328">
        <f t="shared" si="8"/>
        <v>4.979812310924828</v>
      </c>
      <c r="E94" s="328">
        <f t="shared" si="0"/>
        <v>75.235967027387858</v>
      </c>
      <c r="F94" s="328">
        <f t="shared" si="9"/>
        <v>74.227951155480625</v>
      </c>
      <c r="G94" s="328">
        <f t="shared" si="10"/>
        <v>2650.8366743197444</v>
      </c>
      <c r="H94" s="313">
        <f t="shared" ref="H94:H125" si="35">dv(S93)</f>
        <v>0.04</v>
      </c>
      <c r="I94" s="328">
        <f t="shared" si="12"/>
        <v>6.9998622354174591</v>
      </c>
      <c r="J94" s="328">
        <f t="shared" si="1"/>
        <v>80</v>
      </c>
      <c r="K94" s="335">
        <f t="shared" si="13"/>
        <v>1</v>
      </c>
      <c r="L94" s="323">
        <f t="shared" si="14"/>
        <v>5.019812310924828</v>
      </c>
      <c r="M94" s="323">
        <f t="shared" si="15"/>
        <v>4.9998123109248276</v>
      </c>
      <c r="N94" s="328">
        <f t="shared" si="16"/>
        <v>0.14235112063992261</v>
      </c>
      <c r="O94" s="328">
        <f t="shared" si="2"/>
        <v>7.23356952989886</v>
      </c>
      <c r="P94" s="332">
        <f t="shared" si="4"/>
        <v>80.093762397113821</v>
      </c>
      <c r="Q94" s="328">
        <f t="shared" si="17"/>
        <v>2574.5272212457439</v>
      </c>
      <c r="R94" s="277">
        <f>IF(H94&gt;0, rate1(1,$L$52,$L$51,$L$54,L94,$L$53,$L$50,P94),"")</f>
        <v>1087.4432499353563</v>
      </c>
      <c r="S94" s="323">
        <f t="shared" si="18"/>
        <v>0.32729413726965484</v>
      </c>
      <c r="T94" s="323">
        <f t="shared" si="19"/>
        <v>0.21160975178981636</v>
      </c>
      <c r="U94" s="328">
        <f t="shared" si="3"/>
        <v>4.979812310924828</v>
      </c>
      <c r="V94" s="336">
        <f t="shared" si="20"/>
        <v>4.979812310924828</v>
      </c>
      <c r="W94" s="328">
        <f t="shared" si="21"/>
        <v>1.4920621287934921E-3</v>
      </c>
      <c r="X94" s="328">
        <f t="shared" si="22"/>
        <v>2507.6585424700506</v>
      </c>
      <c r="Y94" s="328">
        <f t="shared" si="5"/>
        <v>79.454269841088518</v>
      </c>
      <c r="Z94" s="108">
        <f>IF(H94&gt;0, rate1(1,$L$52,$L$51,$L$54,U94,$L$53,$L$50,Y94),"")</f>
        <v>1084.0957930364095</v>
      </c>
      <c r="AA94" s="336">
        <f t="shared" si="23"/>
        <v>0.31977763090747396</v>
      </c>
      <c r="AB94" s="336">
        <f t="shared" si="24"/>
        <v>2.1934917118118726E-3</v>
      </c>
      <c r="AC94" s="328">
        <f t="shared" si="25"/>
        <v>0.21160975178981636</v>
      </c>
      <c r="AD94" s="328">
        <f t="shared" si="26"/>
        <v>0.18902720532336537</v>
      </c>
      <c r="AE94" s="328">
        <f t="shared" si="27"/>
        <v>-2.9173184106067982E-2</v>
      </c>
      <c r="AF94" s="328">
        <f t="shared" si="28"/>
        <v>741.605846199143</v>
      </c>
      <c r="AG94" s="328">
        <f t="shared" si="29"/>
        <v>732.71366728423118</v>
      </c>
      <c r="AH94" s="328">
        <f t="shared" si="30"/>
        <v>5.0201572122212497</v>
      </c>
      <c r="AI94" s="328">
        <f t="shared" si="31"/>
        <v>194.59383448505989</v>
      </c>
      <c r="AJ94" s="328">
        <f t="shared" si="32"/>
        <v>2.3813641757469566</v>
      </c>
      <c r="AK94" s="337">
        <f t="shared" si="33"/>
        <v>7.2086036618741494</v>
      </c>
      <c r="AL94" s="42">
        <f t="shared" si="34"/>
        <v>0.67026537585631862</v>
      </c>
      <c r="BA94" s="8"/>
    </row>
    <row r="95" spans="1:53" ht="15" x14ac:dyDescent="0.15">
      <c r="A95" s="116"/>
      <c r="B95" s="328">
        <f t="shared" si="6"/>
        <v>741.605846199143</v>
      </c>
      <c r="C95" s="328">
        <f t="shared" si="7"/>
        <v>732.71366728423118</v>
      </c>
      <c r="D95" s="328">
        <f t="shared" si="8"/>
        <v>5.0201572122212497</v>
      </c>
      <c r="E95" s="328">
        <f t="shared" si="0"/>
        <v>77.333879570467545</v>
      </c>
      <c r="F95" s="328">
        <f t="shared" si="9"/>
        <v>76.284923298927708</v>
      </c>
      <c r="G95" s="328">
        <f t="shared" si="10"/>
        <v>2790.5135680749304</v>
      </c>
      <c r="H95" s="313">
        <f t="shared" si="35"/>
        <v>0.04</v>
      </c>
      <c r="I95" s="328">
        <f t="shared" si="12"/>
        <v>7.1137431319294597</v>
      </c>
      <c r="J95" s="328">
        <f t="shared" si="1"/>
        <v>80</v>
      </c>
      <c r="K95" s="335">
        <f t="shared" si="13"/>
        <v>1</v>
      </c>
      <c r="L95" s="323">
        <f t="shared" si="14"/>
        <v>5.0601572122212497</v>
      </c>
      <c r="M95" s="323">
        <f t="shared" si="15"/>
        <v>5.0401572122212492</v>
      </c>
      <c r="N95" s="328">
        <f t="shared" si="16"/>
        <v>0.14351430456176573</v>
      </c>
      <c r="O95" s="328">
        <f t="shared" si="2"/>
        <v>7.2255099032383097</v>
      </c>
      <c r="P95" s="332">
        <f t="shared" si="4"/>
        <v>80.955352024356415</v>
      </c>
      <c r="Q95" s="328">
        <f t="shared" si="17"/>
        <v>2715.1339052798626</v>
      </c>
      <c r="R95" s="277">
        <f>IF(H95&gt;0, rate1(1,$L$52,$L$51,$L$54,L95,$L$53,$L$50,P95),"")</f>
        <v>1091.851740970289</v>
      </c>
      <c r="S95" s="323">
        <f t="shared" si="18"/>
        <v>0.34415896066020768</v>
      </c>
      <c r="T95" s="323">
        <f t="shared" si="19"/>
        <v>0.21882483094719959</v>
      </c>
      <c r="U95" s="328">
        <f t="shared" si="3"/>
        <v>5.0201572122212497</v>
      </c>
      <c r="V95" s="336">
        <f t="shared" si="20"/>
        <v>5.0201572122212497</v>
      </c>
      <c r="W95" s="328">
        <f t="shared" si="21"/>
        <v>1.5163365169357235E-3</v>
      </c>
      <c r="X95" s="328">
        <f t="shared" si="22"/>
        <v>2644.5277673823484</v>
      </c>
      <c r="Y95" s="328">
        <f t="shared" si="5"/>
        <v>80.314143999017759</v>
      </c>
      <c r="Z95" s="108">
        <f>IF(H95&gt;0, rate1(1,$L$52,$L$51,$L$54,U95,$L$53,$L$50,Y95),"")</f>
        <v>1088.5818257698691</v>
      </c>
      <c r="AA95" s="336">
        <f t="shared" si="23"/>
        <v>0.33621613507761594</v>
      </c>
      <c r="AB95" s="336">
        <f t="shared" si="24"/>
        <v>2.284382909959747E-3</v>
      </c>
      <c r="AC95" s="328">
        <f t="shared" si="25"/>
        <v>0.21882483094719959</v>
      </c>
      <c r="AD95" s="328">
        <f t="shared" si="26"/>
        <v>0.18279461168486694</v>
      </c>
      <c r="AE95" s="328">
        <f t="shared" si="27"/>
        <v>-2.8959539444377673E-2</v>
      </c>
      <c r="AF95" s="328">
        <f t="shared" si="28"/>
        <v>741.53053567275754</v>
      </c>
      <c r="AG95" s="328">
        <f t="shared" si="29"/>
        <v>732.49484245328392</v>
      </c>
      <c r="AH95" s="328">
        <f t="shared" si="30"/>
        <v>5.0605061885072846</v>
      </c>
      <c r="AI95" s="328">
        <f t="shared" si="31"/>
        <v>200.41624951088866</v>
      </c>
      <c r="AJ95" s="328">
        <f t="shared" si="32"/>
        <v>2.437035356166648</v>
      </c>
      <c r="AK95" s="337">
        <f t="shared" si="33"/>
        <v>7.7244401349236522</v>
      </c>
      <c r="AL95" s="42">
        <f t="shared" si="34"/>
        <v>0.68583288261512343</v>
      </c>
      <c r="BA95" s="8"/>
    </row>
    <row r="96" spans="1:53" ht="15" x14ac:dyDescent="0.15">
      <c r="A96" s="116"/>
      <c r="B96" s="328">
        <f t="shared" si="6"/>
        <v>741.53053567275754</v>
      </c>
      <c r="C96" s="328">
        <f t="shared" si="7"/>
        <v>732.49484245328392</v>
      </c>
      <c r="D96" s="328">
        <f t="shared" si="8"/>
        <v>5.0605061885072846</v>
      </c>
      <c r="E96" s="328">
        <f t="shared" si="0"/>
        <v>79.520413414371092</v>
      </c>
      <c r="F96" s="328">
        <f t="shared" si="9"/>
        <v>78.427146492419325</v>
      </c>
      <c r="G96" s="328">
        <f t="shared" si="10"/>
        <v>2938.0553459151952</v>
      </c>
      <c r="H96" s="313">
        <f t="shared" si="35"/>
        <v>0.04</v>
      </c>
      <c r="I96" s="328">
        <f t="shared" si="12"/>
        <v>7.228554575578892</v>
      </c>
      <c r="J96" s="328">
        <f t="shared" si="1"/>
        <v>80</v>
      </c>
      <c r="K96" s="335">
        <f t="shared" si="13"/>
        <v>1</v>
      </c>
      <c r="L96" s="323">
        <f t="shared" si="14"/>
        <v>5.1005061885072847</v>
      </c>
      <c r="M96" s="323">
        <f t="shared" si="15"/>
        <v>5.0805061885072842</v>
      </c>
      <c r="N96" s="328">
        <f t="shared" si="16"/>
        <v>0.14467780186950208</v>
      </c>
      <c r="O96" s="328">
        <f t="shared" si="2"/>
        <v>7.2167648467451215</v>
      </c>
      <c r="P96" s="332">
        <f t="shared" si="4"/>
        <v>81.819331132149941</v>
      </c>
      <c r="Q96" s="328">
        <f t="shared" si="17"/>
        <v>2863.744780653933</v>
      </c>
      <c r="R96" s="277">
        <f>IF(H96&gt;0, rate1(1,$L$52,$L$51,$L$54,L96,$L$53,$L$50,P96),"")</f>
        <v>1096.1595033685571</v>
      </c>
      <c r="S96" s="323">
        <f t="shared" si="18"/>
        <v>0.36200786231217291</v>
      </c>
      <c r="T96" s="323">
        <f t="shared" si="19"/>
        <v>0.22677050910663996</v>
      </c>
      <c r="U96" s="328">
        <f t="shared" si="3"/>
        <v>5.0605061885072846</v>
      </c>
      <c r="V96" s="336">
        <f t="shared" si="20"/>
        <v>5.0605061885072846</v>
      </c>
      <c r="W96" s="328">
        <f t="shared" si="21"/>
        <v>1.5408092567241738E-3</v>
      </c>
      <c r="X96" s="328">
        <f t="shared" si="22"/>
        <v>2789.1210106703988</v>
      </c>
      <c r="Y96" s="328">
        <f t="shared" si="5"/>
        <v>81.176416568333082</v>
      </c>
      <c r="Z96" s="108">
        <f>IF(H96&gt;0, rate1(1,$L$52,$L$51,$L$54,U96,$L$53,$L$50,Y96),"")</f>
        <v>1092.9645530898717</v>
      </c>
      <c r="AA96" s="336">
        <f t="shared" si="23"/>
        <v>0.35360526738152398</v>
      </c>
      <c r="AB96" s="336">
        <f t="shared" si="24"/>
        <v>2.3836971110245903E-3</v>
      </c>
      <c r="AC96" s="328">
        <f t="shared" si="25"/>
        <v>0.22677050910663996</v>
      </c>
      <c r="AD96" s="328">
        <f t="shared" si="26"/>
        <v>0.17638977906597988</v>
      </c>
      <c r="AE96" s="328">
        <f t="shared" si="27"/>
        <v>-2.8747305203475338E-2</v>
      </c>
      <c r="AF96" s="328">
        <f t="shared" si="28"/>
        <v>741.44844296552037</v>
      </c>
      <c r="AG96" s="328">
        <f t="shared" si="29"/>
        <v>732.26807194417734</v>
      </c>
      <c r="AH96" s="328">
        <f t="shared" si="30"/>
        <v>5.1008592301433682</v>
      </c>
      <c r="AI96" s="328">
        <f t="shared" si="31"/>
        <v>206.87729149796354</v>
      </c>
      <c r="AJ96" s="328">
        <f t="shared" si="32"/>
        <v>2.4945012704716381</v>
      </c>
      <c r="AK96" s="337">
        <f t="shared" si="33"/>
        <v>8.2837043984464778</v>
      </c>
      <c r="AL96" s="42">
        <f t="shared" si="34"/>
        <v>0.70186618257599453</v>
      </c>
      <c r="BA96" s="8"/>
    </row>
    <row r="97" spans="1:53" ht="15" x14ac:dyDescent="0.15">
      <c r="A97" s="116"/>
      <c r="B97" s="328">
        <f t="shared" si="6"/>
        <v>741.44844296552037</v>
      </c>
      <c r="C97" s="328">
        <f t="shared" si="7"/>
        <v>732.26807194417734</v>
      </c>
      <c r="D97" s="328">
        <f t="shared" si="8"/>
        <v>5.1008592301433682</v>
      </c>
      <c r="E97" s="328">
        <f t="shared" si="0"/>
        <v>81.803383535385478</v>
      </c>
      <c r="F97" s="328">
        <f t="shared" si="9"/>
        <v>80.661898474878285</v>
      </c>
      <c r="G97" s="328">
        <f t="shared" si="10"/>
        <v>3094.0663138161576</v>
      </c>
      <c r="H97" s="313">
        <f t="shared" si="35"/>
        <v>0.04</v>
      </c>
      <c r="I97" s="328">
        <f t="shared" si="12"/>
        <v>7.3442968170744285</v>
      </c>
      <c r="J97" s="328">
        <f t="shared" si="1"/>
        <v>80</v>
      </c>
      <c r="K97" s="335">
        <f t="shared" si="13"/>
        <v>1</v>
      </c>
      <c r="L97" s="323">
        <f t="shared" si="14"/>
        <v>5.1408592301433682</v>
      </c>
      <c r="M97" s="323">
        <f t="shared" si="15"/>
        <v>5.1208592301433686</v>
      </c>
      <c r="N97" s="328">
        <f t="shared" si="16"/>
        <v>0.1458416123444195</v>
      </c>
      <c r="O97" s="328">
        <f t="shared" si="2"/>
        <v>7.2072556376135157</v>
      </c>
      <c r="P97" s="332">
        <f t="shared" si="4"/>
        <v>82.685688036821318</v>
      </c>
      <c r="Q97" s="328">
        <f t="shared" si="17"/>
        <v>3020.9898928406224</v>
      </c>
      <c r="R97" s="277">
        <f>IF(H97&gt;0, rate1(1,$L$52,$L$51,$L$54,L97,$L$53,$L$50,P97),"")</f>
        <v>1100.3698466011811</v>
      </c>
      <c r="S97" s="323">
        <f t="shared" si="18"/>
        <v>0.38092604254117179</v>
      </c>
      <c r="T97" s="323">
        <f t="shared" si="19"/>
        <v>0.23558027370925028</v>
      </c>
      <c r="U97" s="328">
        <f t="shared" si="3"/>
        <v>5.1008592301433682</v>
      </c>
      <c r="V97" s="336">
        <f t="shared" si="20"/>
        <v>5.1008592301433682</v>
      </c>
      <c r="W97" s="328">
        <f t="shared" si="21"/>
        <v>1.5654804015952095E-3</v>
      </c>
      <c r="X97" s="328">
        <f t="shared" si="22"/>
        <v>2942.0317693588149</v>
      </c>
      <c r="Y97" s="328">
        <f t="shared" si="5"/>
        <v>82.041075748602424</v>
      </c>
      <c r="Z97" s="108">
        <f>IF(H97&gt;0, rate1(1,$L$52,$L$51,$L$54,U97,$L$53,$L$50,Y97),"")</f>
        <v>1097.247395946604</v>
      </c>
      <c r="AA97" s="336">
        <f t="shared" si="23"/>
        <v>0.37202564024236506</v>
      </c>
      <c r="AB97" s="336">
        <f t="shared" si="24"/>
        <v>2.4929049686031809E-3</v>
      </c>
      <c r="AC97" s="328">
        <f t="shared" si="25"/>
        <v>0.23558027370925028</v>
      </c>
      <c r="AD97" s="328">
        <f t="shared" si="26"/>
        <v>0.16979350337867175</v>
      </c>
      <c r="AE97" s="328">
        <f t="shared" si="27"/>
        <v>-2.8533641263173985E-2</v>
      </c>
      <c r="AF97" s="328">
        <f t="shared" si="28"/>
        <v>741.35870430415559</v>
      </c>
      <c r="AG97" s="328">
        <f t="shared" si="29"/>
        <v>732.03249167046806</v>
      </c>
      <c r="AH97" s="328">
        <f t="shared" si="30"/>
        <v>5.1412163277227263</v>
      </c>
      <c r="AI97" s="328">
        <f t="shared" si="31"/>
        <v>214.09190231530781</v>
      </c>
      <c r="AJ97" s="328">
        <f t="shared" si="32"/>
        <v>2.5539712433370014</v>
      </c>
      <c r="AK97" s="337">
        <f t="shared" si="33"/>
        <v>8.8915213306805256</v>
      </c>
      <c r="AL97" s="42">
        <f t="shared" si="34"/>
        <v>0.71841636589583158</v>
      </c>
      <c r="BA97" s="8"/>
    </row>
    <row r="98" spans="1:53" ht="15" x14ac:dyDescent="0.15">
      <c r="A98" s="116"/>
      <c r="B98" s="328">
        <f t="shared" si="6"/>
        <v>741.35870430415559</v>
      </c>
      <c r="C98" s="328">
        <f t="shared" si="7"/>
        <v>732.03249167046806</v>
      </c>
      <c r="D98" s="328">
        <f t="shared" si="8"/>
        <v>5.1412163277227263</v>
      </c>
      <c r="E98" s="328">
        <f t="shared" si="0"/>
        <v>84.191942437704625</v>
      </c>
      <c r="F98" s="328">
        <f t="shared" si="9"/>
        <v>82.997662986545052</v>
      </c>
      <c r="G98" s="328">
        <f t="shared" si="10"/>
        <v>3259.2328966563841</v>
      </c>
      <c r="H98" s="313">
        <f t="shared" si="35"/>
        <v>0.04</v>
      </c>
      <c r="I98" s="328">
        <f t="shared" si="12"/>
        <v>7.4609701069500263</v>
      </c>
      <c r="J98" s="328">
        <f t="shared" si="1"/>
        <v>80</v>
      </c>
      <c r="K98" s="335">
        <f t="shared" si="13"/>
        <v>1</v>
      </c>
      <c r="L98" s="323">
        <f t="shared" si="14"/>
        <v>5.1812163277227263</v>
      </c>
      <c r="M98" s="323">
        <f t="shared" si="15"/>
        <v>5.1612163277227268</v>
      </c>
      <c r="N98" s="328">
        <f t="shared" si="16"/>
        <v>0.14700573577437481</v>
      </c>
      <c r="O98" s="328">
        <f t="shared" si="2"/>
        <v>7.1968900651130365</v>
      </c>
      <c r="P98" s="332">
        <f t="shared" si="4"/>
        <v>83.554411210020888</v>
      </c>
      <c r="Q98" s="328">
        <f t="shared" si="17"/>
        <v>3187.5879672265087</v>
      </c>
      <c r="R98" s="277">
        <f>IF(H98&gt;0, rate1(1,$L$52,$L$51,$L$54,L98,$L$53,$L$50,P98),"")</f>
        <v>1104.4859384637125</v>
      </c>
      <c r="S98" s="323">
        <f t="shared" si="18"/>
        <v>0.40101176926863341</v>
      </c>
      <c r="T98" s="323">
        <f t="shared" si="19"/>
        <v>0.24542341273530591</v>
      </c>
      <c r="U98" s="328">
        <f t="shared" si="3"/>
        <v>5.1412163277227263</v>
      </c>
      <c r="V98" s="336">
        <f t="shared" si="20"/>
        <v>5.1412163277227263</v>
      </c>
      <c r="W98" s="328">
        <f t="shared" si="21"/>
        <v>1.5903500049354591E-3</v>
      </c>
      <c r="X98" s="328">
        <f t="shared" si="22"/>
        <v>3103.9340931494739</v>
      </c>
      <c r="Y98" s="328">
        <f t="shared" si="5"/>
        <v>82.908109897134992</v>
      </c>
      <c r="Z98" s="108">
        <f>IF(H98&gt;0, rate1(1,$L$52,$L$51,$L$54,U98,$L$53,$L$50,Y98),"")</f>
        <v>1101.4336276856113</v>
      </c>
      <c r="AA98" s="336">
        <f t="shared" si="23"/>
        <v>0.39156989146009957</v>
      </c>
      <c r="AB98" s="336">
        <f t="shared" si="24"/>
        <v>2.6138581615429129E-3</v>
      </c>
      <c r="AC98" s="328">
        <f t="shared" si="25"/>
        <v>0.24542341273530591</v>
      </c>
      <c r="AD98" s="328">
        <f t="shared" si="26"/>
        <v>0.16298363531901827</v>
      </c>
      <c r="AE98" s="328">
        <f t="shared" si="27"/>
        <v>-2.8315242695914043E-2</v>
      </c>
      <c r="AF98" s="328">
        <f t="shared" si="28"/>
        <v>741.26028662719466</v>
      </c>
      <c r="AG98" s="328">
        <f t="shared" si="29"/>
        <v>731.78706825773281</v>
      </c>
      <c r="AH98" s="328">
        <f t="shared" si="30"/>
        <v>5.1815774720639327</v>
      </c>
      <c r="AI98" s="328">
        <f t="shared" si="31"/>
        <v>222.20600931930218</v>
      </c>
      <c r="AJ98" s="328">
        <f t="shared" si="32"/>
        <v>2.6156951348145854</v>
      </c>
      <c r="AK98" s="337">
        <f t="shared" si="33"/>
        <v>9.5539358736951385</v>
      </c>
      <c r="AL98" s="42">
        <f t="shared" si="34"/>
        <v>0.73554371808105623</v>
      </c>
      <c r="BA98" s="8"/>
    </row>
    <row r="99" spans="1:53" ht="15" x14ac:dyDescent="0.15">
      <c r="A99" s="116"/>
      <c r="B99" s="328">
        <f t="shared" si="6"/>
        <v>741.26028662719466</v>
      </c>
      <c r="C99" s="328">
        <f t="shared" si="7"/>
        <v>731.78706825773281</v>
      </c>
      <c r="D99" s="328">
        <f t="shared" si="8"/>
        <v>5.1815774720639327</v>
      </c>
      <c r="E99" s="328">
        <f t="shared" si="0"/>
        <v>86.696932423215259</v>
      </c>
      <c r="F99" s="328">
        <f t="shared" si="9"/>
        <v>85.444437430459942</v>
      </c>
      <c r="G99" s="328">
        <f t="shared" si="10"/>
        <v>3434.3427276756229</v>
      </c>
      <c r="H99" s="313">
        <f t="shared" si="35"/>
        <v>0.04</v>
      </c>
      <c r="I99" s="328">
        <f t="shared" si="12"/>
        <v>7.5785746955694782</v>
      </c>
      <c r="J99" s="328">
        <f t="shared" si="1"/>
        <v>80</v>
      </c>
      <c r="K99" s="335">
        <f t="shared" si="13"/>
        <v>1</v>
      </c>
      <c r="L99" s="323">
        <f t="shared" si="14"/>
        <v>5.2215774720639327</v>
      </c>
      <c r="M99" s="323">
        <f t="shared" si="15"/>
        <v>5.2015774720639332</v>
      </c>
      <c r="N99" s="328">
        <f t="shared" si="16"/>
        <v>0.14817017195354154</v>
      </c>
      <c r="O99" s="328">
        <f t="shared" si="2"/>
        <v>7.1855590634713771</v>
      </c>
      <c r="P99" s="332">
        <f t="shared" si="4"/>
        <v>84.425489275483415</v>
      </c>
      <c r="Q99" s="328">
        <f t="shared" si="17"/>
        <v>3364.3677641679392</v>
      </c>
      <c r="R99" s="277">
        <f>IF(H99&gt;0, rate1(1,$L$52,$L$51,$L$54,L99,$L$53,$L$50,P99),"")</f>
        <v>1108.5108125356453</v>
      </c>
      <c r="S99" s="323">
        <f t="shared" si="18"/>
        <v>0.42237963052851374</v>
      </c>
      <c r="T99" s="323">
        <f t="shared" si="19"/>
        <v>0.25651825971635134</v>
      </c>
      <c r="U99" s="328">
        <f t="shared" si="3"/>
        <v>5.1815774720639327</v>
      </c>
      <c r="V99" s="336">
        <f t="shared" si="20"/>
        <v>5.1815774720639327</v>
      </c>
      <c r="W99" s="328">
        <f t="shared" si="21"/>
        <v>1.6154181201315509E-3</v>
      </c>
      <c r="X99" s="328">
        <f t="shared" si="22"/>
        <v>3275.6012957025646</v>
      </c>
      <c r="Y99" s="328">
        <f t="shared" si="5"/>
        <v>83.777507525673983</v>
      </c>
      <c r="Z99" s="108">
        <f>IF(H99&gt;0, rate1(1,$L$52,$L$51,$L$54,U99,$L$53,$L$50,Y99),"")</f>
        <v>1105.5263818805345</v>
      </c>
      <c r="AA99" s="336">
        <f t="shared" si="23"/>
        <v>0.41234559535404358</v>
      </c>
      <c r="AB99" s="336">
        <f t="shared" si="24"/>
        <v>2.7489254013245939E-3</v>
      </c>
      <c r="AC99" s="328">
        <f t="shared" si="25"/>
        <v>0.25651825971635134</v>
      </c>
      <c r="AD99" s="328">
        <f t="shared" si="26"/>
        <v>0.15593431845448572</v>
      </c>
      <c r="AE99" s="328">
        <f t="shared" si="27"/>
        <v>-2.8088191323510751E-2</v>
      </c>
      <c r="AF99" s="328">
        <f t="shared" si="28"/>
        <v>741.15193853943185</v>
      </c>
      <c r="AG99" s="328">
        <f t="shared" si="29"/>
        <v>731.53054999801645</v>
      </c>
      <c r="AH99" s="328">
        <f t="shared" si="30"/>
        <v>5.2219426542042795</v>
      </c>
      <c r="AI99" s="328">
        <f t="shared" si="31"/>
        <v>231.40799062625538</v>
      </c>
      <c r="AJ99" s="328">
        <f t="shared" si="32"/>
        <v>2.6799751322107674</v>
      </c>
      <c r="AK99" s="337">
        <f t="shared" si="33"/>
        <v>10.278157009103344</v>
      </c>
      <c r="AL99" s="42">
        <f t="shared" si="34"/>
        <v>0.7533201988266004</v>
      </c>
      <c r="BA99" s="8"/>
    </row>
    <row r="100" spans="1:53" ht="15" x14ac:dyDescent="0.15">
      <c r="A100" s="116"/>
      <c r="B100" s="328">
        <f t="shared" si="6"/>
        <v>741.15193853943185</v>
      </c>
      <c r="C100" s="328">
        <f t="shared" si="7"/>
        <v>731.53054999801645</v>
      </c>
      <c r="D100" s="328">
        <f t="shared" si="8"/>
        <v>5.2219426542042795</v>
      </c>
      <c r="E100" s="328">
        <f t="shared" si="0"/>
        <v>89.331367017661279</v>
      </c>
      <c r="F100" s="328">
        <f t="shared" si="9"/>
        <v>88.014149720438269</v>
      </c>
      <c r="G100" s="328">
        <f t="shared" si="10"/>
        <v>3620.3102425129618</v>
      </c>
      <c r="H100" s="313">
        <f t="shared" si="35"/>
        <v>0.04</v>
      </c>
      <c r="I100" s="328">
        <f t="shared" si="12"/>
        <v>7.6971108331323199</v>
      </c>
      <c r="J100" s="328">
        <f t="shared" si="1"/>
        <v>80</v>
      </c>
      <c r="K100" s="335">
        <f t="shared" si="13"/>
        <v>1</v>
      </c>
      <c r="L100" s="323">
        <f t="shared" si="14"/>
        <v>5.2619426542042795</v>
      </c>
      <c r="M100" s="323">
        <f t="shared" si="15"/>
        <v>5.24194265420428</v>
      </c>
      <c r="N100" s="328">
        <f t="shared" si="16"/>
        <v>0.14933492068225718</v>
      </c>
      <c r="O100" s="328">
        <f t="shared" si="2"/>
        <v>7.1731321914604429</v>
      </c>
      <c r="P100" s="332">
        <f t="shared" si="4"/>
        <v>85.29891100589262</v>
      </c>
      <c r="Q100" s="328">
        <f t="shared" si="17"/>
        <v>3552.2969637349397</v>
      </c>
      <c r="R100" s="277">
        <f>IF(H100&gt;0, rate1(1,$L$52,$L$51,$L$54,L100,$L$53,$L$50,P100),"")</f>
        <v>1112.4473751747748</v>
      </c>
      <c r="S100" s="323">
        <f t="shared" si="18"/>
        <v>0.44516494149622726</v>
      </c>
      <c r="T100" s="323">
        <f t="shared" si="19"/>
        <v>0.26915191892338169</v>
      </c>
      <c r="U100" s="328">
        <f t="shared" si="3"/>
        <v>5.2219426542042795</v>
      </c>
      <c r="V100" s="336">
        <f t="shared" si="20"/>
        <v>5.2219426542042795</v>
      </c>
      <c r="W100" s="328">
        <f t="shared" si="21"/>
        <v>1.6406848004990593E-3</v>
      </c>
      <c r="X100" s="328">
        <f t="shared" si="22"/>
        <v>3457.9310395981556</v>
      </c>
      <c r="Y100" s="328">
        <f t="shared" si="5"/>
        <v>84.649257297195007</v>
      </c>
      <c r="Z100" s="108">
        <f>IF(H100&gt;0, rate1(1,$L$52,$L$51,$L$54,U100,$L$53,$L$50,Y100),"")</f>
        <v>1109.5286596737069</v>
      </c>
      <c r="AA100" s="336">
        <f t="shared" si="23"/>
        <v>0.43447917875174275</v>
      </c>
      <c r="AB100" s="336">
        <f t="shared" si="24"/>
        <v>2.9011925624199387E-3</v>
      </c>
      <c r="AC100" s="328">
        <f t="shared" si="25"/>
        <v>0.26915191892338169</v>
      </c>
      <c r="AD100" s="328">
        <f t="shared" si="26"/>
        <v>0.14861495381493686</v>
      </c>
      <c r="AE100" s="328">
        <f t="shared" si="27"/>
        <v>-2.784774536188846E-2</v>
      </c>
      <c r="AF100" s="328">
        <f t="shared" si="28"/>
        <v>741.03212154119069</v>
      </c>
      <c r="AG100" s="328">
        <f t="shared" si="29"/>
        <v>731.26139807909306</v>
      </c>
      <c r="AH100" s="328">
        <f t="shared" si="30"/>
        <v>5.2623118653928973</v>
      </c>
      <c r="AI100" s="328">
        <f t="shared" si="31"/>
        <v>241.94575395631247</v>
      </c>
      <c r="AJ100" s="328">
        <f t="shared" si="32"/>
        <v>2.7471822860875208</v>
      </c>
      <c r="AK100" s="337">
        <f t="shared" si="33"/>
        <v>11.072891358836653</v>
      </c>
      <c r="AL100" s="42">
        <f t="shared" si="34"/>
        <v>0.77183283807670078</v>
      </c>
      <c r="BA100" s="8"/>
    </row>
    <row r="101" spans="1:53" ht="15" x14ac:dyDescent="0.15">
      <c r="A101" s="116"/>
      <c r="B101" s="328">
        <f t="shared" si="6"/>
        <v>741.03212154119069</v>
      </c>
      <c r="C101" s="328">
        <f t="shared" si="7"/>
        <v>731.26139807909306</v>
      </c>
      <c r="D101" s="328">
        <f t="shared" si="8"/>
        <v>5.2623118653928973</v>
      </c>
      <c r="E101" s="328">
        <f t="shared" si="0"/>
        <v>92.111104438806592</v>
      </c>
      <c r="F101" s="328">
        <f t="shared" si="9"/>
        <v>90.721235728233935</v>
      </c>
      <c r="G101" s="328">
        <f t="shared" si="10"/>
        <v>3818.211770160166</v>
      </c>
      <c r="H101" s="313">
        <f t="shared" si="35"/>
        <v>0.04</v>
      </c>
      <c r="I101" s="328">
        <f t="shared" si="12"/>
        <v>7.8165787696781086</v>
      </c>
      <c r="J101" s="328">
        <f t="shared" si="1"/>
        <v>80</v>
      </c>
      <c r="K101" s="335">
        <f t="shared" si="13"/>
        <v>1</v>
      </c>
      <c r="L101" s="323">
        <f t="shared" si="14"/>
        <v>5.3023118653928973</v>
      </c>
      <c r="M101" s="323">
        <f t="shared" si="15"/>
        <v>5.2823118653928969</v>
      </c>
      <c r="N101" s="328">
        <f t="shared" si="16"/>
        <v>0.15049998176678159</v>
      </c>
      <c r="O101" s="328">
        <f t="shared" si="2"/>
        <v>7.1594514395789268</v>
      </c>
      <c r="P101" s="332">
        <f t="shared" si="4"/>
        <v>86.174665319822452</v>
      </c>
      <c r="Q101" s="328">
        <f t="shared" si="17"/>
        <v>3752.5221656821959</v>
      </c>
      <c r="R101" s="277">
        <f>IF(H101&gt;0, rate1(1,$L$52,$L$51,$L$54,L101,$L$53,$L$50,P101),"")</f>
        <v>1116.2984120798446</v>
      </c>
      <c r="S101" s="323">
        <f t="shared" si="18"/>
        <v>0.46952985445714801</v>
      </c>
      <c r="T101" s="323">
        <f t="shared" si="19"/>
        <v>0.2837105594562136</v>
      </c>
      <c r="U101" s="328">
        <f t="shared" si="3"/>
        <v>5.2623118653928973</v>
      </c>
      <c r="V101" s="336">
        <f t="shared" si="20"/>
        <v>5.2623118653928973</v>
      </c>
      <c r="W101" s="328">
        <f t="shared" si="21"/>
        <v>1.6661500993429001E-3</v>
      </c>
      <c r="X101" s="328">
        <f t="shared" si="22"/>
        <v>3651.9797265915581</v>
      </c>
      <c r="Y101" s="328">
        <f t="shared" si="5"/>
        <v>85.523348022784418</v>
      </c>
      <c r="Z101" s="108">
        <f>IF(H101&gt;0, rate1(1,$L$52,$L$51,$L$54,U101,$L$53,$L$50,Y101),"")</f>
        <v>1113.44333666016</v>
      </c>
      <c r="AA101" s="336">
        <f t="shared" si="23"/>
        <v>0.45812130544997015</v>
      </c>
      <c r="AB101" s="336">
        <f t="shared" si="24"/>
        <v>3.0747658398462283E-3</v>
      </c>
      <c r="AC101" s="328">
        <f t="shared" si="25"/>
        <v>0.2837105594562136</v>
      </c>
      <c r="AD101" s="328">
        <f t="shared" si="26"/>
        <v>0.14098876008234509</v>
      </c>
      <c r="AE101" s="328">
        <f t="shared" si="27"/>
        <v>-2.758803149363168E-2</v>
      </c>
      <c r="AF101" s="328">
        <f t="shared" si="28"/>
        <v>740.89891096350129</v>
      </c>
      <c r="AG101" s="328">
        <f t="shared" si="29"/>
        <v>730.97768751963679</v>
      </c>
      <c r="AH101" s="328">
        <f t="shared" si="30"/>
        <v>5.302685097084491</v>
      </c>
      <c r="AI101" s="328">
        <f t="shared" si="31"/>
        <v>254.15297234689686</v>
      </c>
      <c r="AJ101" s="328">
        <f t="shared" si="32"/>
        <v>2.8177803339616587</v>
      </c>
      <c r="AK101" s="337">
        <f t="shared" si="33"/>
        <v>11.948810050017212</v>
      </c>
      <c r="AL101" s="42">
        <f t="shared" si="34"/>
        <v>0.79118849839320582</v>
      </c>
      <c r="BA101" s="8"/>
    </row>
    <row r="102" spans="1:53" ht="15" x14ac:dyDescent="0.15">
      <c r="A102" s="116"/>
      <c r="B102" s="328">
        <f t="shared" si="6"/>
        <v>740.89891096350129</v>
      </c>
      <c r="C102" s="328">
        <f t="shared" si="7"/>
        <v>730.97768751963679</v>
      </c>
      <c r="D102" s="328">
        <f t="shared" si="8"/>
        <v>5.302685097084491</v>
      </c>
      <c r="E102" s="328">
        <f t="shared" si="0"/>
        <v>95.055815571879009</v>
      </c>
      <c r="F102" s="328">
        <f t="shared" si="9"/>
        <v>93.583460005342801</v>
      </c>
      <c r="G102" s="328">
        <f t="shared" si="10"/>
        <v>4029.3349047190895</v>
      </c>
      <c r="H102" s="313">
        <f t="shared" si="35"/>
        <v>0.04</v>
      </c>
      <c r="I102" s="328">
        <f t="shared" si="12"/>
        <v>7.9369787550916051</v>
      </c>
      <c r="J102" s="328">
        <f t="shared" si="1"/>
        <v>80</v>
      </c>
      <c r="K102" s="335">
        <f t="shared" si="13"/>
        <v>1</v>
      </c>
      <c r="L102" s="323">
        <f t="shared" si="14"/>
        <v>5.342685097084491</v>
      </c>
      <c r="M102" s="323">
        <f t="shared" si="15"/>
        <v>5.3226850970844914</v>
      </c>
      <c r="N102" s="328">
        <f t="shared" si="16"/>
        <v>0.15166535501916556</v>
      </c>
      <c r="O102" s="328">
        <f t="shared" si="2"/>
        <v>7.1443225466010087</v>
      </c>
      <c r="P102" s="332">
        <f t="shared" si="4"/>
        <v>87.052741278772061</v>
      </c>
      <c r="Q102" s="328">
        <f t="shared" si="17"/>
        <v>3966.4258140551078</v>
      </c>
      <c r="R102" s="277">
        <f>IF(H102&gt;0, rate1(1,$L$52,$L$51,$L$54,L102,$L$53,$L$50,P102),"")</f>
        <v>1120.0665944522823</v>
      </c>
      <c r="S102" s="323">
        <f t="shared" si="18"/>
        <v>0.49567205802425263</v>
      </c>
      <c r="T102" s="323">
        <f t="shared" si="19"/>
        <v>0.30072764642982835</v>
      </c>
      <c r="U102" s="328">
        <f t="shared" si="3"/>
        <v>5.302685097084491</v>
      </c>
      <c r="V102" s="336">
        <f t="shared" si="20"/>
        <v>5.302685097084491</v>
      </c>
      <c r="W102" s="328">
        <f t="shared" si="21"/>
        <v>1.6918140699324624E-3</v>
      </c>
      <c r="X102" s="328">
        <f t="shared" si="22"/>
        <v>3859.010879777396</v>
      </c>
      <c r="Y102" s="328">
        <f t="shared" si="5"/>
        <v>86.399768658612359</v>
      </c>
      <c r="Z102" s="108">
        <f>IF(H102&gt;0, rate1(1,$L$52,$L$51,$L$54,U102,$L$53,$L$50,Y102),"")</f>
        <v>1117.2731693478629</v>
      </c>
      <c r="AA102" s="336">
        <f t="shared" si="23"/>
        <v>0.4834544698163693</v>
      </c>
      <c r="AB102" s="336">
        <f t="shared" si="24"/>
        <v>3.2752467518807615E-3</v>
      </c>
      <c r="AC102" s="328">
        <f t="shared" si="25"/>
        <v>0.30072764642982835</v>
      </c>
      <c r="AD102" s="328">
        <f t="shared" si="26"/>
        <v>0.13301071742113202</v>
      </c>
      <c r="AE102" s="328">
        <f t="shared" si="27"/>
        <v>-2.7301578099665481E-2</v>
      </c>
      <c r="AF102" s="328">
        <f t="shared" si="28"/>
        <v>740.74984867209059</v>
      </c>
      <c r="AG102" s="328">
        <f t="shared" si="29"/>
        <v>730.67695987320701</v>
      </c>
      <c r="AH102" s="328">
        <f t="shared" si="30"/>
        <v>5.3430623409329936</v>
      </c>
      <c r="AI102" s="328">
        <f t="shared" si="31"/>
        <v>268.49086288202852</v>
      </c>
      <c r="AJ102" s="328">
        <f t="shared" si="32"/>
        <v>2.8923611292066664</v>
      </c>
      <c r="AK102" s="337">
        <f t="shared" si="33"/>
        <v>12.919219920453324</v>
      </c>
      <c r="AL102" s="42">
        <f t="shared" si="34"/>
        <v>0.81152073618095755</v>
      </c>
      <c r="BA102" s="8"/>
    </row>
    <row r="103" spans="1:53" ht="15" x14ac:dyDescent="0.15">
      <c r="A103" s="116"/>
      <c r="B103" s="328">
        <f t="shared" si="6"/>
        <v>740.74984867209059</v>
      </c>
      <c r="C103" s="328">
        <f t="shared" si="7"/>
        <v>730.67695987320701</v>
      </c>
      <c r="D103" s="328">
        <f t="shared" si="8"/>
        <v>5.3430623409329936</v>
      </c>
      <c r="E103" s="328">
        <f t="shared" si="0"/>
        <v>98.190420209972302</v>
      </c>
      <c r="F103" s="328">
        <f t="shared" si="9"/>
        <v>96.623117890925656</v>
      </c>
      <c r="G103" s="328">
        <f t="shared" si="10"/>
        <v>4255.2501032856153</v>
      </c>
      <c r="H103" s="313">
        <f t="shared" si="35"/>
        <v>0.04</v>
      </c>
      <c r="I103" s="328">
        <f t="shared" si="12"/>
        <v>8.0583110391068669</v>
      </c>
      <c r="J103" s="328">
        <f t="shared" si="1"/>
        <v>80</v>
      </c>
      <c r="K103" s="335">
        <f t="shared" si="13"/>
        <v>1</v>
      </c>
      <c r="L103" s="323">
        <f t="shared" si="14"/>
        <v>5.3830623409329936</v>
      </c>
      <c r="M103" s="323">
        <f t="shared" si="15"/>
        <v>5.3630623409329932</v>
      </c>
      <c r="N103" s="328">
        <f t="shared" si="16"/>
        <v>0.15283104025701277</v>
      </c>
      <c r="O103" s="328">
        <f t="shared" si="2"/>
        <v>7.1275024909914286</v>
      </c>
      <c r="P103" s="332">
        <f t="shared" si="4"/>
        <v>87.933128084275438</v>
      </c>
      <c r="Q103" s="328">
        <f t="shared" si="17"/>
        <v>4195.7098430970591</v>
      </c>
      <c r="R103" s="277">
        <f>IF(H103&gt;0, rate1(1,$L$52,$L$51,$L$54,L103,$L$53,$L$50,P103),"")</f>
        <v>1123.7544847852052</v>
      </c>
      <c r="S103" s="323">
        <f t="shared" si="18"/>
        <v>0.52383755530043097</v>
      </c>
      <c r="T103" s="323">
        <f t="shared" si="19"/>
        <v>0.32096407845318486</v>
      </c>
      <c r="U103" s="328">
        <f t="shared" si="3"/>
        <v>5.3430623409329936</v>
      </c>
      <c r="V103" s="336">
        <f t="shared" si="20"/>
        <v>5.3430623409329936</v>
      </c>
      <c r="W103" s="328">
        <f t="shared" si="21"/>
        <v>1.7176767654980551E-3</v>
      </c>
      <c r="X103" s="328">
        <f t="shared" si="22"/>
        <v>4080.5653011035711</v>
      </c>
      <c r="Y103" s="328">
        <f t="shared" si="5"/>
        <v>87.278508302983951</v>
      </c>
      <c r="Z103" s="108">
        <f>IF(H103&gt;0, rate1(1,$L$52,$L$51,$L$54,U103,$L$53,$L$50,Y103),"")</f>
        <v>1121.0208012242215</v>
      </c>
      <c r="AA103" s="336">
        <f t="shared" si="23"/>
        <v>0.51070402799483383</v>
      </c>
      <c r="AB103" s="336">
        <f t="shared" si="24"/>
        <v>3.5105066539969786E-3</v>
      </c>
      <c r="AC103" s="328">
        <f t="shared" si="25"/>
        <v>0.32096407845318486</v>
      </c>
      <c r="AD103" s="328">
        <f t="shared" si="26"/>
        <v>0.12462453802547352</v>
      </c>
      <c r="AE103" s="328">
        <f t="shared" si="27"/>
        <v>-2.6978578160217811E-2</v>
      </c>
      <c r="AF103" s="328">
        <f t="shared" si="28"/>
        <v>740.58171563389442</v>
      </c>
      <c r="AG103" s="328">
        <f t="shared" si="29"/>
        <v>730.35599579475388</v>
      </c>
      <c r="AH103" s="328">
        <f t="shared" si="30"/>
        <v>5.3834435887858652</v>
      </c>
      <c r="AI103" s="328">
        <f t="shared" si="31"/>
        <v>285.61761736998454</v>
      </c>
      <c r="AJ103" s="328">
        <f t="shared" si="32"/>
        <v>2.9716993562538843</v>
      </c>
      <c r="AK103" s="337">
        <f t="shared" si="33"/>
        <v>14.001059525862029</v>
      </c>
      <c r="AL103" s="42">
        <f t="shared" si="34"/>
        <v>0.83300000521151985</v>
      </c>
      <c r="BA103" s="8"/>
    </row>
    <row r="104" spans="1:53" ht="15" x14ac:dyDescent="0.15">
      <c r="A104" s="116"/>
      <c r="B104" s="328">
        <f t="shared" si="6"/>
        <v>740.58171563389442</v>
      </c>
      <c r="C104" s="328">
        <f t="shared" si="7"/>
        <v>730.35599579475388</v>
      </c>
      <c r="D104" s="328">
        <f t="shared" si="8"/>
        <v>5.3834435887858652</v>
      </c>
      <c r="E104" s="328">
        <f t="shared" si="0"/>
        <v>101.54730044090019</v>
      </c>
      <c r="F104" s="328">
        <f t="shared" si="9"/>
        <v>99.868860325436245</v>
      </c>
      <c r="G104" s="328">
        <f t="shared" si="10"/>
        <v>4448.4806749320478</v>
      </c>
      <c r="H104" s="313">
        <f t="shared" si="35"/>
        <v>0.02</v>
      </c>
      <c r="I104" s="328">
        <f t="shared" si="12"/>
        <v>8.1805758713124312</v>
      </c>
      <c r="J104" s="328">
        <f t="shared" si="1"/>
        <v>80</v>
      </c>
      <c r="K104" s="335">
        <f t="shared" si="13"/>
        <v>1</v>
      </c>
      <c r="L104" s="323">
        <f t="shared" si="14"/>
        <v>5.4034435887858647</v>
      </c>
      <c r="M104" s="323">
        <f t="shared" si="15"/>
        <v>5.3934435887858649</v>
      </c>
      <c r="N104" s="328">
        <f t="shared" si="16"/>
        <v>7.779981444624795E-2</v>
      </c>
      <c r="O104" s="328">
        <f t="shared" si="2"/>
        <v>7.1086808923293034</v>
      </c>
      <c r="P104" s="332">
        <f t="shared" si="4"/>
        <v>88.487381441397957</v>
      </c>
      <c r="Q104" s="328">
        <f t="shared" si="17"/>
        <v>4417.4606863337376</v>
      </c>
      <c r="R104" s="277">
        <f>IF(H104&gt;0, rate1(1,$L$52,$L$51,$L$54,L104,$L$53,$L$50,P104),"")</f>
        <v>1126.0313313963047</v>
      </c>
      <c r="S104" s="323">
        <f t="shared" si="18"/>
        <v>0.55186544185247166</v>
      </c>
      <c r="T104" s="323">
        <f t="shared" si="19"/>
        <v>0.17360815637127416</v>
      </c>
      <c r="U104" s="328">
        <f t="shared" si="3"/>
        <v>5.3834435887858652</v>
      </c>
      <c r="V104" s="336">
        <f t="shared" si="20"/>
        <v>5.3834435887858652</v>
      </c>
      <c r="W104" s="328">
        <f t="shared" si="21"/>
        <v>1.7437382392451184E-3</v>
      </c>
      <c r="X104" s="328">
        <f t="shared" si="22"/>
        <v>4318.5665251125056</v>
      </c>
      <c r="Y104" s="328">
        <f t="shared" si="5"/>
        <v>88.15955619348027</v>
      </c>
      <c r="Z104" s="108">
        <f>IF(H104&gt;0, rate1(1,$L$52,$L$51,$L$54,U104,$L$53,$L$50,Y104),"")</f>
        <v>1124.6887684565661</v>
      </c>
      <c r="AA104" s="336">
        <f t="shared" si="23"/>
        <v>0.54015479617559015</v>
      </c>
      <c r="AB104" s="336">
        <f t="shared" si="24"/>
        <v>3.7920113654397454E-3</v>
      </c>
      <c r="AC104" s="328">
        <f t="shared" si="25"/>
        <v>0.17360815637127416</v>
      </c>
      <c r="AD104" s="328">
        <f t="shared" si="26"/>
        <v>0.11520196065689729</v>
      </c>
      <c r="AE104" s="328">
        <f t="shared" si="27"/>
        <v>-3.8103948038735451E-2</v>
      </c>
      <c r="AF104" s="328">
        <f t="shared" si="28"/>
        <v>740.4859072919694</v>
      </c>
      <c r="AG104" s="328">
        <f t="shared" si="29"/>
        <v>730.18238763838258</v>
      </c>
      <c r="AH104" s="328">
        <f t="shared" si="30"/>
        <v>5.4038840708582931</v>
      </c>
      <c r="AI104" s="328">
        <f t="shared" si="31"/>
        <v>154.17702112781896</v>
      </c>
      <c r="AJ104" s="328">
        <f t="shared" si="32"/>
        <v>3.0145263065671672</v>
      </c>
      <c r="AK104" s="337">
        <f t="shared" si="33"/>
        <v>15.216433921675847</v>
      </c>
      <c r="AL104" s="42">
        <f t="shared" si="34"/>
        <v>0.85584941460111863</v>
      </c>
      <c r="BA104" s="8"/>
    </row>
    <row r="105" spans="1:53" ht="15" x14ac:dyDescent="0.15">
      <c r="A105" s="116"/>
      <c r="B105" s="328">
        <f t="shared" si="6"/>
        <v>740.4859072919694</v>
      </c>
      <c r="C105" s="328">
        <f t="shared" si="7"/>
        <v>730.18238763838258</v>
      </c>
      <c r="D105" s="328">
        <f t="shared" si="8"/>
        <v>5.4038840708582931</v>
      </c>
      <c r="E105" s="328">
        <f t="shared" si="0"/>
        <v>103.36017609828275</v>
      </c>
      <c r="F105" s="328">
        <f t="shared" si="9"/>
        <v>102.45373826959147</v>
      </c>
      <c r="G105" s="328">
        <f t="shared" si="10"/>
        <v>4615.6066299923332</v>
      </c>
      <c r="H105" s="313">
        <f t="shared" si="35"/>
        <v>0.02</v>
      </c>
      <c r="I105" s="328">
        <f t="shared" si="12"/>
        <v>8.2428157228694552</v>
      </c>
      <c r="J105" s="328">
        <f t="shared" si="1"/>
        <v>80</v>
      </c>
      <c r="K105" s="335">
        <f t="shared" si="13"/>
        <v>1</v>
      </c>
      <c r="L105" s="323">
        <f t="shared" si="14"/>
        <v>5.4238840708582927</v>
      </c>
      <c r="M105" s="323">
        <f t="shared" si="15"/>
        <v>5.4138840708582929</v>
      </c>
      <c r="N105" s="328">
        <f t="shared" si="16"/>
        <v>7.8101591796734482E-2</v>
      </c>
      <c r="O105" s="328">
        <f t="shared" si="2"/>
        <v>7.0874512940397327</v>
      </c>
      <c r="P105" s="332">
        <f t="shared" si="4"/>
        <v>88.934614112671298</v>
      </c>
      <c r="Q105" s="328">
        <f t="shared" si="17"/>
        <v>4549.9965482132111</v>
      </c>
      <c r="R105" s="277">
        <f>IF(H105&gt;0, rate1(1,$L$52,$L$51,$L$54,L105,$L$53,$L$50,P105),"")</f>
        <v>1127.8438941553084</v>
      </c>
      <c r="S105" s="323">
        <f t="shared" si="18"/>
        <v>0.56920929987326718</v>
      </c>
      <c r="T105" s="323">
        <f t="shared" si="19"/>
        <v>0.18129823084332611</v>
      </c>
      <c r="U105" s="328">
        <f t="shared" si="3"/>
        <v>5.4038840708582931</v>
      </c>
      <c r="V105" s="336">
        <f t="shared" si="20"/>
        <v>5.4038840708582931</v>
      </c>
      <c r="W105" s="328">
        <f t="shared" si="21"/>
        <v>1.7570050325375064E-3</v>
      </c>
      <c r="X105" s="328">
        <f t="shared" si="22"/>
        <v>4484.0085683970765</v>
      </c>
      <c r="Y105" s="328">
        <f t="shared" si="5"/>
        <v>88.606374803273937</v>
      </c>
      <c r="Z105" s="108">
        <f>IF(H105&gt;0, rate1(1,$L$52,$L$51,$L$54,U105,$L$53,$L$50,Y105),"")</f>
        <v>1126.5157224527682</v>
      </c>
      <c r="AA105" s="336">
        <f t="shared" si="23"/>
        <v>0.56161550471344102</v>
      </c>
      <c r="AB105" s="336">
        <f t="shared" si="24"/>
        <v>4.0079086998480729E-3</v>
      </c>
      <c r="AC105" s="328">
        <f t="shared" si="25"/>
        <v>0.18129823084332611</v>
      </c>
      <c r="AD105" s="328">
        <f t="shared" si="26"/>
        <v>0.11031547250609167</v>
      </c>
      <c r="AE105" s="328">
        <f t="shared" si="27"/>
        <v>-2.7536772100136518E-2</v>
      </c>
      <c r="AF105" s="328">
        <f t="shared" si="28"/>
        <v>740.38271065292281</v>
      </c>
      <c r="AG105" s="328">
        <f t="shared" si="29"/>
        <v>730.00108940753921</v>
      </c>
      <c r="AH105" s="328">
        <f t="shared" si="30"/>
        <v>5.4243263653934335</v>
      </c>
      <c r="AI105" s="328">
        <f t="shared" si="31"/>
        <v>160.7476280918365</v>
      </c>
      <c r="AJ105" s="328">
        <f t="shared" si="32"/>
        <v>3.0591784254815662</v>
      </c>
      <c r="AK105" s="337">
        <f t="shared" si="33"/>
        <v>15.902287420681541</v>
      </c>
      <c r="AL105" s="42">
        <f t="shared" si="34"/>
        <v>0.86818357629134413</v>
      </c>
      <c r="BA105" s="8"/>
    </row>
    <row r="106" spans="1:53" ht="15" x14ac:dyDescent="0.15">
      <c r="A106" s="116"/>
      <c r="B106" s="328">
        <f t="shared" si="6"/>
        <v>740.38271065292281</v>
      </c>
      <c r="C106" s="328">
        <f t="shared" si="7"/>
        <v>730.00108940753921</v>
      </c>
      <c r="D106" s="328">
        <f t="shared" si="8"/>
        <v>5.4243263653934335</v>
      </c>
      <c r="E106" s="328">
        <f t="shared" si="0"/>
        <v>105.25363091796078</v>
      </c>
      <c r="F106" s="328">
        <f t="shared" si="9"/>
        <v>104.30690350812176</v>
      </c>
      <c r="G106" s="328">
        <f t="shared" si="10"/>
        <v>4752.425594965709</v>
      </c>
      <c r="H106" s="313">
        <f t="shared" si="35"/>
        <v>0.02</v>
      </c>
      <c r="I106" s="328">
        <f t="shared" si="12"/>
        <v>8.305296996306879</v>
      </c>
      <c r="J106" s="328">
        <f t="shared" si="1"/>
        <v>80</v>
      </c>
      <c r="K106" s="335">
        <f t="shared" si="13"/>
        <v>1</v>
      </c>
      <c r="L106" s="323">
        <f t="shared" si="14"/>
        <v>5.4443263653934331</v>
      </c>
      <c r="M106" s="323">
        <f t="shared" si="15"/>
        <v>5.4343263653934333</v>
      </c>
      <c r="N106" s="328">
        <f t="shared" si="16"/>
        <v>7.840344619004469E-2</v>
      </c>
      <c r="O106" s="328">
        <f t="shared" si="2"/>
        <v>7.0753538940659997</v>
      </c>
      <c r="P106" s="332">
        <f t="shared" si="4"/>
        <v>89.382450332639806</v>
      </c>
      <c r="Q106" s="328">
        <f t="shared" si="17"/>
        <v>4688.4233787159501</v>
      </c>
      <c r="R106" s="277">
        <f>IF(H106&gt;0, rate1(1,$L$52,$L$51,$L$54,L106,$L$53,$L$50,P106),"")</f>
        <v>1129.637270130653</v>
      </c>
      <c r="S106" s="323">
        <f t="shared" si="18"/>
        <v>0.58659673724944705</v>
      </c>
      <c r="T106" s="323">
        <f t="shared" si="19"/>
        <v>0.18965367053078447</v>
      </c>
      <c r="U106" s="328">
        <f t="shared" si="3"/>
        <v>5.4243263653934335</v>
      </c>
      <c r="V106" s="336">
        <f t="shared" si="20"/>
        <v>5.4243263653934335</v>
      </c>
      <c r="W106" s="328">
        <f t="shared" si="21"/>
        <v>1.7703232863404139E-3</v>
      </c>
      <c r="X106" s="328">
        <f t="shared" si="22"/>
        <v>4619.4935685408391</v>
      </c>
      <c r="Y106" s="328">
        <f t="shared" si="5"/>
        <v>89.053797964084367</v>
      </c>
      <c r="Z106" s="108">
        <f>IF(H106&gt;0, rate1(1,$L$52,$L$51,$L$54,U106,$L$53,$L$50,Y106),"")</f>
        <v>1128.323268027345</v>
      </c>
      <c r="AA106" s="336">
        <f t="shared" si="23"/>
        <v>0.57864560041608404</v>
      </c>
      <c r="AB106" s="336">
        <f t="shared" si="24"/>
        <v>4.2015065894377597E-3</v>
      </c>
      <c r="AC106" s="328">
        <f t="shared" si="25"/>
        <v>0.18965367053078447</v>
      </c>
      <c r="AD106" s="328">
        <f t="shared" si="26"/>
        <v>0.10545538055776048</v>
      </c>
      <c r="AE106" s="328">
        <f t="shared" si="27"/>
        <v>-2.6203353751944849E-2</v>
      </c>
      <c r="AF106" s="328">
        <f t="shared" si="28"/>
        <v>740.27146042858203</v>
      </c>
      <c r="AG106" s="328">
        <f t="shared" si="29"/>
        <v>729.81143573700842</v>
      </c>
      <c r="AH106" s="328">
        <f t="shared" si="30"/>
        <v>5.4447704720282841</v>
      </c>
      <c r="AI106" s="328">
        <f t="shared" si="31"/>
        <v>167.88899901368274</v>
      </c>
      <c r="AJ106" s="328">
        <f t="shared" si="32"/>
        <v>3.1058142585409225</v>
      </c>
      <c r="AK106" s="337">
        <f t="shared" si="33"/>
        <v>16.644235238657764</v>
      </c>
      <c r="AL106" s="42">
        <f t="shared" si="34"/>
        <v>0.88104338653869108</v>
      </c>
      <c r="BA106" s="8"/>
    </row>
    <row r="107" spans="1:53" ht="15" x14ac:dyDescent="0.15">
      <c r="A107" s="116"/>
      <c r="B107" s="328">
        <f t="shared" si="6"/>
        <v>740.27146042858203</v>
      </c>
      <c r="C107" s="328">
        <f t="shared" si="7"/>
        <v>729.81143573700842</v>
      </c>
      <c r="D107" s="328">
        <f t="shared" si="8"/>
        <v>5.4447704720282841</v>
      </c>
      <c r="E107" s="328">
        <f t="shared" si="0"/>
        <v>107.23487584946594</v>
      </c>
      <c r="F107" s="328">
        <f t="shared" si="9"/>
        <v>106.24425338371336</v>
      </c>
      <c r="G107" s="328">
        <f t="shared" si="10"/>
        <v>4895.432638491503</v>
      </c>
      <c r="H107" s="313">
        <f t="shared" si="35"/>
        <v>0.02</v>
      </c>
      <c r="I107" s="328">
        <f t="shared" si="12"/>
        <v>8.3680197532588867</v>
      </c>
      <c r="J107" s="328">
        <f t="shared" si="1"/>
        <v>80</v>
      </c>
      <c r="K107" s="335">
        <f t="shared" si="13"/>
        <v>1</v>
      </c>
      <c r="L107" s="323">
        <f t="shared" si="14"/>
        <v>5.4647704720282837</v>
      </c>
      <c r="M107" s="323">
        <f t="shared" si="15"/>
        <v>5.4547704720282839</v>
      </c>
      <c r="N107" s="328">
        <f t="shared" si="16"/>
        <v>7.8705377634168627E-2</v>
      </c>
      <c r="O107" s="328">
        <f t="shared" si="2"/>
        <v>7.0623235984423847</v>
      </c>
      <c r="P107" s="332">
        <f t="shared" si="4"/>
        <v>89.830888830751775</v>
      </c>
      <c r="Q107" s="328">
        <f t="shared" si="17"/>
        <v>4833.2183716789204</v>
      </c>
      <c r="R107" s="277">
        <f>IF(H107&gt;0, rate1(1,$L$52,$L$51,$L$54,L107,$L$53,$L$50,P107),"")</f>
        <v>1131.4117525625602</v>
      </c>
      <c r="S107" s="323">
        <f t="shared" si="18"/>
        <v>0.60487845912320182</v>
      </c>
      <c r="T107" s="323">
        <f t="shared" si="19"/>
        <v>0.19919282927353624</v>
      </c>
      <c r="U107" s="328">
        <f t="shared" si="3"/>
        <v>5.4447704720282841</v>
      </c>
      <c r="V107" s="336">
        <f t="shared" si="20"/>
        <v>5.4447704720282841</v>
      </c>
      <c r="W107" s="328">
        <f t="shared" si="21"/>
        <v>1.7836930137953289E-3</v>
      </c>
      <c r="X107" s="328">
        <f t="shared" si="22"/>
        <v>4761.1077561860311</v>
      </c>
      <c r="Y107" s="328">
        <f t="shared" si="5"/>
        <v>89.501824399144979</v>
      </c>
      <c r="Z107" s="108">
        <f>IF(H107&gt;0, rate1(1,$L$52,$L$51,$L$54,U107,$L$53,$L$50,Y107),"")</f>
        <v>1130.1117028825802</v>
      </c>
      <c r="AA107" s="336">
        <f t="shared" si="23"/>
        <v>0.59653925194799751</v>
      </c>
      <c r="AB107" s="336">
        <f t="shared" si="24"/>
        <v>4.4209827657520394E-3</v>
      </c>
      <c r="AC107" s="328">
        <f t="shared" si="25"/>
        <v>0.19919282927353624</v>
      </c>
      <c r="AD107" s="328">
        <f t="shared" si="26"/>
        <v>0.10040522077496843</v>
      </c>
      <c r="AE107" s="328">
        <f t="shared" si="27"/>
        <v>-2.5975081608467322E-2</v>
      </c>
      <c r="AF107" s="328">
        <f t="shared" si="28"/>
        <v>740.15097297694263</v>
      </c>
      <c r="AG107" s="328">
        <f t="shared" si="29"/>
        <v>729.61224290773487</v>
      </c>
      <c r="AH107" s="328">
        <f t="shared" si="30"/>
        <v>5.4652163904055948</v>
      </c>
      <c r="AI107" s="328">
        <f t="shared" si="31"/>
        <v>176.05688541097427</v>
      </c>
      <c r="AJ107" s="328">
        <f t="shared" si="32"/>
        <v>3.1547189489328598</v>
      </c>
      <c r="AK107" s="337">
        <f t="shared" si="33"/>
        <v>17.442115214683561</v>
      </c>
      <c r="AL107" s="42">
        <f t="shared" si="34"/>
        <v>0.89447450645978566</v>
      </c>
      <c r="BA107" s="8"/>
    </row>
    <row r="108" spans="1:53" ht="15" x14ac:dyDescent="0.15">
      <c r="A108" s="116"/>
      <c r="B108" s="328">
        <f t="shared" si="6"/>
        <v>740.15097297694263</v>
      </c>
      <c r="C108" s="328">
        <f t="shared" si="7"/>
        <v>729.61224290773487</v>
      </c>
      <c r="D108" s="328">
        <f t="shared" si="8"/>
        <v>5.4652163904055948</v>
      </c>
      <c r="E108" s="328">
        <f t="shared" si="0"/>
        <v>109.31544851457542</v>
      </c>
      <c r="F108" s="328">
        <f t="shared" si="9"/>
        <v>108.27516218202068</v>
      </c>
      <c r="G108" s="328">
        <f t="shared" si="10"/>
        <v>5045.2190288174852</v>
      </c>
      <c r="H108" s="313">
        <f t="shared" si="35"/>
        <v>0.02</v>
      </c>
      <c r="I108" s="328">
        <f t="shared" si="12"/>
        <v>8.4309840553662081</v>
      </c>
      <c r="J108" s="328">
        <f t="shared" si="1"/>
        <v>80</v>
      </c>
      <c r="K108" s="335">
        <f t="shared" si="13"/>
        <v>1</v>
      </c>
      <c r="L108" s="323">
        <f t="shared" si="14"/>
        <v>5.4852163904055944</v>
      </c>
      <c r="M108" s="323">
        <f t="shared" si="15"/>
        <v>5.4752163904055946</v>
      </c>
      <c r="N108" s="328">
        <f t="shared" si="16"/>
        <v>7.9007386137217139E-2</v>
      </c>
      <c r="O108" s="328">
        <f t="shared" si="2"/>
        <v>7.0482764034489556</v>
      </c>
      <c r="P108" s="332">
        <f t="shared" si="4"/>
        <v>90.279928344623755</v>
      </c>
      <c r="Q108" s="328">
        <f t="shared" si="17"/>
        <v>4985.0761137065865</v>
      </c>
      <c r="R108" s="277">
        <f>IF(H108&gt;0, rate1(1,$L$52,$L$51,$L$54,L108,$L$53,$L$50,P108),"")</f>
        <v>1133.167628823797</v>
      </c>
      <c r="S108" s="323">
        <f t="shared" si="18"/>
        <v>0.62415823831818618</v>
      </c>
      <c r="T108" s="323">
        <f t="shared" si="19"/>
        <v>0.21021449501427275</v>
      </c>
      <c r="U108" s="328">
        <f t="shared" si="3"/>
        <v>5.4652163904055948</v>
      </c>
      <c r="V108" s="336">
        <f t="shared" si="20"/>
        <v>5.4652163904055948</v>
      </c>
      <c r="W108" s="328">
        <f t="shared" si="21"/>
        <v>1.7971142280224228E-3</v>
      </c>
      <c r="X108" s="328">
        <f t="shared" si="22"/>
        <v>4909.4365073086883</v>
      </c>
      <c r="Y108" s="328">
        <f t="shared" si="5"/>
        <v>89.950452839918569</v>
      </c>
      <c r="Z108" s="108">
        <f>IF(H108&gt;0, rate1(1,$L$52,$L$51,$L$54,U108,$L$53,$L$50,Y108),"")</f>
        <v>1131.881318742332</v>
      </c>
      <c r="AA108" s="336">
        <f t="shared" si="23"/>
        <v>0.61538630730633559</v>
      </c>
      <c r="AB108" s="336">
        <f t="shared" si="24"/>
        <v>4.6725175472465078E-3</v>
      </c>
      <c r="AC108" s="328">
        <f t="shared" si="25"/>
        <v>0.21021449501427275</v>
      </c>
      <c r="AD108" s="328">
        <f t="shared" si="26"/>
        <v>9.5140917845089976E-2</v>
      </c>
      <c r="AE108" s="328">
        <f t="shared" si="27"/>
        <v>-2.5716701278053838E-2</v>
      </c>
      <c r="AF108" s="328">
        <f t="shared" si="28"/>
        <v>740.01976586806552</v>
      </c>
      <c r="AG108" s="328">
        <f t="shared" si="29"/>
        <v>729.4020284127206</v>
      </c>
      <c r="AH108" s="328">
        <f t="shared" si="30"/>
        <v>5.4856641201737029</v>
      </c>
      <c r="AI108" s="328">
        <f t="shared" si="31"/>
        <v>185.51050141846247</v>
      </c>
      <c r="AJ108" s="328">
        <f t="shared" si="32"/>
        <v>3.2062496437713217</v>
      </c>
      <c r="AK108" s="337">
        <f t="shared" si="33"/>
        <v>18.303989837755601</v>
      </c>
      <c r="AL108" s="42">
        <f t="shared" si="34"/>
        <v>0.90855905729266362</v>
      </c>
      <c r="BA108" s="8"/>
    </row>
    <row r="109" spans="1:53" ht="15" x14ac:dyDescent="0.15">
      <c r="A109" s="116"/>
      <c r="B109" s="328">
        <f t="shared" si="6"/>
        <v>740.01976586806552</v>
      </c>
      <c r="C109" s="328">
        <f t="shared" si="7"/>
        <v>729.4020284127206</v>
      </c>
      <c r="D109" s="328">
        <f t="shared" si="8"/>
        <v>5.4856641201737029</v>
      </c>
      <c r="E109" s="328">
        <f t="shared" si="0"/>
        <v>111.50975166439724</v>
      </c>
      <c r="F109" s="328">
        <f t="shared" si="9"/>
        <v>110.41260008948633</v>
      </c>
      <c r="G109" s="328">
        <f t="shared" si="10"/>
        <v>5202.5671848192924</v>
      </c>
      <c r="H109" s="313">
        <f t="shared" si="35"/>
        <v>0.02</v>
      </c>
      <c r="I109" s="328">
        <f t="shared" si="12"/>
        <v>8.4941899642759378</v>
      </c>
      <c r="J109" s="328">
        <f t="shared" si="1"/>
        <v>80</v>
      </c>
      <c r="K109" s="335">
        <f t="shared" si="13"/>
        <v>1</v>
      </c>
      <c r="L109" s="323">
        <f t="shared" si="14"/>
        <v>5.5056641201737024</v>
      </c>
      <c r="M109" s="323">
        <f t="shared" si="15"/>
        <v>5.4956641201737026</v>
      </c>
      <c r="N109" s="328">
        <f t="shared" si="16"/>
        <v>7.9309471707357915E-2</v>
      </c>
      <c r="O109" s="328">
        <f t="shared" si="2"/>
        <v>7.0330628545552862</v>
      </c>
      <c r="P109" s="332">
        <f t="shared" si="4"/>
        <v>90.729567619957933</v>
      </c>
      <c r="Q109" s="328">
        <f t="shared" si="17"/>
        <v>5144.8516705569518</v>
      </c>
      <c r="R109" s="277">
        <f>IF(H109&gt;0, rate1(1,$L$52,$L$51,$L$54,L109,$L$53,$L$50,P109),"")</f>
        <v>1134.9051805647946</v>
      </c>
      <c r="S109" s="323">
        <f t="shared" si="18"/>
        <v>0.64456805968843089</v>
      </c>
      <c r="T109" s="323">
        <f t="shared" si="19"/>
        <v>0.22313546621003108</v>
      </c>
      <c r="U109" s="328">
        <f t="shared" si="3"/>
        <v>5.4856641201737029</v>
      </c>
      <c r="V109" s="336">
        <f t="shared" si="20"/>
        <v>5.4856641201737029</v>
      </c>
      <c r="W109" s="328">
        <f t="shared" si="21"/>
        <v>1.8105869421773946E-3</v>
      </c>
      <c r="X109" s="328">
        <f t="shared" si="22"/>
        <v>5065.2543285070824</v>
      </c>
      <c r="Y109" s="328">
        <f t="shared" si="5"/>
        <v>90.399682026013991</v>
      </c>
      <c r="Z109" s="108">
        <f>IF(H109&gt;0, rate1(1,$L$52,$L$51,$L$54,U109,$L$53,$L$50,Y109),"")</f>
        <v>1133.6324015004384</v>
      </c>
      <c r="AA109" s="336">
        <f t="shared" si="23"/>
        <v>0.63530826777629168</v>
      </c>
      <c r="AB109" s="336">
        <f t="shared" si="24"/>
        <v>4.9647052077033344E-3</v>
      </c>
      <c r="AC109" s="328">
        <f t="shared" si="25"/>
        <v>0.22313546621003108</v>
      </c>
      <c r="AD109" s="328">
        <f t="shared" si="26"/>
        <v>8.9631649955523293E-2</v>
      </c>
      <c r="AE109" s="328">
        <f t="shared" si="27"/>
        <v>-2.5426414595731608E-2</v>
      </c>
      <c r="AF109" s="328">
        <f t="shared" si="28"/>
        <v>739.87593987356286</v>
      </c>
      <c r="AG109" s="328">
        <f t="shared" si="29"/>
        <v>729.17889294651059</v>
      </c>
      <c r="AH109" s="328">
        <f t="shared" si="30"/>
        <v>5.5061136609865153</v>
      </c>
      <c r="AI109" s="328">
        <f t="shared" si="31"/>
        <v>196.61154960891616</v>
      </c>
      <c r="AJ109" s="328">
        <f t="shared" si="32"/>
        <v>3.2608639631071319</v>
      </c>
      <c r="AK109" s="337">
        <f t="shared" si="33"/>
        <v>19.2399309495575</v>
      </c>
      <c r="AL109" s="42">
        <f t="shared" si="34"/>
        <v>0.92339989740614059</v>
      </c>
      <c r="BA109" s="8"/>
    </row>
    <row r="110" spans="1:53" ht="15" x14ac:dyDescent="0.15">
      <c r="A110" s="116"/>
      <c r="B110" s="328">
        <f t="shared" si="6"/>
        <v>739.87593987356286</v>
      </c>
      <c r="C110" s="328">
        <f t="shared" si="7"/>
        <v>729.17889294651059</v>
      </c>
      <c r="D110" s="328">
        <f t="shared" si="8"/>
        <v>5.5061136609865153</v>
      </c>
      <c r="E110" s="328">
        <f t="shared" si="0"/>
        <v>113.8361751842011</v>
      </c>
      <c r="F110" s="328">
        <f t="shared" si="9"/>
        <v>112.67296342429917</v>
      </c>
      <c r="G110" s="328">
        <f t="shared" si="10"/>
        <v>5368.4524453817676</v>
      </c>
      <c r="H110" s="313">
        <f t="shared" si="35"/>
        <v>0.02</v>
      </c>
      <c r="I110" s="328">
        <f t="shared" si="12"/>
        <v>8.5576375416418156</v>
      </c>
      <c r="J110" s="328">
        <f t="shared" si="1"/>
        <v>80</v>
      </c>
      <c r="K110" s="335">
        <f t="shared" si="13"/>
        <v>1</v>
      </c>
      <c r="L110" s="323">
        <f t="shared" si="14"/>
        <v>5.5261136609865149</v>
      </c>
      <c r="M110" s="323">
        <f t="shared" si="15"/>
        <v>5.5161136609865151</v>
      </c>
      <c r="N110" s="328">
        <f t="shared" si="16"/>
        <v>7.9611634352851013E-2</v>
      </c>
      <c r="O110" s="328">
        <f t="shared" si="2"/>
        <v>7.0164957702744051</v>
      </c>
      <c r="P110" s="332">
        <f t="shared" si="4"/>
        <v>91.179805410463487</v>
      </c>
      <c r="Q110" s="328">
        <f t="shared" si="17"/>
        <v>5313.6217374504195</v>
      </c>
      <c r="R110" s="277">
        <f>IF(H110&gt;0, rate1(1,$L$52,$L$51,$L$54,L110,$L$53,$L$50,P110),"")</f>
        <v>1136.6246838545085</v>
      </c>
      <c r="S110" s="323">
        <f t="shared" si="18"/>
        <v>0.66627464087191413</v>
      </c>
      <c r="T110" s="323">
        <f t="shared" si="19"/>
        <v>0.23855434468884809</v>
      </c>
      <c r="U110" s="328">
        <f t="shared" si="3"/>
        <v>5.5061136609865153</v>
      </c>
      <c r="V110" s="336">
        <f t="shared" si="20"/>
        <v>5.5061136609865153</v>
      </c>
      <c r="W110" s="328">
        <f t="shared" si="21"/>
        <v>1.8241111693875212E-3</v>
      </c>
      <c r="X110" s="328">
        <f t="shared" si="22"/>
        <v>5229.5266435869926</v>
      </c>
      <c r="Y110" s="328">
        <f t="shared" si="5"/>
        <v>90.849510705106638</v>
      </c>
      <c r="Z110" s="108">
        <f>IF(H110&gt;0, rate1(1,$L$52,$L$51,$L$54,U110,$L$53,$L$50,Y110),"")</f>
        <v>1135.3652313647449</v>
      </c>
      <c r="AA110" s="336">
        <f t="shared" si="23"/>
        <v>0.65645735974002262</v>
      </c>
      <c r="AB110" s="336">
        <f t="shared" si="24"/>
        <v>5.3097081864630167E-3</v>
      </c>
      <c r="AC110" s="328">
        <f t="shared" si="25"/>
        <v>0.23855434468884809</v>
      </c>
      <c r="AD110" s="328">
        <f t="shared" si="26"/>
        <v>8.3838338916385952E-2</v>
      </c>
      <c r="AE110" s="328">
        <f t="shared" si="27"/>
        <v>-2.5096118226469639E-2</v>
      </c>
      <c r="AF110" s="328">
        <f t="shared" si="28"/>
        <v>739.71699716322689</v>
      </c>
      <c r="AG110" s="328">
        <f t="shared" si="29"/>
        <v>728.94033860182174</v>
      </c>
      <c r="AH110" s="328">
        <f t="shared" si="30"/>
        <v>5.5265650125033838</v>
      </c>
      <c r="AI110" s="328">
        <f t="shared" si="31"/>
        <v>209.87960940621608</v>
      </c>
      <c r="AJ110" s="328">
        <f t="shared" si="32"/>
        <v>3.3191638546088584</v>
      </c>
      <c r="AK110" s="337">
        <f t="shared" si="33"/>
        <v>20.262815745709318</v>
      </c>
      <c r="AL110" s="42">
        <f t="shared" si="34"/>
        <v>0.93912882137485387</v>
      </c>
      <c r="BA110" s="8"/>
    </row>
    <row r="111" spans="1:53" ht="15" x14ac:dyDescent="0.15">
      <c r="A111" s="116"/>
      <c r="B111" s="328">
        <f t="shared" si="6"/>
        <v>739.71699716322689</v>
      </c>
      <c r="C111" s="328">
        <f t="shared" si="7"/>
        <v>728.94033860182174</v>
      </c>
      <c r="D111" s="328">
        <f t="shared" si="8"/>
        <v>5.5265650125033838</v>
      </c>
      <c r="E111" s="328">
        <f t="shared" si="0"/>
        <v>116.31882739969888</v>
      </c>
      <c r="F111" s="328">
        <f t="shared" si="9"/>
        <v>115.07750129194999</v>
      </c>
      <c r="G111" s="328">
        <f t="shared" si="10"/>
        <v>5544.1214259606186</v>
      </c>
      <c r="H111" s="313">
        <f t="shared" si="35"/>
        <v>0.02</v>
      </c>
      <c r="I111" s="328">
        <f t="shared" si="12"/>
        <v>8.6213268491241255</v>
      </c>
      <c r="J111" s="328">
        <f t="shared" si="1"/>
        <v>80</v>
      </c>
      <c r="K111" s="335">
        <f t="shared" si="13"/>
        <v>1</v>
      </c>
      <c r="L111" s="323">
        <f t="shared" si="14"/>
        <v>5.5465650125033834</v>
      </c>
      <c r="M111" s="323">
        <f t="shared" si="15"/>
        <v>5.5365650125033836</v>
      </c>
      <c r="N111" s="328">
        <f t="shared" si="16"/>
        <v>7.9913874082038205E-2</v>
      </c>
      <c r="O111" s="328">
        <f t="shared" si="2"/>
        <v>6.9983353413685343</v>
      </c>
      <c r="P111" s="332">
        <f t="shared" si="4"/>
        <v>91.630640477776979</v>
      </c>
      <c r="Q111" s="328">
        <f t="shared" si="17"/>
        <v>5492.7787151859402</v>
      </c>
      <c r="R111" s="277">
        <f>IF(H111&gt;0, rate1(1,$L$52,$L$51,$L$54,L111,$L$53,$L$50,P111),"")</f>
        <v>1138.3264093171401</v>
      </c>
      <c r="S111" s="323">
        <f t="shared" si="18"/>
        <v>0.68949408155049263</v>
      </c>
      <c r="T111" s="323">
        <f t="shared" si="19"/>
        <v>0.25736666946988751</v>
      </c>
      <c r="U111" s="328">
        <f t="shared" si="3"/>
        <v>5.5265650125033838</v>
      </c>
      <c r="V111" s="336">
        <f t="shared" si="20"/>
        <v>5.5265650125033838</v>
      </c>
      <c r="W111" s="328">
        <f t="shared" si="21"/>
        <v>1.8376869228156067E-3</v>
      </c>
      <c r="X111" s="328">
        <f t="shared" si="22"/>
        <v>5403.4873293446399</v>
      </c>
      <c r="Y111" s="328">
        <f t="shared" si="5"/>
        <v>91.299937632857976</v>
      </c>
      <c r="Z111" s="108">
        <f>IF(H111&gt;0, rate1(1,$L$52,$L$51,$L$54,U111,$L$53,$L$50,Y111),"")</f>
        <v>1137.080082996893</v>
      </c>
      <c r="AA111" s="336">
        <f t="shared" si="23"/>
        <v>0.67902902108217233</v>
      </c>
      <c r="AB111" s="336">
        <f t="shared" si="24"/>
        <v>5.7253990033973639E-3</v>
      </c>
      <c r="AC111" s="328">
        <f t="shared" si="25"/>
        <v>0.25736666946988751</v>
      </c>
      <c r="AD111" s="328">
        <f t="shared" si="26"/>
        <v>7.7710140327009389E-2</v>
      </c>
      <c r="AE111" s="328">
        <f t="shared" si="27"/>
        <v>-2.4714413845810673E-2</v>
      </c>
      <c r="AF111" s="328">
        <f t="shared" si="28"/>
        <v>739.53954436783908</v>
      </c>
      <c r="AG111" s="328">
        <f t="shared" si="29"/>
        <v>728.68297193235185</v>
      </c>
      <c r="AH111" s="328">
        <f t="shared" si="30"/>
        <v>5.5470181743890246</v>
      </c>
      <c r="AI111" s="328">
        <f t="shared" si="31"/>
        <v>226.09215367697283</v>
      </c>
      <c r="AJ111" s="328">
        <f t="shared" si="32"/>
        <v>3.3819672306302397</v>
      </c>
      <c r="AK111" s="337">
        <f t="shared" si="33"/>
        <v>21.389544448061891</v>
      </c>
      <c r="AL111" s="42">
        <f t="shared" si="34"/>
        <v>0.95591919012735116</v>
      </c>
      <c r="BA111" s="8"/>
    </row>
    <row r="112" spans="1:53" ht="15" x14ac:dyDescent="0.15">
      <c r="A112" s="116"/>
      <c r="B112" s="328">
        <f t="shared" si="6"/>
        <v>739.53954436783908</v>
      </c>
      <c r="C112" s="328">
        <f t="shared" si="7"/>
        <v>728.68297193235185</v>
      </c>
      <c r="D112" s="328">
        <f t="shared" si="8"/>
        <v>5.5470181743890246</v>
      </c>
      <c r="E112" s="328">
        <f t="shared" si="0"/>
        <v>118.99036137971686</v>
      </c>
      <c r="F112" s="328">
        <f t="shared" si="9"/>
        <v>117.65459438970787</v>
      </c>
      <c r="G112" s="328">
        <f t="shared" si="10"/>
        <v>5731.2166726951928</v>
      </c>
      <c r="H112" s="313">
        <f t="shared" si="35"/>
        <v>0.02</v>
      </c>
      <c r="I112" s="328">
        <f t="shared" si="12"/>
        <v>8.6852579483897898</v>
      </c>
      <c r="J112" s="328">
        <f t="shared" si="1"/>
        <v>80</v>
      </c>
      <c r="K112" s="335">
        <f t="shared" si="13"/>
        <v>1</v>
      </c>
      <c r="L112" s="323">
        <f t="shared" si="14"/>
        <v>5.5670181743890241</v>
      </c>
      <c r="M112" s="323">
        <f t="shared" si="15"/>
        <v>5.5570181743890243</v>
      </c>
      <c r="N112" s="328">
        <f t="shared" si="16"/>
        <v>8.0216190903311002E-2</v>
      </c>
      <c r="O112" s="328">
        <f t="shared" si="2"/>
        <v>6.9782661751434478</v>
      </c>
      <c r="P112" s="332">
        <f t="shared" si="4"/>
        <v>92.082071591384448</v>
      </c>
      <c r="Q112" s="328">
        <f t="shared" si="17"/>
        <v>5684.183608391093</v>
      </c>
      <c r="R112" s="277">
        <f>IF(H112&gt;0, rate1(1,$L$52,$L$51,$L$54,L112,$L$53,$L$50,P112),"")</f>
        <v>1140.0106222648776</v>
      </c>
      <c r="S112" s="323">
        <f t="shared" si="18"/>
        <v>0.71451552405097707</v>
      </c>
      <c r="T112" s="323">
        <f t="shared" si="19"/>
        <v>0.28098267212832501</v>
      </c>
      <c r="U112" s="328">
        <f t="shared" si="3"/>
        <v>5.5470181743890246</v>
      </c>
      <c r="V112" s="336">
        <f t="shared" si="20"/>
        <v>5.5470181743890246</v>
      </c>
      <c r="W112" s="328">
        <f t="shared" si="21"/>
        <v>1.8513142155782703E-3</v>
      </c>
      <c r="X112" s="328">
        <f t="shared" si="22"/>
        <v>5588.7620621122787</v>
      </c>
      <c r="Y112" s="328">
        <f t="shared" si="5"/>
        <v>91.750961572836985</v>
      </c>
      <c r="Z112" s="108">
        <f>IF(H112&gt;0, rate1(1,$L$52,$L$51,$L$54,U112,$L$53,$L$50,Y112),"")</f>
        <v>1138.7772256480164</v>
      </c>
      <c r="AA112" s="336">
        <f t="shared" si="23"/>
        <v>0.70328169889931147</v>
      </c>
      <c r="AB112" s="336">
        <f t="shared" si="24"/>
        <v>6.2392990547288302E-3</v>
      </c>
      <c r="AC112" s="328">
        <f t="shared" si="25"/>
        <v>0.28098267212832501</v>
      </c>
      <c r="AD112" s="328">
        <f t="shared" si="26"/>
        <v>7.1178766464524132E-2</v>
      </c>
      <c r="AE112" s="328">
        <f t="shared" si="27"/>
        <v>-2.4264444507707157E-2</v>
      </c>
      <c r="AF112" s="328">
        <f t="shared" si="28"/>
        <v>739.33877788661403</v>
      </c>
      <c r="AG112" s="328">
        <f t="shared" si="29"/>
        <v>728.40198926022356</v>
      </c>
      <c r="AH112" s="328">
        <f t="shared" si="30"/>
        <v>5.567473146313433</v>
      </c>
      <c r="AI112" s="328">
        <f t="shared" si="31"/>
        <v>246.47373159566897</v>
      </c>
      <c r="AJ112" s="328">
        <f t="shared" si="32"/>
        <v>3.450432156073481</v>
      </c>
      <c r="AK112" s="337">
        <f t="shared" si="33"/>
        <v>22.643026801503975</v>
      </c>
      <c r="AL112" s="42">
        <f t="shared" si="34"/>
        <v>0.97400656242150896</v>
      </c>
      <c r="BA112" s="8"/>
    </row>
    <row r="113" spans="1:53" ht="15" x14ac:dyDescent="0.15">
      <c r="A113" s="116"/>
      <c r="B113" s="328">
        <f t="shared" si="6"/>
        <v>739.33877788661403</v>
      </c>
      <c r="C113" s="328">
        <f t="shared" si="7"/>
        <v>728.40198926022356</v>
      </c>
      <c r="D113" s="328">
        <f t="shared" si="8"/>
        <v>5.567473146313433</v>
      </c>
      <c r="E113" s="328">
        <f t="shared" si="0"/>
        <v>121.8968725472661</v>
      </c>
      <c r="F113" s="328">
        <f t="shared" si="9"/>
        <v>120.44361696349148</v>
      </c>
      <c r="G113" s="328">
        <f t="shared" si="10"/>
        <v>5931.986953079203</v>
      </c>
      <c r="H113" s="313">
        <f t="shared" si="35"/>
        <v>0.02</v>
      </c>
      <c r="I113" s="328">
        <f t="shared" si="12"/>
        <v>8.7494309011123743</v>
      </c>
      <c r="J113" s="328">
        <f t="shared" si="1"/>
        <v>80</v>
      </c>
      <c r="K113" s="335">
        <f t="shared" si="13"/>
        <v>1</v>
      </c>
      <c r="L113" s="323">
        <f t="shared" si="14"/>
        <v>5.5874731463134326</v>
      </c>
      <c r="M113" s="323">
        <f t="shared" si="15"/>
        <v>5.5774731463134328</v>
      </c>
      <c r="N113" s="328">
        <f t="shared" si="16"/>
        <v>8.0518584825192363E-2</v>
      </c>
      <c r="O113" s="328">
        <f t="shared" si="2"/>
        <v>6.9558598021791465</v>
      </c>
      <c r="P113" s="332">
        <f t="shared" si="4"/>
        <v>92.534097528544592</v>
      </c>
      <c r="Q113" s="328">
        <f t="shared" si="17"/>
        <v>5890.4298275012434</v>
      </c>
      <c r="R113" s="277">
        <f>IF(H113&gt;0, rate1(1,$L$52,$L$51,$L$54,L113,$L$53,$L$50,P113),"")</f>
        <v>1141.6775828267796</v>
      </c>
      <c r="S113" s="323">
        <f t="shared" si="18"/>
        <v>0.74174169591619654</v>
      </c>
      <c r="T113" s="323">
        <f t="shared" si="19"/>
        <v>0.31177539522239139</v>
      </c>
      <c r="U113" s="328">
        <f t="shared" si="3"/>
        <v>5.567473146313433</v>
      </c>
      <c r="V113" s="336">
        <f t="shared" si="20"/>
        <v>5.567473146313433</v>
      </c>
      <c r="W113" s="328">
        <f t="shared" si="21"/>
        <v>1.8649930608596321E-3</v>
      </c>
      <c r="X113" s="328">
        <f t="shared" si="22"/>
        <v>5787.5763991463691</v>
      </c>
      <c r="Y113" s="328">
        <f t="shared" si="5"/>
        <v>92.202581296442517</v>
      </c>
      <c r="Z113" s="108">
        <f>IF(H113&gt;0, rate1(1,$L$52,$L$51,$L$54,U113,$L$53,$L$50,Y113),"")</f>
        <v>1140.4569232904889</v>
      </c>
      <c r="AA113" s="336">
        <f t="shared" si="23"/>
        <v>0.72957010665004562</v>
      </c>
      <c r="AB113" s="336">
        <f t="shared" si="24"/>
        <v>6.8964012733836576E-3</v>
      </c>
      <c r="AC113" s="328">
        <f t="shared" si="25"/>
        <v>0.31177539522239139</v>
      </c>
      <c r="AD113" s="328">
        <f t="shared" si="26"/>
        <v>6.4148743956314674E-2</v>
      </c>
      <c r="AE113" s="328">
        <f t="shared" si="27"/>
        <v>-2.371970250739755E-2</v>
      </c>
      <c r="AF113" s="328">
        <f t="shared" si="28"/>
        <v>739.10752107621681</v>
      </c>
      <c r="AG113" s="328">
        <f t="shared" si="29"/>
        <v>728.09021386500115</v>
      </c>
      <c r="AH113" s="328">
        <f t="shared" si="30"/>
        <v>5.5879299279519223</v>
      </c>
      <c r="AI113" s="328">
        <f t="shared" si="31"/>
        <v>273.08532628838992</v>
      </c>
      <c r="AJ113" s="328">
        <f t="shared" si="32"/>
        <v>3.5262891911535892</v>
      </c>
      <c r="AK113" s="337">
        <f t="shared" si="33"/>
        <v>24.055621161406474</v>
      </c>
      <c r="AL113" s="42">
        <f t="shared" si="34"/>
        <v>0.99372446094916245</v>
      </c>
      <c r="BA113" s="8"/>
    </row>
    <row r="114" spans="1:53" ht="15" x14ac:dyDescent="0.15">
      <c r="A114" s="116"/>
      <c r="B114" s="328">
        <f t="shared" si="6"/>
        <v>739.10752107621681</v>
      </c>
      <c r="C114" s="328">
        <f t="shared" si="7"/>
        <v>728.09021386500115</v>
      </c>
      <c r="D114" s="328">
        <f t="shared" si="8"/>
        <v>5.5879299279519223</v>
      </c>
      <c r="E114" s="328">
        <f t="shared" si="0"/>
        <v>125.10706077936504</v>
      </c>
      <c r="F114" s="328">
        <f t="shared" si="9"/>
        <v>123.50196666331557</v>
      </c>
      <c r="G114" s="328">
        <f t="shared" si="10"/>
        <v>6149.6683055547319</v>
      </c>
      <c r="H114" s="313">
        <f t="shared" si="35"/>
        <v>0.02</v>
      </c>
      <c r="I114" s="328">
        <f t="shared" si="12"/>
        <v>8.8138457689725325</v>
      </c>
      <c r="J114" s="328">
        <f t="shared" si="1"/>
        <v>80</v>
      </c>
      <c r="K114" s="335">
        <f t="shared" si="13"/>
        <v>1</v>
      </c>
      <c r="L114" s="323">
        <f t="shared" si="14"/>
        <v>5.6079299279519219</v>
      </c>
      <c r="M114" s="323">
        <f t="shared" si="15"/>
        <v>5.5979299279519221</v>
      </c>
      <c r="N114" s="328">
        <f t="shared" si="16"/>
        <v>8.0821055856219459E-2</v>
      </c>
      <c r="O114" s="328">
        <f t="shared" si="2"/>
        <v>6.9305096878164623</v>
      </c>
      <c r="P114" s="332">
        <f t="shared" si="4"/>
        <v>92.986717074215733</v>
      </c>
      <c r="Q114" s="328">
        <f t="shared" si="17"/>
        <v>6115.3345846580569</v>
      </c>
      <c r="R114" s="277">
        <f>IF(H114&gt;0, rate1(1,$L$52,$L$51,$L$54,L114,$L$53,$L$50,P114),"")</f>
        <v>1143.327546073954</v>
      </c>
      <c r="S114" s="323">
        <f t="shared" si="18"/>
        <v>0.77176375993377022</v>
      </c>
      <c r="T114" s="323">
        <f t="shared" si="19"/>
        <v>0.35411140593959461</v>
      </c>
      <c r="U114" s="328">
        <f t="shared" si="3"/>
        <v>5.5879299279519223</v>
      </c>
      <c r="V114" s="336">
        <f t="shared" si="20"/>
        <v>5.5879299279519223</v>
      </c>
      <c r="W114" s="328">
        <f t="shared" si="21"/>
        <v>1.8787234717763113E-3</v>
      </c>
      <c r="X114" s="328">
        <f t="shared" si="22"/>
        <v>6003.1328188142352</v>
      </c>
      <c r="Y114" s="328">
        <f t="shared" si="5"/>
        <v>92.654795582829422</v>
      </c>
      <c r="Z114" s="108">
        <f>IF(H114&gt;0, rate1(1,$L$52,$L$51,$L$54,U114,$L$53,$L$50,Y114),"")</f>
        <v>1142.1194347458597</v>
      </c>
      <c r="AA114" s="336">
        <f t="shared" si="23"/>
        <v>0.75840511871978966</v>
      </c>
      <c r="AB114" s="336">
        <f t="shared" si="24"/>
        <v>7.7763380656947819E-3</v>
      </c>
      <c r="AC114" s="328">
        <f t="shared" si="25"/>
        <v>0.35411140593959461</v>
      </c>
      <c r="AD114" s="328">
        <f t="shared" si="26"/>
        <v>5.647940073246796E-2</v>
      </c>
      <c r="AE114" s="328">
        <f t="shared" si="27"/>
        <v>-2.3034975946252586E-2</v>
      </c>
      <c r="AF114" s="328">
        <f t="shared" si="28"/>
        <v>738.83423072613346</v>
      </c>
      <c r="AG114" s="328">
        <f t="shared" si="29"/>
        <v>727.7361024590615</v>
      </c>
      <c r="AH114" s="328">
        <f t="shared" si="30"/>
        <v>5.6083885189848885</v>
      </c>
      <c r="AI114" s="328">
        <f t="shared" si="31"/>
        <v>309.71999857396037</v>
      </c>
      <c r="AJ114" s="328">
        <f t="shared" si="32"/>
        <v>3.6123225240908003</v>
      </c>
      <c r="AK114" s="337">
        <f t="shared" si="33"/>
        <v>25.67555975402658</v>
      </c>
      <c r="AL114" s="42">
        <f t="shared" si="34"/>
        <v>1.0155712870522335</v>
      </c>
      <c r="BA114" s="8"/>
    </row>
    <row r="115" spans="1:53" ht="15" x14ac:dyDescent="0.15">
      <c r="A115" s="116"/>
      <c r="B115" s="328">
        <f t="shared" si="6"/>
        <v>738.83423072613346</v>
      </c>
      <c r="C115" s="328">
        <f t="shared" si="7"/>
        <v>727.7361024590615</v>
      </c>
      <c r="D115" s="328">
        <f t="shared" si="8"/>
        <v>5.6083885189848885</v>
      </c>
      <c r="E115" s="328">
        <f t="shared" si="0"/>
        <v>128.73121024576062</v>
      </c>
      <c r="F115" s="328">
        <f t="shared" si="9"/>
        <v>126.91913551256283</v>
      </c>
      <c r="G115" s="328">
        <f t="shared" si="10"/>
        <v>6389.2432891024428</v>
      </c>
      <c r="H115" s="313">
        <f t="shared" si="35"/>
        <v>0.02</v>
      </c>
      <c r="I115" s="328">
        <f t="shared" si="12"/>
        <v>8.8785026136575649</v>
      </c>
      <c r="J115" s="328">
        <f t="shared" si="1"/>
        <v>80</v>
      </c>
      <c r="K115" s="335">
        <f t="shared" si="13"/>
        <v>1</v>
      </c>
      <c r="L115" s="323">
        <f t="shared" si="14"/>
        <v>5.6283885189848881</v>
      </c>
      <c r="M115" s="323">
        <f t="shared" si="15"/>
        <v>5.6183885189848883</v>
      </c>
      <c r="N115" s="328">
        <f t="shared" si="16"/>
        <v>8.1123604005039596E-2</v>
      </c>
      <c r="O115" s="328">
        <f t="shared" si="2"/>
        <v>6.9013096612236406</v>
      </c>
      <c r="P115" s="332">
        <f t="shared" si="4"/>
        <v>93.439929020977289</v>
      </c>
      <c r="Q115" s="328">
        <f t="shared" si="17"/>
        <v>6364.9525926341739</v>
      </c>
      <c r="R115" s="277">
        <f>IF(H115&gt;0, rate1(1,$L$52,$L$51,$L$54,L115,$L$53,$L$50,P115),"")</f>
        <v>1144.9607621411069</v>
      </c>
      <c r="S115" s="323">
        <f t="shared" si="18"/>
        <v>0.8055139297128624</v>
      </c>
      <c r="T115" s="323">
        <f t="shared" si="19"/>
        <v>0.41711781149811594</v>
      </c>
      <c r="U115" s="328">
        <f t="shared" si="3"/>
        <v>5.6083885189848885</v>
      </c>
      <c r="V115" s="336">
        <f t="shared" si="20"/>
        <v>5.6083885189848885</v>
      </c>
      <c r="W115" s="328">
        <f t="shared" si="21"/>
        <v>1.8925054614911119E-3</v>
      </c>
      <c r="X115" s="328">
        <f t="shared" si="22"/>
        <v>6240.3619691428212</v>
      </c>
      <c r="Y115" s="328">
        <f t="shared" si="5"/>
        <v>93.107603218829439</v>
      </c>
      <c r="Z115" s="108">
        <f>IF(H115&gt;0, rate1(1,$L$52,$L$51,$L$54,U115,$L$53,$L$50,Y115),"")</f>
        <v>1143.7650138090778</v>
      </c>
      <c r="AA115" s="336">
        <f t="shared" si="23"/>
        <v>0.79057205498027572</v>
      </c>
      <c r="AB115" s="336">
        <f t="shared" si="24"/>
        <v>9.0365469675638202E-3</v>
      </c>
      <c r="AC115" s="328">
        <f t="shared" si="25"/>
        <v>0.41711781149811594</v>
      </c>
      <c r="AD115" s="328">
        <f t="shared" si="26"/>
        <v>4.7948084326987168E-2</v>
      </c>
      <c r="AE115" s="328">
        <f t="shared" si="27"/>
        <v>-2.2123945028495594E-2</v>
      </c>
      <c r="AF115" s="328">
        <f t="shared" si="28"/>
        <v>738.4982365186404</v>
      </c>
      <c r="AG115" s="328">
        <f t="shared" si="29"/>
        <v>727.31898464756341</v>
      </c>
      <c r="AH115" s="328">
        <f t="shared" si="30"/>
        <v>5.6288489190977762</v>
      </c>
      <c r="AI115" s="328">
        <f t="shared" si="31"/>
        <v>364.30751628387213</v>
      </c>
      <c r="AJ115" s="328">
        <f t="shared" si="32"/>
        <v>3.7135190563918758</v>
      </c>
      <c r="AK115" s="337">
        <f t="shared" si="33"/>
        <v>27.580235012853322</v>
      </c>
      <c r="AL115" s="42">
        <f t="shared" si="34"/>
        <v>1.0403488869381503</v>
      </c>
      <c r="BA115" s="8"/>
    </row>
    <row r="116" spans="1:53" ht="15" x14ac:dyDescent="0.15">
      <c r="A116" s="116"/>
      <c r="B116" s="328">
        <f t="shared" si="6"/>
        <v>738.4982365186404</v>
      </c>
      <c r="C116" s="328">
        <f t="shared" si="7"/>
        <v>727.31898464756341</v>
      </c>
      <c r="D116" s="328">
        <f t="shared" si="8"/>
        <v>5.6288489190977762</v>
      </c>
      <c r="E116" s="328">
        <f t="shared" si="0"/>
        <v>132.96656942065303</v>
      </c>
      <c r="F116" s="328">
        <f t="shared" si="9"/>
        <v>130.84888983320684</v>
      </c>
      <c r="G116" s="328">
        <f t="shared" si="10"/>
        <v>6623.9160339803175</v>
      </c>
      <c r="H116" s="313">
        <f t="shared" si="35"/>
        <v>0.01</v>
      </c>
      <c r="I116" s="328">
        <f t="shared" si="12"/>
        <v>8.943401496861588</v>
      </c>
      <c r="J116" s="328">
        <f t="shared" si="1"/>
        <v>80</v>
      </c>
      <c r="K116" s="335">
        <f t="shared" si="13"/>
        <v>1</v>
      </c>
      <c r="L116" s="323">
        <f t="shared" si="14"/>
        <v>5.638848919097776</v>
      </c>
      <c r="M116" s="323">
        <f t="shared" si="15"/>
        <v>5.6338489190977761</v>
      </c>
      <c r="N116" s="328">
        <f t="shared" si="16"/>
        <v>4.1648640830480588E-2</v>
      </c>
      <c r="O116" s="328">
        <f t="shared" si="2"/>
        <v>6.8668021996864486</v>
      </c>
      <c r="P116" s="332">
        <f t="shared" si="4"/>
        <v>93.727293760237131</v>
      </c>
      <c r="Q116" s="328">
        <f t="shared" si="17"/>
        <v>6632.103188988096</v>
      </c>
      <c r="R116" s="277">
        <f>IF(H116&gt;0, rate1(1,$L$52,$L$51,$L$54,L116,$L$53,$L$50,P116),"")</f>
        <v>1145.9866695531841</v>
      </c>
      <c r="S116" s="323">
        <f t="shared" si="18"/>
        <v>0.84278572578331057</v>
      </c>
      <c r="T116" s="323">
        <f t="shared" si="19"/>
        <v>0.26491640811874373</v>
      </c>
      <c r="U116" s="328">
        <f t="shared" si="3"/>
        <v>5.6288489190977762</v>
      </c>
      <c r="V116" s="336">
        <f t="shared" si="20"/>
        <v>5.6288489190977762</v>
      </c>
      <c r="W116" s="328">
        <f t="shared" si="21"/>
        <v>1.9063390431419691E-3</v>
      </c>
      <c r="X116" s="328">
        <f t="shared" si="22"/>
        <v>6507.6329001446211</v>
      </c>
      <c r="Y116" s="328">
        <f t="shared" si="5"/>
        <v>93.561002998877882</v>
      </c>
      <c r="Z116" s="108">
        <f>IF(H116&gt;0, rate1(1,$L$52,$L$51,$L$54,U116,$L$53,$L$50,Y116),"")</f>
        <v>1145.3939093691665</v>
      </c>
      <c r="AA116" s="336">
        <f t="shared" si="23"/>
        <v>0.82739642315793438</v>
      </c>
      <c r="AB116" s="336">
        <f t="shared" si="24"/>
        <v>1.1044609144376496E-2</v>
      </c>
      <c r="AC116" s="328">
        <f t="shared" si="25"/>
        <v>0.26491640811874373</v>
      </c>
      <c r="AD116" s="328">
        <f t="shared" si="26"/>
        <v>3.7747756248898298E-2</v>
      </c>
      <c r="AE116" s="328">
        <f t="shared" si="27"/>
        <v>-2.9911484745791844E-2</v>
      </c>
      <c r="AF116" s="328">
        <f t="shared" si="28"/>
        <v>738.27496875135216</v>
      </c>
      <c r="AG116" s="328">
        <f t="shared" si="29"/>
        <v>727.05406823944463</v>
      </c>
      <c r="AH116" s="328">
        <f t="shared" si="30"/>
        <v>5.6393243949058078</v>
      </c>
      <c r="AI116" s="328">
        <f t="shared" si="31"/>
        <v>231.16883918207674</v>
      </c>
      <c r="AJ116" s="328">
        <f t="shared" si="32"/>
        <v>3.7777326228313415</v>
      </c>
      <c r="AK116" s="337">
        <f t="shared" si="33"/>
        <v>29.907884366439632</v>
      </c>
      <c r="AL116" s="42">
        <f t="shared" si="34"/>
        <v>1.06949348824086</v>
      </c>
      <c r="BA116" s="8"/>
    </row>
    <row r="117" spans="1:53" ht="15" x14ac:dyDescent="0.15">
      <c r="A117" s="116"/>
      <c r="B117" s="328">
        <f t="shared" si="6"/>
        <v>738.27496875135216</v>
      </c>
      <c r="C117" s="328">
        <f t="shared" si="7"/>
        <v>727.05406823944463</v>
      </c>
      <c r="D117" s="328">
        <f t="shared" si="8"/>
        <v>5.6393243949058078</v>
      </c>
      <c r="E117" s="328">
        <f t="shared" si="0"/>
        <v>135.61705183602177</v>
      </c>
      <c r="F117" s="328">
        <f t="shared" si="9"/>
        <v>134.2918106283374</v>
      </c>
      <c r="G117" s="328">
        <f t="shared" si="10"/>
        <v>6836.1640167110854</v>
      </c>
      <c r="H117" s="313">
        <f t="shared" si="35"/>
        <v>0.01</v>
      </c>
      <c r="I117" s="328">
        <f t="shared" si="12"/>
        <v>8.976720409526024</v>
      </c>
      <c r="J117" s="328">
        <f t="shared" si="1"/>
        <v>80</v>
      </c>
      <c r="K117" s="335">
        <f t="shared" si="13"/>
        <v>1</v>
      </c>
      <c r="L117" s="323">
        <f t="shared" si="14"/>
        <v>5.6493243949058076</v>
      </c>
      <c r="M117" s="323">
        <f t="shared" si="15"/>
        <v>5.6443243949058077</v>
      </c>
      <c r="N117" s="328">
        <f t="shared" si="16"/>
        <v>4.1729671870172069E-2</v>
      </c>
      <c r="O117" s="328">
        <f t="shared" si="2"/>
        <v>6.8243773310869926</v>
      </c>
      <c r="P117" s="332">
        <f t="shared" si="4"/>
        <v>93.959745364210775</v>
      </c>
      <c r="Q117" s="328">
        <f t="shared" si="17"/>
        <v>6804.1570252138245</v>
      </c>
      <c r="R117" s="277">
        <f>IF(H117&gt;0, rate1(1,$L$52,$L$51,$L$54,L117,$L$53,$L$50,P117),"")</f>
        <v>1146.8111198741126</v>
      </c>
      <c r="S117" s="323">
        <f t="shared" si="18"/>
        <v>0.86939952902582696</v>
      </c>
      <c r="T117" s="323">
        <f t="shared" si="19"/>
        <v>0.31952160324463408</v>
      </c>
      <c r="U117" s="328">
        <f t="shared" si="3"/>
        <v>5.6393243949058078</v>
      </c>
      <c r="V117" s="336">
        <f t="shared" si="20"/>
        <v>5.6393243949058078</v>
      </c>
      <c r="W117" s="328">
        <f t="shared" si="21"/>
        <v>1.9134411668879636E-3</v>
      </c>
      <c r="X117" s="328">
        <f t="shared" si="22"/>
        <v>6718.7853995464893</v>
      </c>
      <c r="Y117" s="328">
        <f t="shared" si="5"/>
        <v>93.793351440192353</v>
      </c>
      <c r="Z117" s="108">
        <f>IF(H117&gt;0, rate1(1,$L$52,$L$51,$L$54,U117,$L$53,$L$50,Y117),"")</f>
        <v>1146.2214506916955</v>
      </c>
      <c r="AA117" s="336">
        <f t="shared" si="23"/>
        <v>0.85893283753399274</v>
      </c>
      <c r="AB117" s="336">
        <f t="shared" si="24"/>
        <v>1.3564043774886609E-2</v>
      </c>
      <c r="AC117" s="328">
        <f t="shared" si="25"/>
        <v>0.31952160324463408</v>
      </c>
      <c r="AD117" s="328">
        <f t="shared" si="26"/>
        <v>3.1296788381296833E-2</v>
      </c>
      <c r="AE117" s="328">
        <f t="shared" si="27"/>
        <v>-2.207579843259215E-2</v>
      </c>
      <c r="AF117" s="328">
        <f t="shared" si="28"/>
        <v>737.99717681997765</v>
      </c>
      <c r="AG117" s="328">
        <f t="shared" si="29"/>
        <v>726.73454663619998</v>
      </c>
      <c r="AH117" s="328">
        <f t="shared" si="30"/>
        <v>5.6498007720593009</v>
      </c>
      <c r="AI117" s="328">
        <f t="shared" si="31"/>
        <v>278.61746167905005</v>
      </c>
      <c r="AJ117" s="328">
        <f t="shared" si="32"/>
        <v>3.855126362186633</v>
      </c>
      <c r="AK117" s="337">
        <f t="shared" si="33"/>
        <v>31.439127346854406</v>
      </c>
      <c r="AL117" s="42">
        <f t="shared" si="34"/>
        <v>1.0879869953754262</v>
      </c>
      <c r="BA117" s="8"/>
    </row>
    <row r="118" spans="1:53" ht="15" x14ac:dyDescent="0.15">
      <c r="A118" s="116"/>
      <c r="B118" s="328">
        <f t="shared" si="6"/>
        <v>737.99717681997765</v>
      </c>
      <c r="C118" s="328">
        <f t="shared" si="7"/>
        <v>726.73454663619998</v>
      </c>
      <c r="D118" s="328">
        <f t="shared" si="8"/>
        <v>5.6498007720593009</v>
      </c>
      <c r="E118" s="328">
        <f t="shared" si="0"/>
        <v>138.7826985996393</v>
      </c>
      <c r="F118" s="328">
        <f t="shared" si="9"/>
        <v>137.19987521783054</v>
      </c>
      <c r="G118" s="328">
        <f t="shared" si="10"/>
        <v>7023.1275669703919</v>
      </c>
      <c r="H118" s="313">
        <f t="shared" si="35"/>
        <v>0.01</v>
      </c>
      <c r="I118" s="328">
        <f t="shared" si="12"/>
        <v>9.0101041470221386</v>
      </c>
      <c r="J118" s="328">
        <f t="shared" si="1"/>
        <v>80</v>
      </c>
      <c r="K118" s="335">
        <f t="shared" si="13"/>
        <v>1</v>
      </c>
      <c r="L118" s="323">
        <f t="shared" si="14"/>
        <v>5.6598007720593007</v>
      </c>
      <c r="M118" s="323">
        <f t="shared" si="15"/>
        <v>5.6548007720593008</v>
      </c>
      <c r="N118" s="328">
        <f t="shared" si="16"/>
        <v>4.181072308875855E-2</v>
      </c>
      <c r="O118" s="328">
        <f t="shared" si="2"/>
        <v>6.7961860543373973</v>
      </c>
      <c r="P118" s="332">
        <f t="shared" si="4"/>
        <v>94.192361061179909</v>
      </c>
      <c r="Q118" s="328">
        <f t="shared" si="17"/>
        <v>7004.1512492556049</v>
      </c>
      <c r="R118" s="277">
        <f>IF(H118&gt;0, rate1(1,$L$52,$L$51,$L$54,L118,$L$53,$L$50,P118),"")</f>
        <v>1147.6313503959868</v>
      </c>
      <c r="S118" s="323">
        <f t="shared" si="18"/>
        <v>0.8980238117898679</v>
      </c>
      <c r="T118" s="323">
        <f t="shared" si="19"/>
        <v>0.41000476505949984</v>
      </c>
      <c r="U118" s="328">
        <f t="shared" si="3"/>
        <v>5.6498007720593009</v>
      </c>
      <c r="V118" s="336">
        <f t="shared" si="20"/>
        <v>5.6498007720593009</v>
      </c>
      <c r="W118" s="328">
        <f t="shared" si="21"/>
        <v>1.9205571084377482E-3</v>
      </c>
      <c r="X118" s="328">
        <f t="shared" si="22"/>
        <v>6904.7953872104817</v>
      </c>
      <c r="Y118" s="328">
        <f t="shared" si="5"/>
        <v>94.025864093021397</v>
      </c>
      <c r="Z118" s="108">
        <f>IF(H118&gt;0, rate1(1,$L$52,$L$51,$L$54,U118,$L$53,$L$50,Y118),"")</f>
        <v>1147.0447491497705</v>
      </c>
      <c r="AA118" s="336">
        <f t="shared" si="23"/>
        <v>0.88573782736921958</v>
      </c>
      <c r="AB118" s="336">
        <f t="shared" si="24"/>
        <v>1.6808337039448E-2</v>
      </c>
      <c r="AC118" s="328">
        <f t="shared" si="25"/>
        <v>0.41000476505949984</v>
      </c>
      <c r="AD118" s="328">
        <f t="shared" si="26"/>
        <v>2.4389960439969036E-2</v>
      </c>
      <c r="AE118" s="328">
        <f t="shared" si="27"/>
        <v>-1.8935101571128939E-2</v>
      </c>
      <c r="AF118" s="328">
        <f t="shared" si="28"/>
        <v>737.62898277800696</v>
      </c>
      <c r="AG118" s="328">
        <f t="shared" si="29"/>
        <v>726.32454187114047</v>
      </c>
      <c r="AH118" s="328">
        <f t="shared" si="30"/>
        <v>5.6602780506054229</v>
      </c>
      <c r="AI118" s="328">
        <f t="shared" si="31"/>
        <v>357.26173297551424</v>
      </c>
      <c r="AJ118" s="328">
        <f t="shared" si="32"/>
        <v>3.9543657324576094</v>
      </c>
      <c r="AK118" s="337">
        <f t="shared" si="33"/>
        <v>33.343802012812105</v>
      </c>
      <c r="AL118" s="42">
        <f t="shared" si="34"/>
        <v>1.1102763923097503</v>
      </c>
      <c r="BA118" s="8"/>
    </row>
    <row r="119" spans="1:53" ht="15" x14ac:dyDescent="0.15">
      <c r="A119" s="116"/>
      <c r="B119" s="328">
        <f t="shared" si="6"/>
        <v>737.62898277800696</v>
      </c>
      <c r="C119" s="328">
        <f t="shared" si="7"/>
        <v>726.32454187114047</v>
      </c>
      <c r="D119" s="328">
        <f t="shared" si="8"/>
        <v>5.6602780506054229</v>
      </c>
      <c r="E119" s="328">
        <f t="shared" si="0"/>
        <v>142.80493399123816</v>
      </c>
      <c r="F119" s="328">
        <f t="shared" si="9"/>
        <v>140.79381629543872</v>
      </c>
      <c r="G119" s="328">
        <f t="shared" si="10"/>
        <v>7247.1968930216099</v>
      </c>
      <c r="H119" s="313">
        <f t="shared" si="35"/>
        <v>0.01</v>
      </c>
      <c r="I119" s="328">
        <f t="shared" si="12"/>
        <v>9.0435527254931909</v>
      </c>
      <c r="J119" s="328">
        <f t="shared" si="1"/>
        <v>80</v>
      </c>
      <c r="K119" s="335">
        <f t="shared" si="13"/>
        <v>1</v>
      </c>
      <c r="L119" s="323">
        <f t="shared" si="14"/>
        <v>5.6702780506054227</v>
      </c>
      <c r="M119" s="323">
        <f t="shared" si="15"/>
        <v>5.6652780506054228</v>
      </c>
      <c r="N119" s="328">
        <f t="shared" si="16"/>
        <v>4.1891794490013012E-2</v>
      </c>
      <c r="O119" s="328">
        <f t="shared" si="2"/>
        <v>6.7611101931358437</v>
      </c>
      <c r="P119" s="332">
        <f t="shared" si="4"/>
        <v>94.425140711587659</v>
      </c>
      <c r="Q119" s="328">
        <f t="shared" si="17"/>
        <v>7250.0590508104297</v>
      </c>
      <c r="R119" s="277">
        <f>IF(H119&gt;0, rate1(1,$L$52,$L$51,$L$54,L119,$L$53,$L$50,P119),"")</f>
        <v>1148.4473923381349</v>
      </c>
      <c r="S119" s="323">
        <f t="shared" si="18"/>
        <v>0.9337108892295195</v>
      </c>
      <c r="T119" s="323">
        <f t="shared" si="19"/>
        <v>0.63195589747853487</v>
      </c>
      <c r="U119" s="328">
        <f t="shared" si="3"/>
        <v>5.6602780506054229</v>
      </c>
      <c r="V119" s="336">
        <f t="shared" si="20"/>
        <v>5.6602780506054229</v>
      </c>
      <c r="W119" s="328">
        <f t="shared" si="21"/>
        <v>1.9276868711983752E-3</v>
      </c>
      <c r="X119" s="328">
        <f t="shared" si="22"/>
        <v>7127.7123936781982</v>
      </c>
      <c r="Y119" s="328">
        <f t="shared" si="5"/>
        <v>94.258540817447667</v>
      </c>
      <c r="Z119" s="108">
        <f>IF(H119&gt;0, rate1(1,$L$52,$L$51,$L$54,U119,$L$53,$L$50,Y119),"")</f>
        <v>1147.8638361877963</v>
      </c>
      <c r="AA119" s="336">
        <f t="shared" si="23"/>
        <v>0.91842094560544907</v>
      </c>
      <c r="AB119" s="336">
        <f t="shared" si="24"/>
        <v>2.3629679033484053E-2</v>
      </c>
      <c r="AC119" s="328">
        <f t="shared" si="25"/>
        <v>0.63195589747853487</v>
      </c>
      <c r="AD119" s="328">
        <f t="shared" si="26"/>
        <v>1.5823889040199459E-2</v>
      </c>
      <c r="AE119" s="328">
        <f t="shared" si="27"/>
        <v>-1.64422165015407E-2</v>
      </c>
      <c r="AF119" s="328">
        <f t="shared" si="28"/>
        <v>737.03891867501841</v>
      </c>
      <c r="AG119" s="328">
        <f t="shared" si="29"/>
        <v>725.69258597366195</v>
      </c>
      <c r="AH119" s="328">
        <f t="shared" si="30"/>
        <v>5.6707562305914179</v>
      </c>
      <c r="AI119" s="328">
        <f t="shared" si="31"/>
        <v>550.26978309553203</v>
      </c>
      <c r="AJ119" s="328">
        <f t="shared" si="32"/>
        <v>4.1072184499841464</v>
      </c>
      <c r="AK119" s="337">
        <f t="shared" si="33"/>
        <v>35.852896738296053</v>
      </c>
      <c r="AL119" s="42">
        <f t="shared" si="34"/>
        <v>1.1388573309477914</v>
      </c>
      <c r="BA119" s="8"/>
    </row>
    <row r="120" spans="1:53" ht="15" x14ac:dyDescent="0.15">
      <c r="A120" s="116"/>
      <c r="B120" s="328">
        <f t="shared" si="6"/>
        <v>737.03891867501841</v>
      </c>
      <c r="C120" s="328">
        <f t="shared" si="7"/>
        <v>725.69258597366195</v>
      </c>
      <c r="D120" s="328">
        <f t="shared" si="8"/>
        <v>5.6707562305914179</v>
      </c>
      <c r="E120" s="328">
        <f t="shared" si="0"/>
        <v>148.9297601896042</v>
      </c>
      <c r="F120" s="328">
        <f t="shared" si="9"/>
        <v>145.86734709042116</v>
      </c>
      <c r="G120" s="328">
        <f t="shared" si="10"/>
        <v>7530.1488099958187</v>
      </c>
      <c r="H120" s="313">
        <f t="shared" si="35"/>
        <v>5.0000000000000001E-3</v>
      </c>
      <c r="I120" s="328">
        <f t="shared" si="12"/>
        <v>9.0770661610851686</v>
      </c>
      <c r="J120" s="328">
        <f t="shared" si="1"/>
        <v>80</v>
      </c>
      <c r="K120" s="335">
        <f t="shared" si="13"/>
        <v>1</v>
      </c>
      <c r="L120" s="323">
        <f t="shared" si="14"/>
        <v>5.6757562305914178</v>
      </c>
      <c r="M120" s="323">
        <f t="shared" si="15"/>
        <v>5.6732562305914183</v>
      </c>
      <c r="N120" s="328">
        <f t="shared" si="16"/>
        <v>2.194944743536098E-2</v>
      </c>
      <c r="O120" s="328">
        <f t="shared" si="2"/>
        <v>6.7146195587696766</v>
      </c>
      <c r="P120" s="332">
        <f t="shared" si="4"/>
        <v>94.574714460208313</v>
      </c>
      <c r="Q120" s="328">
        <f t="shared" si="17"/>
        <v>7596.7828767630735</v>
      </c>
      <c r="R120" s="277">
        <f>IF(H120&gt;0, rate1(1,$L$52,$L$51,$L$54,L120,$L$53,$L$50,P120),"")</f>
        <v>1148.9692471636663</v>
      </c>
      <c r="S120" s="323">
        <f t="shared" si="18"/>
        <v>0.98469084049817468</v>
      </c>
      <c r="T120" s="323">
        <f t="shared" si="19"/>
        <v>1.4337460807527633</v>
      </c>
      <c r="U120" s="328">
        <f t="shared" si="3"/>
        <v>5.6707562305914179</v>
      </c>
      <c r="V120" s="336">
        <f t="shared" si="20"/>
        <v>5.6707562305914179</v>
      </c>
      <c r="W120" s="328">
        <f t="shared" si="21"/>
        <v>1.9348304586550569E-3</v>
      </c>
      <c r="X120" s="328">
        <f t="shared" si="22"/>
        <v>7428.9911318721406</v>
      </c>
      <c r="Y120" s="328">
        <f t="shared" si="5"/>
        <v>94.491381474019022</v>
      </c>
      <c r="Z120" s="108">
        <f>IF(H120&gt;0, rate1(1,$L$52,$L$51,$L$54,U120,$L$53,$L$50,Y120),"")</f>
        <v>1148.6787429444689</v>
      </c>
      <c r="AA120" s="336">
        <f t="shared" si="23"/>
        <v>0.96318529711327583</v>
      </c>
      <c r="AB120" s="336">
        <f t="shared" si="24"/>
        <v>5.2555916711004617E-2</v>
      </c>
      <c r="AC120" s="328">
        <f t="shared" si="25"/>
        <v>1.4337460807527633</v>
      </c>
      <c r="AD120" s="328">
        <f t="shared" si="26"/>
        <v>3.4873678590108771E-3</v>
      </c>
      <c r="AE120" s="328">
        <f t="shared" si="27"/>
        <v>-1.1944144229121951E-2</v>
      </c>
      <c r="AF120" s="328">
        <f t="shared" si="28"/>
        <v>735.627122041701</v>
      </c>
      <c r="AG120" s="328">
        <f t="shared" si="29"/>
        <v>724.25883989290924</v>
      </c>
      <c r="AH120" s="328">
        <f t="shared" si="30"/>
        <v>5.6762386111338792</v>
      </c>
      <c r="AI120" s="328">
        <f t="shared" si="31"/>
        <v>1247.8541826007042</v>
      </c>
      <c r="AJ120" s="328">
        <f t="shared" si="32"/>
        <v>4.4538446118176758</v>
      </c>
      <c r="AK120" s="337">
        <f t="shared" si="33"/>
        <v>39.840810200669665</v>
      </c>
      <c r="AL120" s="42">
        <f t="shared" si="34"/>
        <v>1.1828789135954341</v>
      </c>
      <c r="BA120" s="8"/>
    </row>
    <row r="121" spans="1:53" ht="15" x14ac:dyDescent="0.15">
      <c r="A121" s="116"/>
      <c r="B121" s="328">
        <f t="shared" si="6"/>
        <v>735.627122041701</v>
      </c>
      <c r="C121" s="328">
        <f t="shared" si="7"/>
        <v>724.25883989290924</v>
      </c>
      <c r="D121" s="328">
        <f t="shared" si="8"/>
        <v>5.6762386111338792</v>
      </c>
      <c r="E121" s="328">
        <f t="shared" si="0"/>
        <v>162.65068735930981</v>
      </c>
      <c r="F121" s="328">
        <f t="shared" si="9"/>
        <v>155.79022377445699</v>
      </c>
      <c r="G121" s="328">
        <f t="shared" si="10"/>
        <v>8065.7278136296363</v>
      </c>
      <c r="H121" s="313">
        <f t="shared" si="35"/>
        <v>5.0000000000000001E-3</v>
      </c>
      <c r="I121" s="328">
        <f t="shared" si="12"/>
        <v>9.0946257190334112</v>
      </c>
      <c r="J121" s="328">
        <f t="shared" si="1"/>
        <v>80</v>
      </c>
      <c r="K121" s="335">
        <f t="shared" si="13"/>
        <v>1</v>
      </c>
      <c r="L121" s="323">
        <f t="shared" si="14"/>
        <v>5.6812386111338791</v>
      </c>
      <c r="M121" s="323">
        <f t="shared" si="15"/>
        <v>5.6787386111338787</v>
      </c>
      <c r="N121" s="328">
        <f t="shared" si="16"/>
        <v>2.1972535850427022E-2</v>
      </c>
      <c r="O121" s="328">
        <f t="shared" si="2"/>
        <v>6.6401141313656566</v>
      </c>
      <c r="P121" s="332">
        <f t="shared" si="4"/>
        <v>94.69662523736136</v>
      </c>
      <c r="Q121" s="328">
        <f t="shared" si="17"/>
        <v>8328.3757407585454</v>
      </c>
      <c r="R121" s="277">
        <f>IF(H121&gt;0, rate1(1,$L$52,$L$51,$L$54,L121,$L$53,$L$50,P121),"")</f>
        <v>1149.3931513182854</v>
      </c>
      <c r="S121" s="323">
        <f t="shared" si="18"/>
        <v>1.0912296587447612</v>
      </c>
      <c r="T121" s="323">
        <f t="shared" si="19"/>
        <v>-0.24084860288583271</v>
      </c>
      <c r="U121" s="328">
        <f t="shared" si="3"/>
        <v>5.6762386111338792</v>
      </c>
      <c r="V121" s="336">
        <f t="shared" si="20"/>
        <v>5.6762386111338792</v>
      </c>
      <c r="W121" s="328">
        <f t="shared" si="21"/>
        <v>1.9385733825174611E-3</v>
      </c>
      <c r="X121" s="328">
        <f t="shared" si="22"/>
        <v>7963.0858232716191</v>
      </c>
      <c r="Y121" s="328">
        <f t="shared" si="5"/>
        <v>94.613265368942407</v>
      </c>
      <c r="Z121" s="108">
        <f>IF(H121&gt;0, rate1(1,$L$52,$L$51,$L$54,U121,$L$53,$L$50,Y121),"")</f>
        <v>1149.1034342269088</v>
      </c>
      <c r="AA121" s="336">
        <f t="shared" si="23"/>
        <v>1.0436304203328546</v>
      </c>
      <c r="AB121" s="336">
        <f t="shared" si="24"/>
        <v>-4.4431691643769852E-2</v>
      </c>
      <c r="AC121" s="328">
        <f t="shared" si="25"/>
        <v>-4.4431691643769852E-2</v>
      </c>
      <c r="AD121" s="328">
        <f t="shared" si="26"/>
        <v>-0.11253228979187635</v>
      </c>
      <c r="AE121" s="328">
        <f t="shared" si="27"/>
        <v>-0.16701713961991557</v>
      </c>
      <c r="AF121" s="328">
        <f t="shared" si="28"/>
        <v>735.69352626919522</v>
      </c>
      <c r="AG121" s="328">
        <f t="shared" si="29"/>
        <v>724.30327158455304</v>
      </c>
      <c r="AH121" s="328">
        <f t="shared" si="30"/>
        <v>5.6817214601596371</v>
      </c>
      <c r="AI121" s="328">
        <f t="shared" si="31"/>
        <v>-38.656652506419888</v>
      </c>
      <c r="AJ121" s="328">
        <f t="shared" si="32"/>
        <v>4.4431066527881145</v>
      </c>
      <c r="AK121" s="337">
        <f t="shared" si="33"/>
        <v>49.237337888828662</v>
      </c>
      <c r="AL121" s="42">
        <f t="shared" si="34"/>
        <v>1.2827072482034905</v>
      </c>
      <c r="BA121" s="8"/>
    </row>
    <row r="122" spans="1:53" ht="15" x14ac:dyDescent="0.15">
      <c r="A122" s="116"/>
      <c r="B122" s="328">
        <f t="shared" si="6"/>
        <v>735.69352626919522</v>
      </c>
      <c r="C122" s="328">
        <f t="shared" si="7"/>
        <v>724.30327158455304</v>
      </c>
      <c r="D122" s="328">
        <f t="shared" si="8"/>
        <v>5.6817214601596371</v>
      </c>
      <c r="E122" s="328">
        <f t="shared" si="0"/>
        <v>162.44704411153782</v>
      </c>
      <c r="F122" s="328">
        <f t="shared" si="9"/>
        <v>162.54886573542382</v>
      </c>
      <c r="G122" s="328">
        <f t="shared" si="10"/>
        <v>8395.5889125381054</v>
      </c>
      <c r="H122" s="313">
        <f t="shared" si="35"/>
        <v>5.0000000000000001E-3</v>
      </c>
      <c r="I122" s="328">
        <f t="shared" si="12"/>
        <v>9.112203747713739</v>
      </c>
      <c r="J122" s="328">
        <f t="shared" si="1"/>
        <v>80</v>
      </c>
      <c r="K122" s="335">
        <f t="shared" si="13"/>
        <v>-1</v>
      </c>
      <c r="L122" s="323">
        <f t="shared" si="14"/>
        <v>5.6767214601596372</v>
      </c>
      <c r="M122" s="323">
        <f t="shared" si="15"/>
        <v>5.6792214601596367</v>
      </c>
      <c r="N122" s="328">
        <f t="shared" si="16"/>
        <v>-1.8102167703080596E-2</v>
      </c>
      <c r="O122" s="328">
        <f t="shared" si="2"/>
        <v>6.4618512764654454</v>
      </c>
      <c r="P122" s="332">
        <f t="shared" si="4"/>
        <v>94.65184895648737</v>
      </c>
      <c r="Q122" s="328">
        <f t="shared" si="17"/>
        <v>8319.9905438042242</v>
      </c>
      <c r="R122" s="277">
        <f>IF(H122&gt;0, rate1(1,$L$52,$L$51,$L$54,L122,$L$53,$L$50,P122),"")</f>
        <v>1149.2376061373777</v>
      </c>
      <c r="S122" s="323">
        <f t="shared" si="18"/>
        <v>1.1203560032956807</v>
      </c>
      <c r="T122" s="323">
        <f t="shared" si="19"/>
        <v>0.15040519132733809</v>
      </c>
      <c r="U122" s="328">
        <f t="shared" si="3"/>
        <v>5.6817214601596371</v>
      </c>
      <c r="V122" s="336">
        <f t="shared" si="20"/>
        <v>5.6817214601596371</v>
      </c>
      <c r="W122" s="328">
        <f t="shared" si="21"/>
        <v>1.9423202435397968E-3</v>
      </c>
      <c r="X122" s="328">
        <f t="shared" si="22"/>
        <v>8336.3605457662998</v>
      </c>
      <c r="Y122" s="328">
        <f t="shared" si="5"/>
        <v>94.735199009437892</v>
      </c>
      <c r="Z122" s="108">
        <f>IF(H122&gt;0, rate1(1,$L$52,$L$51,$L$54,U122,$L$53,$L$50,Y122),"")</f>
        <v>1149.5270112090288</v>
      </c>
      <c r="AA122" s="336">
        <f t="shared" si="23"/>
        <v>1.1222777444209471</v>
      </c>
      <c r="AB122" s="336">
        <f t="shared" si="24"/>
        <v>-1.5884495193608291E-2</v>
      </c>
      <c r="AC122" s="328">
        <f t="shared" si="25"/>
        <v>0.15040519132733809</v>
      </c>
      <c r="AD122" s="328">
        <f t="shared" si="26"/>
        <v>-3.3243533390533875E-2</v>
      </c>
      <c r="AE122" s="328">
        <f t="shared" si="27"/>
        <v>1.4963883732837904</v>
      </c>
      <c r="AF122" s="328">
        <f t="shared" si="28"/>
        <v>735.52501891016482</v>
      </c>
      <c r="AG122" s="328">
        <f t="shared" si="29"/>
        <v>724.15286639322574</v>
      </c>
      <c r="AH122" s="328">
        <f t="shared" si="30"/>
        <v>5.6772047757347561</v>
      </c>
      <c r="AI122" s="328">
        <f t="shared" si="31"/>
        <v>130.87388589105996</v>
      </c>
      <c r="AJ122" s="328">
        <f t="shared" si="32"/>
        <v>4.4794605099800755</v>
      </c>
      <c r="AK122" s="337">
        <f t="shared" si="33"/>
        <v>48.925543851525816</v>
      </c>
      <c r="AL122" s="42">
        <f t="shared" si="34"/>
        <v>1.2796147160029769</v>
      </c>
      <c r="BA122" s="8"/>
    </row>
    <row r="123" spans="1:53" ht="15" x14ac:dyDescent="0.15">
      <c r="A123" s="116"/>
      <c r="B123" s="328">
        <f t="shared" si="6"/>
        <v>735.52501891016482</v>
      </c>
      <c r="C123" s="328">
        <f t="shared" si="7"/>
        <v>724.15286639322574</v>
      </c>
      <c r="D123" s="328">
        <f t="shared" si="8"/>
        <v>5.6772047757347561</v>
      </c>
      <c r="E123" s="328">
        <f t="shared" si="0"/>
        <v>163.71580995471888</v>
      </c>
      <c r="F123" s="328">
        <f t="shared" si="9"/>
        <v>163.08142703312836</v>
      </c>
      <c r="G123" s="328">
        <f t="shared" si="10"/>
        <v>8336.4499073159313</v>
      </c>
      <c r="H123" s="313">
        <f t="shared" si="35"/>
        <v>0.02</v>
      </c>
      <c r="I123" s="328">
        <f t="shared" si="12"/>
        <v>9.097722013551266</v>
      </c>
      <c r="J123" s="328">
        <f t="shared" si="1"/>
        <v>80</v>
      </c>
      <c r="K123" s="335">
        <f t="shared" si="13"/>
        <v>-1</v>
      </c>
      <c r="L123" s="323">
        <f t="shared" si="14"/>
        <v>5.6572047757347566</v>
      </c>
      <c r="M123" s="323">
        <f>IF(H123&gt;0, (D123+L123)/2,"")</f>
        <v>5.6672047757347563</v>
      </c>
      <c r="N123" s="328">
        <f t="shared" si="16"/>
        <v>-7.8122036928945704E-2</v>
      </c>
      <c r="O123" s="328">
        <f t="shared" si="2"/>
        <v>6.4702359169237145</v>
      </c>
      <c r="P123" s="332">
        <f t="shared" si="4"/>
        <v>94.301657753387801</v>
      </c>
      <c r="Q123" s="328">
        <f t="shared" si="17"/>
        <v>8331.9737467130144</v>
      </c>
      <c r="R123" s="277">
        <f>IF(H123&gt;0, rate1(1,$L$52,$L$51,$L$54,L123,$L$53,$L$50,P123),"")</f>
        <v>1148.0150966835699</v>
      </c>
      <c r="S123" s="323">
        <f t="shared" si="18"/>
        <v>1.1217089304982348</v>
      </c>
      <c r="T123" s="323">
        <f t="shared" si="19"/>
        <v>0.64187596266880942</v>
      </c>
      <c r="U123" s="328">
        <f t="shared" si="3"/>
        <v>5.6772047757347561</v>
      </c>
      <c r="V123" s="336">
        <f t="shared" si="20"/>
        <v>5.6772047757347561</v>
      </c>
      <c r="W123" s="328">
        <f t="shared" si="21"/>
        <v>1.9392333760599456E-3</v>
      </c>
      <c r="X123" s="328">
        <f t="shared" si="22"/>
        <v>8343.8136800716693</v>
      </c>
      <c r="Y123" s="328">
        <f t="shared" si="5"/>
        <v>94.634749148291831</v>
      </c>
      <c r="Z123" s="108">
        <f>IF(H123&gt;0, rate1(1,$L$52,$L$51,$L$54,U123,$L$53,$L$50,Y123),"")</f>
        <v>1149.1781585684766</v>
      </c>
      <c r="AA123" s="336">
        <f t="shared" si="23"/>
        <v>1.1221660316124249</v>
      </c>
      <c r="AB123" s="336">
        <f t="shared" si="24"/>
        <v>-1.5873752715584777E-2</v>
      </c>
      <c r="AC123" s="328">
        <f t="shared" si="25"/>
        <v>0.64187596266880942</v>
      </c>
      <c r="AD123" s="328">
        <f t="shared" si="26"/>
        <v>-3.1158667971991745E-2</v>
      </c>
      <c r="AE123" s="328">
        <f t="shared" si="27"/>
        <v>5.2629433579894731E-3</v>
      </c>
      <c r="AF123" s="328">
        <f t="shared" si="28"/>
        <v>734.80502091056701</v>
      </c>
      <c r="AG123" s="328">
        <f t="shared" si="29"/>
        <v>723.51099043055694</v>
      </c>
      <c r="AH123" s="328">
        <f t="shared" si="30"/>
        <v>5.6576711333856995</v>
      </c>
      <c r="AI123" s="328">
        <f t="shared" si="31"/>
        <v>559.11805038373222</v>
      </c>
      <c r="AJ123" s="328">
        <f t="shared" si="32"/>
        <v>4.6347710795311121</v>
      </c>
      <c r="AK123" s="337">
        <f t="shared" si="33"/>
        <v>50.024307196853577</v>
      </c>
      <c r="AL123" s="42">
        <f t="shared" si="34"/>
        <v>1.2900846268742618</v>
      </c>
      <c r="BA123" s="8"/>
    </row>
    <row r="124" spans="1:53" ht="15" x14ac:dyDescent="0.15">
      <c r="A124" s="116"/>
      <c r="B124" s="328">
        <f t="shared" si="6"/>
        <v>734.80502091056701</v>
      </c>
      <c r="C124" s="328">
        <f t="shared" si="7"/>
        <v>723.51099043055694</v>
      </c>
      <c r="D124" s="328">
        <f t="shared" si="8"/>
        <v>5.6576711333856995</v>
      </c>
      <c r="E124" s="328">
        <f t="shared" si="0"/>
        <v>169.16459360573259</v>
      </c>
      <c r="F124" s="328">
        <f t="shared" si="9"/>
        <v>166.44020178022572</v>
      </c>
      <c r="G124" s="328">
        <f t="shared" si="10"/>
        <v>8420.3155186633467</v>
      </c>
      <c r="H124" s="313">
        <f t="shared" si="35"/>
        <v>0.02</v>
      </c>
      <c r="I124" s="328">
        <f t="shared" si="12"/>
        <v>9.0352243840080515</v>
      </c>
      <c r="J124" s="328">
        <f t="shared" si="1"/>
        <v>80</v>
      </c>
      <c r="K124" s="335">
        <f t="shared" si="13"/>
        <v>-1</v>
      </c>
      <c r="L124" s="323">
        <f t="shared" si="14"/>
        <v>5.6376711333856999</v>
      </c>
      <c r="M124" s="323">
        <f t="shared" si="15"/>
        <v>5.6476711333856997</v>
      </c>
      <c r="N124" s="328">
        <f t="shared" si="16"/>
        <v>-7.7859647850871738E-2</v>
      </c>
      <c r="O124" s="328">
        <f t="shared" si="2"/>
        <v>6.4489590543901425</v>
      </c>
      <c r="P124" s="332">
        <f t="shared" si="4"/>
        <v>93.867926457007385</v>
      </c>
      <c r="Q124" s="328">
        <f t="shared" si="17"/>
        <v>8522.3724051811841</v>
      </c>
      <c r="R124" s="277">
        <f>IF(H124&gt;0, rate1(1,$L$52,$L$51,$L$54,L124,$L$53,$L$50,P124),"")</f>
        <v>1146.4860356256099</v>
      </c>
      <c r="S124" s="323">
        <f t="shared" si="18"/>
        <v>1.1526623795560176</v>
      </c>
      <c r="T124" s="323">
        <f t="shared" si="19"/>
        <v>0.51001201525423689</v>
      </c>
      <c r="U124" s="328">
        <f t="shared" si="3"/>
        <v>5.6576711333856995</v>
      </c>
      <c r="V124" s="336">
        <f t="shared" si="20"/>
        <v>5.6576711333856995</v>
      </c>
      <c r="W124" s="328">
        <f t="shared" si="21"/>
        <v>1.9259116358512074E-3</v>
      </c>
      <c r="X124" s="328">
        <f t="shared" si="22"/>
        <v>8428.870281728372</v>
      </c>
      <c r="Y124" s="328">
        <f t="shared" si="5"/>
        <v>94.20063361170449</v>
      </c>
      <c r="Z124" s="108">
        <f>IF(H124&gt;0, rate1(1,$L$52,$L$51,$L$54,U124,$L$53,$L$50,Y124),"")</f>
        <v>1147.6604324623979</v>
      </c>
      <c r="AA124" s="336">
        <f t="shared" si="23"/>
        <v>1.1388495166498369</v>
      </c>
      <c r="AB124" s="336">
        <f t="shared" si="24"/>
        <v>-1.3870495787955409E-2</v>
      </c>
      <c r="AC124" s="328">
        <f t="shared" si="25"/>
        <v>0.51001201525423689</v>
      </c>
      <c r="AD124" s="328">
        <f t="shared" si="26"/>
        <v>-3.9214762401293943E-2</v>
      </c>
      <c r="AE124" s="328">
        <f t="shared" si="27"/>
        <v>-1.3987635227911714E-2</v>
      </c>
      <c r="AF124" s="328">
        <f t="shared" si="28"/>
        <v>734.21714924746186</v>
      </c>
      <c r="AG124" s="328">
        <f t="shared" si="29"/>
        <v>723.00097841530271</v>
      </c>
      <c r="AH124" s="328">
        <f t="shared" si="30"/>
        <v>5.6381357643866297</v>
      </c>
      <c r="AI124" s="328">
        <f t="shared" si="31"/>
        <v>444.84799588155084</v>
      </c>
      <c r="AJ124" s="328">
        <f t="shared" si="32"/>
        <v>4.7583399672759876</v>
      </c>
      <c r="AK124" s="337">
        <f t="shared" si="33"/>
        <v>54.685366816153703</v>
      </c>
      <c r="AL124" s="42">
        <f t="shared" si="34"/>
        <v>1.3348140709049605</v>
      </c>
      <c r="BA124" s="8"/>
    </row>
    <row r="125" spans="1:53" ht="15" x14ac:dyDescent="0.15">
      <c r="A125" s="116"/>
      <c r="B125" s="328">
        <f t="shared" si="6"/>
        <v>734.21714924746186</v>
      </c>
      <c r="C125" s="328">
        <f t="shared" si="7"/>
        <v>723.00097841530271</v>
      </c>
      <c r="D125" s="328">
        <f t="shared" si="8"/>
        <v>5.6381357643866297</v>
      </c>
      <c r="E125" s="328">
        <f t="shared" si="0"/>
        <v>173.36943384438345</v>
      </c>
      <c r="F125" s="328">
        <f t="shared" si="9"/>
        <v>171.26701372505801</v>
      </c>
      <c r="G125" s="328">
        <f t="shared" si="10"/>
        <v>8574.7467978606255</v>
      </c>
      <c r="H125" s="313">
        <f t="shared" si="35"/>
        <v>0.02</v>
      </c>
      <c r="I125" s="328">
        <f t="shared" si="12"/>
        <v>8.9729366657273211</v>
      </c>
      <c r="J125" s="328">
        <f t="shared" si="1"/>
        <v>80</v>
      </c>
      <c r="K125" s="335">
        <f t="shared" si="13"/>
        <v>-1</v>
      </c>
      <c r="L125" s="323">
        <f t="shared" si="14"/>
        <v>5.6181357643866301</v>
      </c>
      <c r="M125" s="323">
        <f t="shared" si="15"/>
        <v>5.6281357643866299</v>
      </c>
      <c r="N125" s="328">
        <f t="shared" si="16"/>
        <v>-7.7597189657890198E-2</v>
      </c>
      <c r="O125" s="328">
        <f t="shared" si="2"/>
        <v>6.3580473069742602</v>
      </c>
      <c r="P125" s="332">
        <f t="shared" si="4"/>
        <v>93.434658094684394</v>
      </c>
      <c r="Q125" s="328">
        <f t="shared" si="17"/>
        <v>8645.0273591933274</v>
      </c>
      <c r="R125" s="277">
        <f>IF(H125&gt;0, rate1(1,$L$52,$L$51,$L$54,L125,$L$53,$L$50,P125),"")</f>
        <v>1144.9418750802481</v>
      </c>
      <c r="S125" s="323">
        <f t="shared" si="18"/>
        <v>1.1875698892169635</v>
      </c>
      <c r="T125" s="323">
        <f t="shared" si="19"/>
        <v>0.41369747554807662</v>
      </c>
      <c r="U125" s="328">
        <f t="shared" si="3"/>
        <v>5.6381357643866297</v>
      </c>
      <c r="V125" s="336">
        <f t="shared" si="20"/>
        <v>5.6381357643866297</v>
      </c>
      <c r="W125" s="328">
        <f t="shared" si="21"/>
        <v>1.9126346394777727E-3</v>
      </c>
      <c r="X125" s="328">
        <f t="shared" si="22"/>
        <v>8585.2457570003116</v>
      </c>
      <c r="Y125" s="328">
        <f t="shared" si="5"/>
        <v>93.766980088201819</v>
      </c>
      <c r="Z125" s="108">
        <f>IF(H125&gt;0, rate1(1,$L$52,$L$51,$L$54,U125,$L$53,$L$50,Y125),"")</f>
        <v>1146.1277688589264</v>
      </c>
      <c r="AA125" s="336">
        <f t="shared" si="23"/>
        <v>1.1781373967412205</v>
      </c>
      <c r="AB125" s="336">
        <f t="shared" si="24"/>
        <v>-1.0736850736941268E-2</v>
      </c>
      <c r="AC125" s="328">
        <f t="shared" si="25"/>
        <v>0.41369747554807662</v>
      </c>
      <c r="AD125" s="328">
        <f t="shared" si="26"/>
        <v>-4.8344505785304845E-2</v>
      </c>
      <c r="AE125" s="328">
        <f t="shared" si="27"/>
        <v>-1.9767564315228612E-2</v>
      </c>
      <c r="AF125" s="328">
        <f t="shared" si="28"/>
        <v>733.72585458225592</v>
      </c>
      <c r="AG125" s="328">
        <f t="shared" si="29"/>
        <v>722.58728093975458</v>
      </c>
      <c r="AH125" s="328">
        <f t="shared" si="30"/>
        <v>5.6185986681590618</v>
      </c>
      <c r="AI125" s="328">
        <f t="shared" si="31"/>
        <v>361.32618131298665</v>
      </c>
      <c r="AJ125" s="328">
        <f t="shared" si="32"/>
        <v>4.8587083509740392</v>
      </c>
      <c r="AK125" s="337">
        <f t="shared" si="33"/>
        <v>58.431127299321417</v>
      </c>
      <c r="AL125" s="42">
        <f t="shared" si="34"/>
        <v>1.3704019105754845</v>
      </c>
      <c r="BA125" s="8"/>
    </row>
    <row r="126" spans="1:53" ht="15" x14ac:dyDescent="0.15">
      <c r="A126" s="116"/>
      <c r="B126" s="328">
        <f t="shared" si="6"/>
        <v>733.72585458225592</v>
      </c>
      <c r="C126" s="328">
        <f t="shared" si="7"/>
        <v>722.58728093975458</v>
      </c>
      <c r="D126" s="328">
        <f t="shared" si="8"/>
        <v>5.6185986681590618</v>
      </c>
      <c r="E126" s="328">
        <f t="shared" ref="E126:E189" si="36">bb2wang($B$6,$H$12,C126,$H$8,$H$9,I126,$H$10,$H$11,$K$10,$K$11,$H$13)</f>
        <v>176.64120163753853</v>
      </c>
      <c r="F126" s="328">
        <f t="shared" si="9"/>
        <v>175.005317740961</v>
      </c>
      <c r="G126" s="328">
        <f t="shared" si="10"/>
        <v>8670.8189329721754</v>
      </c>
      <c r="H126" s="313">
        <f t="shared" ref="H126:H157" si="37">dv(S125)</f>
        <v>0.02</v>
      </c>
      <c r="I126" s="328">
        <f t="shared" si="12"/>
        <v>8.9108589140010732</v>
      </c>
      <c r="J126" s="328">
        <f t="shared" ref="J126:J189" si="38">$B$7</f>
        <v>80</v>
      </c>
      <c r="K126" s="335">
        <f t="shared" si="13"/>
        <v>-1</v>
      </c>
      <c r="L126" s="323">
        <f t="shared" si="14"/>
        <v>5.5985986681590623</v>
      </c>
      <c r="M126" s="323">
        <f t="shared" si="15"/>
        <v>5.6085986681590621</v>
      </c>
      <c r="N126" s="328">
        <f t="shared" si="16"/>
        <v>-7.7334662330024173E-2</v>
      </c>
      <c r="O126" s="328">
        <f t="shared" ref="O126:O189" si="39">IF(wh(B125,$F$51,$F$52,$F$53)&gt;0,wh(B125,$F$51,$F$52,$F$53),O125)</f>
        <v>6.2838187116461839</v>
      </c>
      <c r="P126" s="332">
        <f t="shared" si="4"/>
        <v>93.001853945905395</v>
      </c>
      <c r="Q126" s="328">
        <f t="shared" si="17"/>
        <v>8717.4270666198499</v>
      </c>
      <c r="R126" s="277">
        <f>IF(H126&gt;0, rate1(1,$L$52,$L$51,$L$54,L126,$L$53,$L$50,P126),"")</f>
        <v>1143.3823975957418</v>
      </c>
      <c r="S126" s="323">
        <f t="shared" si="18"/>
        <v>1.213313901367755</v>
      </c>
      <c r="T126" s="323">
        <f t="shared" si="19"/>
        <v>0.36253925240764578</v>
      </c>
      <c r="U126" s="328">
        <f t="shared" ref="U126:U189" si="40">L126-K126*H126</f>
        <v>5.6185986681590618</v>
      </c>
      <c r="V126" s="336">
        <f t="shared" si="20"/>
        <v>5.6185986681590618</v>
      </c>
      <c r="W126" s="328">
        <f t="shared" si="21"/>
        <v>1.8994023987062292E-3</v>
      </c>
      <c r="X126" s="328">
        <f t="shared" si="22"/>
        <v>8682.6578067890932</v>
      </c>
      <c r="Y126" s="328">
        <f t="shared" si="5"/>
        <v>93.333789851883154</v>
      </c>
      <c r="Z126" s="108">
        <f>IF(H126&gt;0, rate1(1,$L$52,$L$51,$L$54,U126,$L$53,$L$50,Y126),"")</f>
        <v>1144.5799533704246</v>
      </c>
      <c r="AA126" s="336">
        <f t="shared" si="23"/>
        <v>1.2072102186802889</v>
      </c>
      <c r="AB126" s="336">
        <f t="shared" si="24"/>
        <v>-9.1665479183576197E-3</v>
      </c>
      <c r="AC126" s="328">
        <f t="shared" si="25"/>
        <v>0.36253925240764578</v>
      </c>
      <c r="AD126" s="328">
        <f t="shared" si="26"/>
        <v>-5.5166440232826526E-2</v>
      </c>
      <c r="AE126" s="328">
        <f t="shared" si="27"/>
        <v>-1.7576943223203974E-2</v>
      </c>
      <c r="AF126" s="328">
        <f t="shared" si="28"/>
        <v>733.28598066751829</v>
      </c>
      <c r="AG126" s="328">
        <f t="shared" si="29"/>
        <v>722.22474168734698</v>
      </c>
      <c r="AH126" s="328">
        <f t="shared" si="30"/>
        <v>5.5990598441198154</v>
      </c>
      <c r="AI126" s="328">
        <f t="shared" si="31"/>
        <v>317.07611833974238</v>
      </c>
      <c r="AJ126" s="328">
        <f t="shared" si="32"/>
        <v>4.9467850505128563</v>
      </c>
      <c r="AK126" s="337">
        <f t="shared" si="33"/>
        <v>61.529407815518155</v>
      </c>
      <c r="AL126" s="42">
        <f t="shared" si="34"/>
        <v>1.3993080050805236</v>
      </c>
      <c r="BA126" s="8"/>
    </row>
    <row r="127" spans="1:53" ht="15" x14ac:dyDescent="0.15">
      <c r="A127" s="116"/>
      <c r="B127" s="328">
        <f t="shared" si="6"/>
        <v>733.28598066751829</v>
      </c>
      <c r="C127" s="328">
        <f t="shared" si="7"/>
        <v>722.22474168734698</v>
      </c>
      <c r="D127" s="328">
        <f t="shared" si="8"/>
        <v>5.5990598441198154</v>
      </c>
      <c r="E127" s="328">
        <f t="shared" si="36"/>
        <v>179.41189569371187</v>
      </c>
      <c r="F127" s="328">
        <f t="shared" si="9"/>
        <v>178.0265486656252</v>
      </c>
      <c r="G127" s="328">
        <f t="shared" si="10"/>
        <v>8728.4809161970152</v>
      </c>
      <c r="H127" s="313">
        <f t="shared" si="37"/>
        <v>0.02</v>
      </c>
      <c r="I127" s="328">
        <f t="shared" si="12"/>
        <v>8.8489911841370485</v>
      </c>
      <c r="J127" s="328">
        <f t="shared" si="38"/>
        <v>80</v>
      </c>
      <c r="K127" s="335">
        <f t="shared" si="13"/>
        <v>-1</v>
      </c>
      <c r="L127" s="323">
        <f t="shared" si="14"/>
        <v>5.5790598441198158</v>
      </c>
      <c r="M127" s="323">
        <f t="shared" si="15"/>
        <v>5.5890598441198156</v>
      </c>
      <c r="N127" s="328">
        <f t="shared" si="16"/>
        <v>-7.7072065847286098E-2</v>
      </c>
      <c r="O127" s="328">
        <f t="shared" si="39"/>
        <v>6.2217845719195122</v>
      </c>
      <c r="P127" s="332">
        <f t="shared" ref="P127:P190" si="41">IF(H127&gt;0, $C$54*$L$55*$L$55*M127*M127/(($B$19*(B127-C127))^0.333)*1000,"")</f>
        <v>92.56951529747154</v>
      </c>
      <c r="Q127" s="328">
        <f t="shared" si="17"/>
        <v>8762.3578237274342</v>
      </c>
      <c r="R127" s="277">
        <f>IF(H127&gt;0, rate1(1,$L$52,$L$51,$L$54,L127,$L$53,$L$50,P127),"")</f>
        <v>1141.8073815821267</v>
      </c>
      <c r="S127" s="323">
        <f t="shared" si="18"/>
        <v>1.2334261970225053</v>
      </c>
      <c r="T127" s="323">
        <f t="shared" si="19"/>
        <v>0.33017744722052489</v>
      </c>
      <c r="U127" s="328">
        <f t="shared" si="40"/>
        <v>5.5990598441198154</v>
      </c>
      <c r="V127" s="336">
        <f t="shared" si="20"/>
        <v>5.5990598441198154</v>
      </c>
      <c r="W127" s="328">
        <f t="shared" si="21"/>
        <v>1.886214925360008E-3</v>
      </c>
      <c r="X127" s="328">
        <f t="shared" si="22"/>
        <v>8741.2609921342209</v>
      </c>
      <c r="Y127" s="328">
        <f t="shared" ref="Y127:Y190" si="42">IF(H127&gt;0, $C$54*$L$55*$L$55*V127*V127/(($B$19*(B127-C127))^0.333)*1000,"")</f>
        <v>92.901064184111462</v>
      </c>
      <c r="Z127" s="108">
        <f>IF(H127&gt;0, rate1(1,$L$52,$L$51,$L$54,U127,$L$53,$L$50,Y127),"")</f>
        <v>1143.0167675433991</v>
      </c>
      <c r="AA127" s="336">
        <f t="shared" si="23"/>
        <v>1.2291546157268443</v>
      </c>
      <c r="AB127" s="336">
        <f t="shared" si="24"/>
        <v>-8.2311888825682862E-3</v>
      </c>
      <c r="AC127" s="328">
        <f t="shared" si="25"/>
        <v>0.33017744722052489</v>
      </c>
      <c r="AD127" s="328">
        <f t="shared" si="26"/>
        <v>-6.0573489099157156E-2</v>
      </c>
      <c r="AE127" s="328">
        <f t="shared" si="27"/>
        <v>-1.5611140511649193E-2</v>
      </c>
      <c r="AF127" s="328">
        <f t="shared" si="28"/>
        <v>732.87873115445052</v>
      </c>
      <c r="AG127" s="328">
        <f t="shared" si="29"/>
        <v>721.89456424012644</v>
      </c>
      <c r="AH127" s="328">
        <f t="shared" si="30"/>
        <v>5.5795192916811054</v>
      </c>
      <c r="AI127" s="328">
        <f t="shared" si="31"/>
        <v>289.17088166221168</v>
      </c>
      <c r="AJ127" s="328">
        <f t="shared" si="32"/>
        <v>5.0271102954190265</v>
      </c>
      <c r="AK127" s="337">
        <f t="shared" si="33"/>
        <v>64.278717425611717</v>
      </c>
      <c r="AL127" s="42">
        <f t="shared" si="34"/>
        <v>1.424674094547703</v>
      </c>
      <c r="BA127" s="8"/>
    </row>
    <row r="128" spans="1:53" ht="15" x14ac:dyDescent="0.15">
      <c r="A128" s="116"/>
      <c r="B128" s="328">
        <f t="shared" ref="B128:B191" si="43">IF(H128&gt;0, AF127,"")</f>
        <v>732.87873115445052</v>
      </c>
      <c r="C128" s="328">
        <f t="shared" ref="C128:C191" si="44">IF(H128&gt;0, AG127,"")</f>
        <v>721.89456424012644</v>
      </c>
      <c r="D128" s="328">
        <f t="shared" ref="D128:D191" si="45">IF(H128&gt;0, AH127,"")</f>
        <v>5.5795192916811054</v>
      </c>
      <c r="E128" s="328">
        <f t="shared" si="36"/>
        <v>181.86222340957761</v>
      </c>
      <c r="F128" s="328">
        <f t="shared" ref="F128:F191" si="46">IF(H128&gt;0, (E128+E127)/2,"")</f>
        <v>180.63705955164474</v>
      </c>
      <c r="G128" s="328">
        <f t="shared" ref="G128:G191" si="47">IF(H128&gt;0, F128*$S$53*$C$55*(B128-C128+N128)^1.5,"")</f>
        <v>8763.7380174575792</v>
      </c>
      <c r="H128" s="313">
        <f t="shared" si="37"/>
        <v>0.02</v>
      </c>
      <c r="I128" s="328">
        <f t="shared" ref="I128:I191" si="48">IF(H128&gt;0, (B128-C128)*B$19,"")</f>
        <v>8.7873335314592627</v>
      </c>
      <c r="J128" s="328">
        <f t="shared" si="38"/>
        <v>80</v>
      </c>
      <c r="K128" s="335">
        <f t="shared" ref="K128:K191" si="49">IF(H128&gt;0, IF((1-S127-0.015)&gt;0,1,-1),"")</f>
        <v>-1</v>
      </c>
      <c r="L128" s="323">
        <f t="shared" ref="L128:L191" si="50">IF(H128&gt;0, D128+K128*H128,"")</f>
        <v>5.5595192916811058</v>
      </c>
      <c r="M128" s="323">
        <f t="shared" ref="M128:M191" si="51">IF(H128&gt;0, (D128+L128)/2,"")</f>
        <v>5.5695192916811056</v>
      </c>
      <c r="N128" s="328">
        <f t="shared" ref="N128:N191" si="52">IF(H128&gt;0, 2*($P$53*M128/$S$52/$S$51)^2-(B128-C128)*2,"")</f>
        <v>-7.680940018957827E-2</v>
      </c>
      <c r="O128" s="328">
        <f t="shared" si="39"/>
        <v>6.1662431589519748</v>
      </c>
      <c r="P128" s="332">
        <f t="shared" si="41"/>
        <v>92.137643443570241</v>
      </c>
      <c r="Q128" s="328">
        <f t="shared" ref="Q128:Q191" si="53">IF(H128&gt;0, M128/$S$54*(B128-C128+N128/2)*E128-J128,"")</f>
        <v>8789.4401042985955</v>
      </c>
      <c r="R128" s="277">
        <f>IF(H128&gt;0, rate1(1,$L$52,$L$51,$L$54,L128,$L$53,$L$50,P128),"")</f>
        <v>1140.2166012129671</v>
      </c>
      <c r="S128" s="323">
        <f t="shared" ref="S128:S191" si="54">IF(H128&gt;0, Q128/O128/R128,"")</f>
        <v>1.250124321064626</v>
      </c>
      <c r="T128" s="323">
        <f t="shared" ref="T128:T191" si="55">IF(H128&gt;0, N128/(1-S128),"")</f>
        <v>0.30708489227536012</v>
      </c>
      <c r="U128" s="328">
        <f t="shared" si="40"/>
        <v>5.5795192916811054</v>
      </c>
      <c r="V128" s="336">
        <f t="shared" ref="V128:V191" si="56">IF(H128&gt;0, (D128+U128)/2,"")</f>
        <v>5.5795192916811054</v>
      </c>
      <c r="W128" s="328">
        <f t="shared" ref="W128:W191" si="57">IF(H128&gt;0, 2*($P$53*V128/$S$52/$S$51)^2-(B128-C128)*2,"")</f>
        <v>1.873072231191486E-3</v>
      </c>
      <c r="X128" s="328">
        <f t="shared" ref="X128:X191" si="58">IF(H128&gt;0, V128/$S$54*(B128-C128+W128/2)*F128-J128,"")</f>
        <v>8777.2270313403897</v>
      </c>
      <c r="Y128" s="328">
        <f t="shared" si="42"/>
        <v>92.468804373584746</v>
      </c>
      <c r="Z128" s="108">
        <f>IF(H128&gt;0, rate1(1,$L$52,$L$51,$L$54,U128,$L$53,$L$50,Y128),"")</f>
        <v>1141.4379887623063</v>
      </c>
      <c r="AA128" s="336">
        <f t="shared" ref="AA128:AA191" si="59">IF(H128&gt;0, X128/O128/Z128,"")</f>
        <v>1.2470514247208622</v>
      </c>
      <c r="AB128" s="336">
        <f t="shared" ref="AB128:AB191" si="60">IF(H128&gt;0, W128/(1-AA128),"")</f>
        <v>-7.5817098942369109E-3</v>
      </c>
      <c r="AC128" s="328">
        <f t="shared" ref="AC128:AC191" si="61">IF(H128&gt;0, delta_z(N128,S128,H128,AE127,AB128),"")</f>
        <v>0.30708489227536012</v>
      </c>
      <c r="AD128" s="328">
        <f t="shared" ref="AD128:AD191" si="62">IF(H128&gt;0, H128/AC128*K128,"")</f>
        <v>-6.5128570317507475E-2</v>
      </c>
      <c r="AE128" s="328">
        <f t="shared" ref="AE128:AE191" si="63">IF(H128&gt;0, (AD128-AD127)/(AC128+AC127)*2,"")</f>
        <v>-1.4295780359321652E-2</v>
      </c>
      <c r="AF128" s="328">
        <f t="shared" ref="AF128:AF191" si="64">IF(H128&gt;0, B128-(AC128-N128),"")</f>
        <v>732.49483686198562</v>
      </c>
      <c r="AG128" s="328">
        <f t="shared" ref="AG128:AG191" si="65">IF(H128&gt;0, C128-AC128,"")</f>
        <v>721.58747934785106</v>
      </c>
      <c r="AH128" s="328">
        <f t="shared" ref="AH128:AH191" si="66">IF(H128&gt;0, $S$54*$S$53*$C$55*SQRT(AF128-AG128),"")</f>
        <v>5.5599770102503427</v>
      </c>
      <c r="AI128" s="328">
        <f t="shared" ref="AI128:AI191" si="67">IF(H128&gt;0, AC128/R128*1000000,"")</f>
        <v>269.3215411428688</v>
      </c>
      <c r="AJ128" s="328">
        <f t="shared" ref="AJ128:AJ191" si="68">IF(H128&gt;0, AJ127+AI128/3600,"")</f>
        <v>5.1019218346253794</v>
      </c>
      <c r="AK128" s="337">
        <f t="shared" ref="AK128:AK191" si="69">IF(H128&gt;0, AK127+AI127*G127/1000000,"")</f>
        <v>66.802739947720198</v>
      </c>
      <c r="AL128" s="42">
        <f t="shared" ref="AL128:AL191" si="70">IF(H128&gt;0, AL127+AI127*J127/1000000,"")</f>
        <v>1.44780776508068</v>
      </c>
      <c r="BA128" s="8"/>
    </row>
    <row r="129" spans="1:53" ht="15" x14ac:dyDescent="0.15">
      <c r="A129" s="116"/>
      <c r="B129" s="328">
        <f t="shared" si="43"/>
        <v>732.49483686198562</v>
      </c>
      <c r="C129" s="328">
        <f t="shared" si="44"/>
        <v>721.58747934785106</v>
      </c>
      <c r="D129" s="328">
        <f t="shared" si="45"/>
        <v>5.5599770102503427</v>
      </c>
      <c r="E129" s="328">
        <f t="shared" si="36"/>
        <v>184.08131202317665</v>
      </c>
      <c r="F129" s="328">
        <f t="shared" si="46"/>
        <v>182.97176771637714</v>
      </c>
      <c r="G129" s="328">
        <f t="shared" si="47"/>
        <v>8783.7253843197595</v>
      </c>
      <c r="H129" s="313">
        <f t="shared" si="37"/>
        <v>0.02</v>
      </c>
      <c r="I129" s="328">
        <f t="shared" si="48"/>
        <v>8.7258860113076491</v>
      </c>
      <c r="J129" s="328">
        <f t="shared" si="38"/>
        <v>80</v>
      </c>
      <c r="K129" s="335">
        <f t="shared" si="49"/>
        <v>-1</v>
      </c>
      <c r="L129" s="323">
        <f t="shared" si="50"/>
        <v>5.5399770102503432</v>
      </c>
      <c r="M129" s="323">
        <f t="shared" si="51"/>
        <v>5.549977010250343</v>
      </c>
      <c r="N129" s="328">
        <f t="shared" si="52"/>
        <v>-7.6546665336724828E-2</v>
      </c>
      <c r="O129" s="328">
        <f t="shared" si="39"/>
        <v>6.114821120435284</v>
      </c>
      <c r="P129" s="332">
        <f t="shared" si="41"/>
        <v>91.706239685841538</v>
      </c>
      <c r="Q129" s="328">
        <f t="shared" si="53"/>
        <v>8803.4942299430386</v>
      </c>
      <c r="R129" s="277">
        <f>IF(H129&gt;0, rate1(1,$L$52,$L$51,$L$54,L129,$L$53,$L$50,P129),"")</f>
        <v>1138.6098263242827</v>
      </c>
      <c r="S129" s="323">
        <f t="shared" si="54"/>
        <v>1.2644346818213146</v>
      </c>
      <c r="T129" s="323">
        <f t="shared" si="55"/>
        <v>0.28947286645421727</v>
      </c>
      <c r="U129" s="328">
        <f t="shared" si="40"/>
        <v>5.5599770102503427</v>
      </c>
      <c r="V129" s="336">
        <f t="shared" si="56"/>
        <v>5.5599770102503427</v>
      </c>
      <c r="W129" s="328">
        <f t="shared" si="57"/>
        <v>1.8599743280311998E-3</v>
      </c>
      <c r="X129" s="328">
        <f t="shared" si="58"/>
        <v>8797.7649529303853</v>
      </c>
      <c r="Y129" s="328">
        <f t="shared" si="42"/>
        <v>92.037011716401281</v>
      </c>
      <c r="Z129" s="108">
        <f>IF(H129&gt;0, rate1(1,$L$52,$L$51,$L$54,U129,$L$53,$L$50,Y129),"")</f>
        <v>1139.8433901505989</v>
      </c>
      <c r="AA129" s="336">
        <f t="shared" si="59"/>
        <v>1.2622442843091406</v>
      </c>
      <c r="AB129" s="336">
        <f t="shared" si="60"/>
        <v>-7.0925257072089786E-3</v>
      </c>
      <c r="AC129" s="328">
        <f t="shared" si="61"/>
        <v>0.28947286645421727</v>
      </c>
      <c r="AD129" s="328">
        <f t="shared" si="62"/>
        <v>-6.9091104271643985E-2</v>
      </c>
      <c r="AE129" s="328">
        <f t="shared" si="63"/>
        <v>-1.3284661530763013E-2</v>
      </c>
      <c r="AF129" s="328">
        <f t="shared" si="64"/>
        <v>732.12881733019469</v>
      </c>
      <c r="AG129" s="328">
        <f t="shared" si="65"/>
        <v>721.2980064813969</v>
      </c>
      <c r="AH129" s="328">
        <f t="shared" si="66"/>
        <v>5.5404329992301067</v>
      </c>
      <c r="AI129" s="328">
        <f t="shared" si="67"/>
        <v>254.23359237001148</v>
      </c>
      <c r="AJ129" s="328">
        <f t="shared" si="68"/>
        <v>5.1725422769503826</v>
      </c>
      <c r="AK129" s="337">
        <f t="shared" si="69"/>
        <v>69.163003376754219</v>
      </c>
      <c r="AL129" s="42">
        <f t="shared" si="70"/>
        <v>1.4693534883721096</v>
      </c>
      <c r="BA129" s="8"/>
    </row>
    <row r="130" spans="1:53" ht="15" x14ac:dyDescent="0.15">
      <c r="A130" s="116"/>
      <c r="B130" s="328">
        <f t="shared" si="43"/>
        <v>732.12881733019469</v>
      </c>
      <c r="C130" s="328">
        <f t="shared" si="44"/>
        <v>721.2980064813969</v>
      </c>
      <c r="D130" s="328">
        <f t="shared" si="45"/>
        <v>5.5404329992301067</v>
      </c>
      <c r="E130" s="328">
        <f t="shared" si="36"/>
        <v>186.1219247326282</v>
      </c>
      <c r="F130" s="328">
        <f t="shared" si="46"/>
        <v>185.10161837790241</v>
      </c>
      <c r="G130" s="328">
        <f t="shared" si="47"/>
        <v>8792.2574245205724</v>
      </c>
      <c r="H130" s="313">
        <f t="shared" si="37"/>
        <v>0.02</v>
      </c>
      <c r="I130" s="328">
        <f t="shared" si="48"/>
        <v>8.6646486790382369</v>
      </c>
      <c r="J130" s="328">
        <f t="shared" si="38"/>
        <v>80</v>
      </c>
      <c r="K130" s="335">
        <f t="shared" si="49"/>
        <v>-1</v>
      </c>
      <c r="L130" s="323">
        <f t="shared" si="50"/>
        <v>5.5204329992301071</v>
      </c>
      <c r="M130" s="323">
        <f t="shared" si="51"/>
        <v>5.5304329992301069</v>
      </c>
      <c r="N130" s="328">
        <f t="shared" si="52"/>
        <v>-7.6283861268496622E-2</v>
      </c>
      <c r="O130" s="328">
        <f t="shared" si="39"/>
        <v>6.066348067773383</v>
      </c>
      <c r="P130" s="332">
        <f t="shared" si="41"/>
        <v>91.275305333449253</v>
      </c>
      <c r="Q130" s="328">
        <f t="shared" si="53"/>
        <v>8807.4160590755819</v>
      </c>
      <c r="R130" s="277">
        <f>IF(H130&gt;0, rate1(1,$L$52,$L$51,$L$54,L130,$L$53,$L$50,P130),"")</f>
        <v>1136.9868223105907</v>
      </c>
      <c r="S130" s="323">
        <f t="shared" si="54"/>
        <v>1.2769260778346956</v>
      </c>
      <c r="T130" s="323">
        <f t="shared" si="55"/>
        <v>0.27546651389773574</v>
      </c>
      <c r="U130" s="328">
        <f t="shared" si="40"/>
        <v>5.5404329992301067</v>
      </c>
      <c r="V130" s="336">
        <f t="shared" si="56"/>
        <v>5.5404329992301067</v>
      </c>
      <c r="W130" s="328">
        <f t="shared" si="57"/>
        <v>1.8469212276563951E-3</v>
      </c>
      <c r="X130" s="328">
        <f t="shared" si="58"/>
        <v>8806.728432777365</v>
      </c>
      <c r="Y130" s="328">
        <f t="shared" si="42"/>
        <v>91.605687516130487</v>
      </c>
      <c r="Z130" s="108">
        <f>IF(H130&gt;0, rate1(1,$L$52,$L$51,$L$54,U130,$L$53,$L$50,Y130),"")</f>
        <v>1138.2327404689638</v>
      </c>
      <c r="AA130" s="336">
        <f t="shared" si="59"/>
        <v>1.2754287598665299</v>
      </c>
      <c r="AB130" s="336">
        <f t="shared" si="60"/>
        <v>-6.7056222761609757E-3</v>
      </c>
      <c r="AC130" s="328">
        <f t="shared" si="61"/>
        <v>0.27546651389773574</v>
      </c>
      <c r="AD130" s="328">
        <f t="shared" si="62"/>
        <v>-7.2604106092636747E-2</v>
      </c>
      <c r="AE130" s="328">
        <f t="shared" si="63"/>
        <v>-1.24367390313778E-2</v>
      </c>
      <c r="AF130" s="328">
        <f t="shared" si="64"/>
        <v>731.77706695502843</v>
      </c>
      <c r="AG130" s="328">
        <f t="shared" si="65"/>
        <v>721.02253996749914</v>
      </c>
      <c r="AH130" s="328">
        <f t="shared" si="66"/>
        <v>5.5208872580181447</v>
      </c>
      <c r="AI130" s="328">
        <f t="shared" si="67"/>
        <v>242.2776662775486</v>
      </c>
      <c r="AJ130" s="328">
        <f t="shared" si="68"/>
        <v>5.2398416286941458</v>
      </c>
      <c r="AK130" s="337">
        <f t="shared" si="69"/>
        <v>71.396121435601486</v>
      </c>
      <c r="AL130" s="42">
        <f t="shared" si="70"/>
        <v>1.4896921757617105</v>
      </c>
      <c r="BA130" s="8"/>
    </row>
    <row r="131" spans="1:53" ht="15" x14ac:dyDescent="0.15">
      <c r="A131" s="116"/>
      <c r="B131" s="328">
        <f t="shared" si="43"/>
        <v>731.77706695502843</v>
      </c>
      <c r="C131" s="328">
        <f t="shared" si="44"/>
        <v>721.02253996749914</v>
      </c>
      <c r="D131" s="328">
        <f t="shared" si="45"/>
        <v>5.5208872580181447</v>
      </c>
      <c r="E131" s="328">
        <f t="shared" si="36"/>
        <v>188.01884897346898</v>
      </c>
      <c r="F131" s="328">
        <f t="shared" si="46"/>
        <v>187.0703868530486</v>
      </c>
      <c r="G131" s="328">
        <f t="shared" si="47"/>
        <v>8791.7230125322494</v>
      </c>
      <c r="H131" s="313">
        <f t="shared" si="37"/>
        <v>0.02</v>
      </c>
      <c r="I131" s="328">
        <f t="shared" si="48"/>
        <v>8.6036215900234314</v>
      </c>
      <c r="J131" s="328">
        <f t="shared" si="38"/>
        <v>80</v>
      </c>
      <c r="K131" s="335">
        <f t="shared" si="49"/>
        <v>-1</v>
      </c>
      <c r="L131" s="323">
        <f t="shared" si="50"/>
        <v>5.5008872580181452</v>
      </c>
      <c r="M131" s="323">
        <f t="shared" si="51"/>
        <v>5.5108872580181449</v>
      </c>
      <c r="N131" s="328">
        <f t="shared" si="52"/>
        <v>-7.602098796458634E-2</v>
      </c>
      <c r="O131" s="328">
        <f t="shared" si="39"/>
        <v>6.020132001559249</v>
      </c>
      <c r="P131" s="332">
        <f t="shared" si="41"/>
        <v>90.844841703153449</v>
      </c>
      <c r="Q131" s="328">
        <f t="shared" si="53"/>
        <v>8803.140673686823</v>
      </c>
      <c r="R131" s="277">
        <f>IF(H131&gt;0, rate1(1,$L$52,$L$51,$L$54,L131,$L$53,$L$50,P131),"")</f>
        <v>1135.3473500179527</v>
      </c>
      <c r="S131" s="323">
        <f t="shared" si="54"/>
        <v>1.2879614884039445</v>
      </c>
      <c r="T131" s="323">
        <f t="shared" si="55"/>
        <v>0.26399706566992792</v>
      </c>
      <c r="U131" s="328">
        <f t="shared" si="40"/>
        <v>5.5208872580181447</v>
      </c>
      <c r="V131" s="336">
        <f t="shared" si="56"/>
        <v>5.5208872580181447</v>
      </c>
      <c r="W131" s="328">
        <f t="shared" si="57"/>
        <v>1.8339129418869504E-3</v>
      </c>
      <c r="X131" s="328">
        <f t="shared" si="58"/>
        <v>8806.5308105171698</v>
      </c>
      <c r="Y131" s="328">
        <f t="shared" si="42"/>
        <v>91.174833083884423</v>
      </c>
      <c r="Z131" s="108">
        <f>IF(H131&gt;0, rate1(1,$L$52,$L$51,$L$54,U131,$L$53,$L$50,Y131),"")</f>
        <v>1136.6058040106359</v>
      </c>
      <c r="AA131" s="336">
        <f t="shared" si="59"/>
        <v>1.2870309045825266</v>
      </c>
      <c r="AB131" s="336">
        <f t="shared" si="60"/>
        <v>-6.3892525599440024E-3</v>
      </c>
      <c r="AC131" s="328">
        <f t="shared" si="61"/>
        <v>0.26399706566992792</v>
      </c>
      <c r="AD131" s="328">
        <f t="shared" si="62"/>
        <v>-7.5758417803801423E-2</v>
      </c>
      <c r="AE131" s="328">
        <f t="shared" si="63"/>
        <v>-1.1694252700775837E-2</v>
      </c>
      <c r="AF131" s="328">
        <f t="shared" si="64"/>
        <v>731.43704890139395</v>
      </c>
      <c r="AG131" s="328">
        <f t="shared" si="65"/>
        <v>720.75854290182917</v>
      </c>
      <c r="AH131" s="328">
        <f t="shared" si="66"/>
        <v>5.5013397860072226</v>
      </c>
      <c r="AI131" s="328">
        <f t="shared" si="67"/>
        <v>232.52537266745148</v>
      </c>
      <c r="AJ131" s="328">
        <f t="shared" si="68"/>
        <v>5.3044320099906601</v>
      </c>
      <c r="AK131" s="337">
        <f t="shared" si="69"/>
        <v>73.526289045725775</v>
      </c>
      <c r="AL131" s="42">
        <f t="shared" si="70"/>
        <v>1.5090743890639144</v>
      </c>
      <c r="BA131" s="8"/>
    </row>
    <row r="132" spans="1:53" ht="15" x14ac:dyDescent="0.15">
      <c r="A132" s="116"/>
      <c r="B132" s="328">
        <f t="shared" si="43"/>
        <v>731.43704890139395</v>
      </c>
      <c r="C132" s="328">
        <f t="shared" si="44"/>
        <v>720.75854290182917</v>
      </c>
      <c r="D132" s="328">
        <f t="shared" si="45"/>
        <v>5.5013397860072226</v>
      </c>
      <c r="E132" s="328">
        <f t="shared" si="36"/>
        <v>189.79662351107416</v>
      </c>
      <c r="F132" s="328">
        <f t="shared" si="46"/>
        <v>188.90773624227157</v>
      </c>
      <c r="G132" s="328">
        <f t="shared" si="47"/>
        <v>8783.7629888166757</v>
      </c>
      <c r="H132" s="313">
        <f t="shared" si="37"/>
        <v>0.02</v>
      </c>
      <c r="I132" s="328">
        <f t="shared" si="48"/>
        <v>8.5428047996518224</v>
      </c>
      <c r="J132" s="328">
        <f t="shared" si="38"/>
        <v>80</v>
      </c>
      <c r="K132" s="335">
        <f t="shared" si="49"/>
        <v>-1</v>
      </c>
      <c r="L132" s="323">
        <f t="shared" si="50"/>
        <v>5.481339786007223</v>
      </c>
      <c r="M132" s="323">
        <f t="shared" si="51"/>
        <v>5.4913397860072228</v>
      </c>
      <c r="N132" s="328">
        <f t="shared" si="52"/>
        <v>-7.5758045404644037E-2</v>
      </c>
      <c r="O132" s="328">
        <f t="shared" si="39"/>
        <v>5.9757176541882551</v>
      </c>
      <c r="P132" s="332">
        <f t="shared" si="41"/>
        <v>90.414850119380816</v>
      </c>
      <c r="Q132" s="328">
        <f t="shared" si="53"/>
        <v>8792.0504946204055</v>
      </c>
      <c r="R132" s="277">
        <f>IF(H132&gt;0, rate1(1,$L$52,$L$51,$L$54,L132,$L$53,$L$50,P132),"")</f>
        <v>1133.6911656339219</v>
      </c>
      <c r="S132" s="323">
        <f t="shared" si="54"/>
        <v>1.2977927447086091</v>
      </c>
      <c r="T132" s="323">
        <f t="shared" si="55"/>
        <v>0.2543985599070705</v>
      </c>
      <c r="U132" s="328">
        <f t="shared" si="40"/>
        <v>5.5013397860072226</v>
      </c>
      <c r="V132" s="336">
        <f t="shared" si="56"/>
        <v>5.5013397860072226</v>
      </c>
      <c r="W132" s="328">
        <f t="shared" si="57"/>
        <v>1.8209494825143224E-3</v>
      </c>
      <c r="X132" s="328">
        <f t="shared" si="58"/>
        <v>8798.8296519933956</v>
      </c>
      <c r="Y132" s="328">
        <f t="shared" si="42"/>
        <v>90.744449738387601</v>
      </c>
      <c r="Z132" s="108">
        <f>IF(H132&gt;0, rate1(1,$L$52,$L$51,$L$54,U132,$L$53,$L$50,Y132),"")</f>
        <v>1134.9623404936867</v>
      </c>
      <c r="AA132" s="336">
        <f t="shared" si="59"/>
        <v>1.2973387465959483</v>
      </c>
      <c r="AB132" s="336">
        <f t="shared" si="60"/>
        <v>-6.1241580633579484E-3</v>
      </c>
      <c r="AC132" s="328">
        <f t="shared" si="61"/>
        <v>0.2543985599070705</v>
      </c>
      <c r="AD132" s="328">
        <f t="shared" si="62"/>
        <v>-7.8616797230714755E-2</v>
      </c>
      <c r="AE132" s="328">
        <f t="shared" si="63"/>
        <v>-1.1027791462290305E-2</v>
      </c>
      <c r="AF132" s="328">
        <f t="shared" si="64"/>
        <v>731.10689229608226</v>
      </c>
      <c r="AG132" s="328">
        <f t="shared" si="65"/>
        <v>720.50414434192214</v>
      </c>
      <c r="AH132" s="328">
        <f t="shared" si="66"/>
        <v>5.4817905825850115</v>
      </c>
      <c r="AI132" s="328">
        <f t="shared" si="67"/>
        <v>224.39846725348644</v>
      </c>
      <c r="AJ132" s="328">
        <f t="shared" si="68"/>
        <v>5.3667649175610732</v>
      </c>
      <c r="AK132" s="337">
        <f t="shared" si="69"/>
        <v>75.57058771560385</v>
      </c>
      <c r="AL132" s="42">
        <f t="shared" si="70"/>
        <v>1.5276764188773106</v>
      </c>
      <c r="BA132" s="8"/>
    </row>
    <row r="133" spans="1:53" ht="15" x14ac:dyDescent="0.15">
      <c r="A133" s="116"/>
      <c r="B133" s="328">
        <f t="shared" si="43"/>
        <v>731.10689229608226</v>
      </c>
      <c r="C133" s="328">
        <f t="shared" si="44"/>
        <v>720.50414434192214</v>
      </c>
      <c r="D133" s="328">
        <f t="shared" si="45"/>
        <v>5.4817905825850115</v>
      </c>
      <c r="E133" s="328">
        <f t="shared" si="36"/>
        <v>191.47339605148724</v>
      </c>
      <c r="F133" s="328">
        <f t="shared" si="46"/>
        <v>190.6350097812807</v>
      </c>
      <c r="G133" s="328">
        <f t="shared" si="47"/>
        <v>8769.5731564193175</v>
      </c>
      <c r="H133" s="313">
        <f t="shared" si="37"/>
        <v>0.02</v>
      </c>
      <c r="I133" s="328">
        <f t="shared" si="48"/>
        <v>8.4821983633280986</v>
      </c>
      <c r="J133" s="328">
        <f t="shared" si="38"/>
        <v>80</v>
      </c>
      <c r="K133" s="335">
        <f t="shared" si="49"/>
        <v>-1</v>
      </c>
      <c r="L133" s="323">
        <f t="shared" si="50"/>
        <v>5.4617905825850119</v>
      </c>
      <c r="M133" s="323">
        <f t="shared" si="51"/>
        <v>5.4717905825850117</v>
      </c>
      <c r="N133" s="328">
        <f t="shared" si="52"/>
        <v>-7.5495033568191872E-2</v>
      </c>
      <c r="O133" s="328">
        <f t="shared" si="39"/>
        <v>5.9327847079493417</v>
      </c>
      <c r="P133" s="332">
        <f t="shared" si="41"/>
        <v>89.985331914296594</v>
      </c>
      <c r="Q133" s="328">
        <f t="shared" si="53"/>
        <v>8775.180420281893</v>
      </c>
      <c r="R133" s="277">
        <f>IF(H133&gt;0, rate1(1,$L$52,$L$51,$L$54,L133,$L$53,$L$50,P133),"")</f>
        <v>1132.0180205742849</v>
      </c>
      <c r="S133" s="323">
        <f t="shared" si="54"/>
        <v>1.3066044269512149</v>
      </c>
      <c r="T133" s="323">
        <f t="shared" si="55"/>
        <v>0.24622943092796307</v>
      </c>
      <c r="U133" s="328">
        <f t="shared" si="40"/>
        <v>5.4817905825850115</v>
      </c>
      <c r="V133" s="336">
        <f t="shared" si="56"/>
        <v>5.4817905825850115</v>
      </c>
      <c r="W133" s="328">
        <f t="shared" si="57"/>
        <v>1.8080308613583895E-3</v>
      </c>
      <c r="X133" s="328">
        <f t="shared" si="58"/>
        <v>8784.832895797821</v>
      </c>
      <c r="Y133" s="328">
        <f t="shared" si="42"/>
        <v>90.314538806048162</v>
      </c>
      <c r="Z133" s="108">
        <f>IF(H133&gt;0, rate1(1,$L$52,$L$51,$L$54,U133,$L$53,$L$50,Y133),"")</f>
        <v>1133.3021049501911</v>
      </c>
      <c r="AA133" s="336">
        <f t="shared" si="59"/>
        <v>1.3065595861485324</v>
      </c>
      <c r="AB133" s="336">
        <f t="shared" si="60"/>
        <v>-5.8978121808997133E-3</v>
      </c>
      <c r="AC133" s="328">
        <f t="shared" si="61"/>
        <v>0.24622943092796307</v>
      </c>
      <c r="AD133" s="328">
        <f t="shared" si="62"/>
        <v>-8.1225058778011006E-2</v>
      </c>
      <c r="AE133" s="328">
        <f t="shared" si="63"/>
        <v>-1.0419958911788945E-2</v>
      </c>
      <c r="AF133" s="328">
        <f t="shared" si="64"/>
        <v>730.78516783158614</v>
      </c>
      <c r="AG133" s="328">
        <f t="shared" si="65"/>
        <v>720.25791491099415</v>
      </c>
      <c r="AH133" s="328">
        <f t="shared" si="66"/>
        <v>5.4622396471341652</v>
      </c>
      <c r="AI133" s="328">
        <f t="shared" si="67"/>
        <v>217.51370247891302</v>
      </c>
      <c r="AJ133" s="328">
        <f t="shared" si="68"/>
        <v>5.4271853904718821</v>
      </c>
      <c r="AK133" s="337">
        <f t="shared" si="69"/>
        <v>77.54165066701222</v>
      </c>
      <c r="AL133" s="42">
        <f t="shared" si="70"/>
        <v>1.5456282962575896</v>
      </c>
      <c r="BA133" s="8"/>
    </row>
    <row r="134" spans="1:53" ht="15" x14ac:dyDescent="0.15">
      <c r="A134" s="116"/>
      <c r="B134" s="328">
        <f t="shared" si="43"/>
        <v>730.78516783158614</v>
      </c>
      <c r="C134" s="328">
        <f t="shared" si="44"/>
        <v>720.25791491099415</v>
      </c>
      <c r="D134" s="328">
        <f t="shared" si="45"/>
        <v>5.4622396471341652</v>
      </c>
      <c r="E134" s="328">
        <f t="shared" si="36"/>
        <v>193.06307193542111</v>
      </c>
      <c r="F134" s="328">
        <f t="shared" si="46"/>
        <v>192.26823399345417</v>
      </c>
      <c r="G134" s="328">
        <f t="shared" si="47"/>
        <v>8750.0624851127795</v>
      </c>
      <c r="H134" s="313">
        <f t="shared" si="37"/>
        <v>0.02</v>
      </c>
      <c r="I134" s="328">
        <f t="shared" si="48"/>
        <v>8.4218023364735934</v>
      </c>
      <c r="J134" s="328">
        <f t="shared" si="38"/>
        <v>80</v>
      </c>
      <c r="K134" s="335">
        <f t="shared" si="49"/>
        <v>-1</v>
      </c>
      <c r="L134" s="323">
        <f t="shared" si="50"/>
        <v>5.4422396471341656</v>
      </c>
      <c r="M134" s="323">
        <f t="shared" si="51"/>
        <v>5.4522396471341654</v>
      </c>
      <c r="N134" s="328">
        <f t="shared" si="52"/>
        <v>-7.5231952434716476E-2</v>
      </c>
      <c r="O134" s="328">
        <f t="shared" si="39"/>
        <v>5.8910969339186536</v>
      </c>
      <c r="P134" s="332">
        <f t="shared" si="41"/>
        <v>89.556288427882038</v>
      </c>
      <c r="Q134" s="328">
        <f t="shared" si="53"/>
        <v>8753.3327971586077</v>
      </c>
      <c r="R134" s="277">
        <f>IF(H134&gt;0, rate1(1,$L$52,$L$51,$L$54,L134,$L$53,$L$50,P134),"")</f>
        <v>1130.3276613665168</v>
      </c>
      <c r="S134" s="323">
        <f t="shared" si="54"/>
        <v>1.3145373064067583</v>
      </c>
      <c r="T134" s="323">
        <f t="shared" si="55"/>
        <v>0.23918292330457885</v>
      </c>
      <c r="U134" s="328">
        <f t="shared" si="40"/>
        <v>5.4622396471341652</v>
      </c>
      <c r="V134" s="336">
        <f t="shared" si="56"/>
        <v>5.4622396471341652</v>
      </c>
      <c r="W134" s="328">
        <f t="shared" si="57"/>
        <v>1.7951570902106084E-3</v>
      </c>
      <c r="X134" s="328">
        <f t="shared" si="58"/>
        <v>8765.4586980725908</v>
      </c>
      <c r="Y134" s="328">
        <f t="shared" si="42"/>
        <v>89.885101621034551</v>
      </c>
      <c r="Z134" s="108">
        <f>IF(H134&gt;0, rate1(1,$L$52,$L$51,$L$54,U134,$L$53,$L$50,Y134),"")</f>
        <v>1131.6248476121871</v>
      </c>
      <c r="AA134" s="336">
        <f t="shared" si="59"/>
        <v>1.3148493742788689</v>
      </c>
      <c r="AB134" s="336">
        <f t="shared" si="60"/>
        <v>-5.701637788933951E-3</v>
      </c>
      <c r="AC134" s="328">
        <f t="shared" si="61"/>
        <v>0.23918292330457885</v>
      </c>
      <c r="AD134" s="328">
        <f t="shared" si="62"/>
        <v>-8.3618009696000431E-2</v>
      </c>
      <c r="AE134" s="328">
        <f t="shared" si="63"/>
        <v>-9.8594561803965006E-3</v>
      </c>
      <c r="AF134" s="328">
        <f t="shared" si="64"/>
        <v>730.47075295584682</v>
      </c>
      <c r="AG134" s="328">
        <f t="shared" si="65"/>
        <v>720.01873198768953</v>
      </c>
      <c r="AH134" s="328">
        <f t="shared" si="66"/>
        <v>5.4426869790320858</v>
      </c>
      <c r="AI134" s="328">
        <f t="shared" si="67"/>
        <v>211.60494560968024</v>
      </c>
      <c r="AJ134" s="328">
        <f t="shared" si="68"/>
        <v>5.4859645420301266</v>
      </c>
      <c r="AK134" s="337">
        <f t="shared" si="69"/>
        <v>79.449152993424676</v>
      </c>
      <c r="AL134" s="42">
        <f t="shared" si="70"/>
        <v>1.5630293924559027</v>
      </c>
      <c r="BA134" s="8"/>
    </row>
    <row r="135" spans="1:53" ht="15" x14ac:dyDescent="0.15">
      <c r="A135" s="116"/>
      <c r="B135" s="328">
        <f t="shared" si="43"/>
        <v>730.47075295584682</v>
      </c>
      <c r="C135" s="328">
        <f t="shared" si="44"/>
        <v>720.01873198768953</v>
      </c>
      <c r="D135" s="328">
        <f t="shared" si="45"/>
        <v>5.4426869790320858</v>
      </c>
      <c r="E135" s="328">
        <f t="shared" si="36"/>
        <v>194.57660537507414</v>
      </c>
      <c r="F135" s="328">
        <f t="shared" si="46"/>
        <v>193.81983865524762</v>
      </c>
      <c r="G135" s="328">
        <f t="shared" si="47"/>
        <v>8725.9442970403288</v>
      </c>
      <c r="H135" s="313">
        <f t="shared" si="37"/>
        <v>0.02</v>
      </c>
      <c r="I135" s="328">
        <f t="shared" si="48"/>
        <v>8.3616167745258281</v>
      </c>
      <c r="J135" s="328">
        <f t="shared" si="38"/>
        <v>80</v>
      </c>
      <c r="K135" s="335">
        <f t="shared" si="49"/>
        <v>-1</v>
      </c>
      <c r="L135" s="323">
        <f t="shared" si="50"/>
        <v>5.4226869790320862</v>
      </c>
      <c r="M135" s="323">
        <f t="shared" si="51"/>
        <v>5.432686979032086</v>
      </c>
      <c r="N135" s="328">
        <f t="shared" si="52"/>
        <v>-7.4968801983601452E-2</v>
      </c>
      <c r="O135" s="328">
        <f t="shared" si="39"/>
        <v>5.8504738582016085</v>
      </c>
      <c r="P135" s="332">
        <f t="shared" si="41"/>
        <v>89.127721008005508</v>
      </c>
      <c r="Q135" s="328">
        <f t="shared" si="53"/>
        <v>8727.1469158289237</v>
      </c>
      <c r="R135" s="277">
        <f>IF(H135&gt;0, rate1(1,$L$52,$L$51,$L$54,L135,$L$53,$L$50,P135),"")</f>
        <v>1128.6198295297843</v>
      </c>
      <c r="S135" s="323">
        <f t="shared" si="54"/>
        <v>1.3217020619868969</v>
      </c>
      <c r="T135" s="323">
        <f t="shared" si="55"/>
        <v>0.2330379902465623</v>
      </c>
      <c r="U135" s="328">
        <f t="shared" si="40"/>
        <v>5.4426869790320858</v>
      </c>
      <c r="V135" s="336">
        <f t="shared" si="56"/>
        <v>5.4426869790320858</v>
      </c>
      <c r="W135" s="328">
        <f t="shared" si="57"/>
        <v>1.782328180922832E-3</v>
      </c>
      <c r="X135" s="328">
        <f t="shared" si="58"/>
        <v>8741.4275616874165</v>
      </c>
      <c r="Y135" s="328">
        <f t="shared" si="42"/>
        <v>89.456139525345947</v>
      </c>
      <c r="Z135" s="108">
        <f>IF(H135&gt;0, rate1(1,$L$52,$L$51,$L$54,U135,$L$53,$L$50,Y135),"")</f>
        <v>1129.9303137942691</v>
      </c>
      <c r="AA135" s="336">
        <f t="shared" si="59"/>
        <v>1.3223294179941971</v>
      </c>
      <c r="AB135" s="336">
        <f t="shared" si="60"/>
        <v>-5.5295237773020115E-3</v>
      </c>
      <c r="AC135" s="328">
        <f t="shared" si="61"/>
        <v>0.2330379902465623</v>
      </c>
      <c r="AD135" s="328">
        <f t="shared" si="62"/>
        <v>-8.5822916593295814E-2</v>
      </c>
      <c r="AE135" s="328">
        <f t="shared" si="63"/>
        <v>-9.3384550917675266E-3</v>
      </c>
      <c r="AF135" s="328">
        <f t="shared" si="64"/>
        <v>730.1627461636167</v>
      </c>
      <c r="AG135" s="328">
        <f t="shared" si="65"/>
        <v>719.78569399744299</v>
      </c>
      <c r="AH135" s="328">
        <f t="shared" si="66"/>
        <v>5.4231325776509696</v>
      </c>
      <c r="AI135" s="328">
        <f t="shared" si="67"/>
        <v>206.48050313244335</v>
      </c>
      <c r="AJ135" s="328">
        <f t="shared" si="68"/>
        <v>5.5433202373446946</v>
      </c>
      <c r="AK135" s="337">
        <f t="shared" si="69"/>
        <v>81.300709489668264</v>
      </c>
      <c r="AL135" s="42">
        <f t="shared" si="70"/>
        <v>1.5799577881046771</v>
      </c>
      <c r="BA135" s="8"/>
    </row>
    <row r="136" spans="1:53" ht="15" x14ac:dyDescent="0.15">
      <c r="A136" s="116"/>
      <c r="B136" s="328">
        <f t="shared" si="43"/>
        <v>730.1627461636167</v>
      </c>
      <c r="C136" s="328">
        <f t="shared" si="44"/>
        <v>719.78569399744299</v>
      </c>
      <c r="D136" s="328">
        <f t="shared" si="45"/>
        <v>5.4231325776509696</v>
      </c>
      <c r="E136" s="328">
        <f t="shared" si="36"/>
        <v>196.02282083609779</v>
      </c>
      <c r="F136" s="328">
        <f t="shared" si="46"/>
        <v>195.29971310558597</v>
      </c>
      <c r="G136" s="328">
        <f t="shared" si="47"/>
        <v>8697.7926062762181</v>
      </c>
      <c r="H136" s="313">
        <f t="shared" si="37"/>
        <v>0.02</v>
      </c>
      <c r="I136" s="328">
        <f t="shared" si="48"/>
        <v>8.30164173293897</v>
      </c>
      <c r="J136" s="328">
        <f t="shared" si="38"/>
        <v>80</v>
      </c>
      <c r="K136" s="335">
        <f t="shared" si="49"/>
        <v>-1</v>
      </c>
      <c r="L136" s="323">
        <f t="shared" si="50"/>
        <v>5.40313257765097</v>
      </c>
      <c r="M136" s="323">
        <f t="shared" si="51"/>
        <v>5.4131325776509698</v>
      </c>
      <c r="N136" s="328">
        <f t="shared" si="52"/>
        <v>-7.4705582194170006E-2</v>
      </c>
      <c r="O136" s="328">
        <f t="shared" si="39"/>
        <v>5.8107737398915908</v>
      </c>
      <c r="P136" s="332">
        <f t="shared" si="41"/>
        <v>88.699631010501193</v>
      </c>
      <c r="Q136" s="328">
        <f t="shared" si="53"/>
        <v>8697.143470300678</v>
      </c>
      <c r="R136" s="277">
        <f>IF(H136&gt;0, rate1(1,$L$52,$L$51,$L$54,L136,$L$53,$L$50,P136),"")</f>
        <v>1126.8942614514363</v>
      </c>
      <c r="S136" s="323">
        <f t="shared" si="54"/>
        <v>1.3281878462640844</v>
      </c>
      <c r="T136" s="323">
        <f t="shared" si="55"/>
        <v>0.22763055684291347</v>
      </c>
      <c r="U136" s="328">
        <f t="shared" si="40"/>
        <v>5.4231325776509696</v>
      </c>
      <c r="V136" s="336">
        <f t="shared" si="56"/>
        <v>5.4231325776509696</v>
      </c>
      <c r="W136" s="328">
        <f t="shared" si="57"/>
        <v>1.7695441452936223E-3</v>
      </c>
      <c r="X136" s="328">
        <f t="shared" si="58"/>
        <v>8713.3192575319481</v>
      </c>
      <c r="Y136" s="328">
        <f t="shared" si="42"/>
        <v>89.027653868890241</v>
      </c>
      <c r="Z136" s="108">
        <f>IF(H136&gt;0, rate1(1,$L$52,$L$51,$L$54,U136,$L$53,$L$50,Y136),"")</f>
        <v>1128.2182437727579</v>
      </c>
      <c r="AA136" s="336">
        <f t="shared" si="59"/>
        <v>1.3290965894663633</v>
      </c>
      <c r="AB136" s="336">
        <f t="shared" si="60"/>
        <v>-5.3769750338737128E-3</v>
      </c>
      <c r="AC136" s="328">
        <f t="shared" si="61"/>
        <v>0.22763055684291347</v>
      </c>
      <c r="AD136" s="328">
        <f t="shared" si="62"/>
        <v>-8.786166619010595E-2</v>
      </c>
      <c r="AE136" s="328">
        <f t="shared" si="63"/>
        <v>-8.851264579234009E-3</v>
      </c>
      <c r="AF136" s="328">
        <f t="shared" si="64"/>
        <v>729.86041002457966</v>
      </c>
      <c r="AG136" s="328">
        <f t="shared" si="65"/>
        <v>719.55806344060011</v>
      </c>
      <c r="AH136" s="328">
        <f t="shared" si="66"/>
        <v>5.4035764423576556</v>
      </c>
      <c r="AI136" s="328">
        <f t="shared" si="67"/>
        <v>201.99815069581243</v>
      </c>
      <c r="AJ136" s="328">
        <f t="shared" si="68"/>
        <v>5.5994308347601978</v>
      </c>
      <c r="AK136" s="337">
        <f t="shared" si="69"/>
        <v>83.102446858426831</v>
      </c>
      <c r="AL136" s="42">
        <f t="shared" si="70"/>
        <v>1.5964762283552727</v>
      </c>
      <c r="BA136" s="8"/>
    </row>
    <row r="137" spans="1:53" ht="15" x14ac:dyDescent="0.15">
      <c r="A137" s="116"/>
      <c r="B137" s="328">
        <f t="shared" si="43"/>
        <v>729.86041002457966</v>
      </c>
      <c r="C137" s="328">
        <f t="shared" si="44"/>
        <v>719.55806344060011</v>
      </c>
      <c r="D137" s="328">
        <f t="shared" si="45"/>
        <v>5.4035764423576556</v>
      </c>
      <c r="E137" s="328">
        <f t="shared" si="36"/>
        <v>197.408959419388</v>
      </c>
      <c r="F137" s="328">
        <f t="shared" si="46"/>
        <v>196.71589012774291</v>
      </c>
      <c r="G137" s="328">
        <f t="shared" si="47"/>
        <v>8666.0788074744214</v>
      </c>
      <c r="H137" s="313">
        <f t="shared" si="37"/>
        <v>0.02</v>
      </c>
      <c r="I137" s="328">
        <f t="shared" si="48"/>
        <v>8.2418772671836447</v>
      </c>
      <c r="J137" s="328">
        <f t="shared" si="38"/>
        <v>80</v>
      </c>
      <c r="K137" s="335">
        <f t="shared" si="49"/>
        <v>-1</v>
      </c>
      <c r="L137" s="323">
        <f t="shared" si="50"/>
        <v>5.383576442357656</v>
      </c>
      <c r="M137" s="323">
        <f t="shared" si="51"/>
        <v>5.3935764423576558</v>
      </c>
      <c r="N137" s="328">
        <f t="shared" si="52"/>
        <v>-7.4442293045670738E-2</v>
      </c>
      <c r="O137" s="328">
        <f t="shared" si="39"/>
        <v>5.7718827489260018</v>
      </c>
      <c r="P137" s="332">
        <f t="shared" si="41"/>
        <v>88.272019799244461</v>
      </c>
      <c r="Q137" s="328">
        <f t="shared" si="53"/>
        <v>8663.7542972949122</v>
      </c>
      <c r="R137" s="277">
        <f>IF(H137&gt;0, rate1(1,$L$52,$L$51,$L$54,L137,$L$53,$L$50,P137),"")</f>
        <v>1125.1506882598123</v>
      </c>
      <c r="S137" s="323">
        <f t="shared" si="54"/>
        <v>1.3340679076942088</v>
      </c>
      <c r="T137" s="323">
        <f t="shared" si="55"/>
        <v>0.22283581071729874</v>
      </c>
      <c r="U137" s="328">
        <f t="shared" si="40"/>
        <v>5.4035764423576556</v>
      </c>
      <c r="V137" s="336">
        <f t="shared" si="56"/>
        <v>5.4035764423576556</v>
      </c>
      <c r="W137" s="328">
        <f t="shared" si="57"/>
        <v>1.7568049951464104E-3</v>
      </c>
      <c r="X137" s="328">
        <f t="shared" si="58"/>
        <v>8681.6098912119051</v>
      </c>
      <c r="Y137" s="328">
        <f t="shared" si="42"/>
        <v>88.599646009558441</v>
      </c>
      <c r="Z137" s="108">
        <f>IF(H137&gt;0, rate1(1,$L$52,$L$51,$L$54,U137,$L$53,$L$50,Y137),"")</f>
        <v>1126.4883726612832</v>
      </c>
      <c r="AA137" s="336">
        <f t="shared" si="59"/>
        <v>1.335229913252683</v>
      </c>
      <c r="AB137" s="336">
        <f t="shared" si="60"/>
        <v>-5.2405973503390803E-3</v>
      </c>
      <c r="AC137" s="328">
        <f t="shared" si="61"/>
        <v>0.22283581071729874</v>
      </c>
      <c r="AD137" s="328">
        <f t="shared" si="62"/>
        <v>-8.9752180924694613E-2</v>
      </c>
      <c r="AE137" s="328">
        <f t="shared" si="63"/>
        <v>-8.3935888258559743E-3</v>
      </c>
      <c r="AF137" s="328">
        <f t="shared" si="64"/>
        <v>729.56313192081666</v>
      </c>
      <c r="AG137" s="328">
        <f t="shared" si="65"/>
        <v>719.33522762988287</v>
      </c>
      <c r="AH137" s="328">
        <f t="shared" si="66"/>
        <v>5.3840185725135541</v>
      </c>
      <c r="AI137" s="328">
        <f t="shared" si="67"/>
        <v>198.04974839587263</v>
      </c>
      <c r="AJ137" s="328">
        <f t="shared" si="68"/>
        <v>5.6544446537590511</v>
      </c>
      <c r="AK137" s="337">
        <f t="shared" si="69"/>
        <v>84.859384880030333</v>
      </c>
      <c r="AL137" s="42">
        <f t="shared" si="70"/>
        <v>1.6126360804109376</v>
      </c>
      <c r="BA137" s="8"/>
    </row>
    <row r="138" spans="1:53" ht="15" x14ac:dyDescent="0.15">
      <c r="A138" s="116"/>
      <c r="B138" s="328">
        <f t="shared" si="43"/>
        <v>729.56313192081666</v>
      </c>
      <c r="C138" s="328">
        <f t="shared" si="44"/>
        <v>719.33522762988287</v>
      </c>
      <c r="D138" s="328">
        <f t="shared" si="45"/>
        <v>5.3840185725135541</v>
      </c>
      <c r="E138" s="328">
        <f t="shared" si="36"/>
        <v>198.74105572585216</v>
      </c>
      <c r="F138" s="328">
        <f t="shared" si="46"/>
        <v>198.07500757262008</v>
      </c>
      <c r="G138" s="328">
        <f t="shared" si="47"/>
        <v>8631.1965823365845</v>
      </c>
      <c r="H138" s="313">
        <f t="shared" si="37"/>
        <v>0.02</v>
      </c>
      <c r="I138" s="328">
        <f t="shared" si="48"/>
        <v>8.1823234327470349</v>
      </c>
      <c r="J138" s="328">
        <f t="shared" si="38"/>
        <v>80</v>
      </c>
      <c r="K138" s="335">
        <f t="shared" si="49"/>
        <v>-1</v>
      </c>
      <c r="L138" s="323">
        <f t="shared" si="50"/>
        <v>5.3640185725135545</v>
      </c>
      <c r="M138" s="323">
        <f t="shared" si="51"/>
        <v>5.3740185725135543</v>
      </c>
      <c r="N138" s="328">
        <f t="shared" si="52"/>
        <v>-7.4178934517242112E-2</v>
      </c>
      <c r="O138" s="328">
        <f t="shared" si="39"/>
        <v>5.733707772436925</v>
      </c>
      <c r="P138" s="332">
        <f t="shared" si="41"/>
        <v>87.844888746229785</v>
      </c>
      <c r="Q138" s="328">
        <f t="shared" si="53"/>
        <v>8627.3430018713061</v>
      </c>
      <c r="R138" s="277">
        <f>IF(H138&gt;0, rate1(1,$L$52,$L$51,$L$54,L138,$L$53,$L$50,P138),"")</f>
        <v>1123.388835693273</v>
      </c>
      <c r="S138" s="323">
        <f t="shared" si="54"/>
        <v>1.3394034297447772</v>
      </c>
      <c r="T138" s="323">
        <f t="shared" si="55"/>
        <v>0.21855682063384801</v>
      </c>
      <c r="U138" s="328">
        <f t="shared" si="40"/>
        <v>5.3840185725135541</v>
      </c>
      <c r="V138" s="336">
        <f t="shared" si="56"/>
        <v>5.3840185725135541</v>
      </c>
      <c r="W138" s="328">
        <f t="shared" si="57"/>
        <v>1.7441107423188384E-3</v>
      </c>
      <c r="X138" s="328">
        <f t="shared" si="58"/>
        <v>8646.6970656391113</v>
      </c>
      <c r="Y138" s="328">
        <f t="shared" si="42"/>
        <v>88.172117313302095</v>
      </c>
      <c r="Z138" s="108">
        <f>IF(H138&gt;0, rate1(1,$L$52,$L$51,$L$54,U138,$L$53,$L$50,Y138),"")</f>
        <v>1124.7404302826812</v>
      </c>
      <c r="AA138" s="336">
        <f t="shared" si="59"/>
        <v>1.340795002302881</v>
      </c>
      <c r="AB138" s="336">
        <f t="shared" si="60"/>
        <v>-5.1177708902220434E-3</v>
      </c>
      <c r="AC138" s="328">
        <f t="shared" si="61"/>
        <v>0.21855682063384801</v>
      </c>
      <c r="AD138" s="328">
        <f t="shared" si="62"/>
        <v>-9.1509383884689391E-2</v>
      </c>
      <c r="AE138" s="328">
        <f t="shared" si="63"/>
        <v>-7.9620856135083386E-3</v>
      </c>
      <c r="AF138" s="328">
        <f t="shared" si="64"/>
        <v>729.2703961656656</v>
      </c>
      <c r="AG138" s="328">
        <f t="shared" si="65"/>
        <v>719.11667080924906</v>
      </c>
      <c r="AH138" s="328">
        <f t="shared" si="66"/>
        <v>5.3644589674746666</v>
      </c>
      <c r="AI138" s="328">
        <f t="shared" si="67"/>
        <v>194.55135540756092</v>
      </c>
      <c r="AJ138" s="328">
        <f t="shared" si="68"/>
        <v>5.7084866969278183</v>
      </c>
      <c r="AK138" s="337">
        <f t="shared" si="69"/>
        <v>86.575699607429442</v>
      </c>
      <c r="AL138" s="42">
        <f t="shared" si="70"/>
        <v>1.6284800602826075</v>
      </c>
      <c r="BA138" s="8"/>
    </row>
    <row r="139" spans="1:53" ht="15" x14ac:dyDescent="0.15">
      <c r="A139" s="116"/>
      <c r="B139" s="328">
        <f t="shared" si="43"/>
        <v>729.2703961656656</v>
      </c>
      <c r="C139" s="328">
        <f t="shared" si="44"/>
        <v>719.11667080924906</v>
      </c>
      <c r="D139" s="328">
        <f t="shared" si="45"/>
        <v>5.3644589674746666</v>
      </c>
      <c r="E139" s="328">
        <f t="shared" si="36"/>
        <v>200.0242057313979</v>
      </c>
      <c r="F139" s="328">
        <f t="shared" si="46"/>
        <v>199.38263072862503</v>
      </c>
      <c r="G139" s="328">
        <f t="shared" si="47"/>
        <v>8593.4793907549974</v>
      </c>
      <c r="H139" s="313">
        <f t="shared" si="37"/>
        <v>0.02</v>
      </c>
      <c r="I139" s="328">
        <f t="shared" si="48"/>
        <v>8.1229802851332362</v>
      </c>
      <c r="J139" s="328">
        <f t="shared" si="38"/>
        <v>80</v>
      </c>
      <c r="K139" s="335">
        <f t="shared" si="49"/>
        <v>-1</v>
      </c>
      <c r="L139" s="323">
        <f t="shared" si="50"/>
        <v>5.344458967474667</v>
      </c>
      <c r="M139" s="323">
        <f t="shared" si="51"/>
        <v>5.3544589674746668</v>
      </c>
      <c r="N139" s="328">
        <f t="shared" si="52"/>
        <v>-7.3915506587987068E-2</v>
      </c>
      <c r="O139" s="328">
        <f t="shared" si="39"/>
        <v>5.6961714572017828</v>
      </c>
      <c r="P139" s="332">
        <f t="shared" si="41"/>
        <v>87.418239231652109</v>
      </c>
      <c r="Q139" s="328">
        <f t="shared" si="53"/>
        <v>8588.2196983358972</v>
      </c>
      <c r="R139" s="277">
        <f>IF(H139&gt;0, rate1(1,$L$52,$L$51,$L$54,L139,$L$53,$L$50,P139),"")</f>
        <v>1121.6084239653137</v>
      </c>
      <c r="S139" s="323">
        <f t="shared" si="54"/>
        <v>1.3442462388829532</v>
      </c>
      <c r="T139" s="323">
        <f t="shared" si="55"/>
        <v>0.21471696198580398</v>
      </c>
      <c r="U139" s="328">
        <f t="shared" si="40"/>
        <v>5.3644589674746666</v>
      </c>
      <c r="V139" s="336">
        <f t="shared" si="56"/>
        <v>5.3644589674746666</v>
      </c>
      <c r="W139" s="328">
        <f t="shared" si="57"/>
        <v>1.7314613986343375E-3</v>
      </c>
      <c r="X139" s="328">
        <f t="shared" si="58"/>
        <v>8608.9175516819723</v>
      </c>
      <c r="Y139" s="328">
        <f t="shared" si="42"/>
        <v>87.745069154213624</v>
      </c>
      <c r="Z139" s="108">
        <f>IF(H139&gt;0, rate1(1,$L$52,$L$51,$L$54,U139,$L$53,$L$50,Y139),"")</f>
        <v>1122.9741410370775</v>
      </c>
      <c r="AA139" s="336">
        <f t="shared" si="59"/>
        <v>1.3458471510168704</v>
      </c>
      <c r="AB139" s="336">
        <f t="shared" si="60"/>
        <v>-5.0064353386848545E-3</v>
      </c>
      <c r="AC139" s="328">
        <f t="shared" si="61"/>
        <v>0.21471696198580398</v>
      </c>
      <c r="AD139" s="328">
        <f t="shared" si="62"/>
        <v>-9.3145878253075798E-2</v>
      </c>
      <c r="AE139" s="328">
        <f t="shared" si="63"/>
        <v>-7.5540890496159944E-3</v>
      </c>
      <c r="AF139" s="328">
        <f t="shared" si="64"/>
        <v>728.98176369709176</v>
      </c>
      <c r="AG139" s="328">
        <f t="shared" si="65"/>
        <v>718.90195384726326</v>
      </c>
      <c r="AH139" s="328">
        <f t="shared" si="66"/>
        <v>5.3448976265913348</v>
      </c>
      <c r="AI139" s="328">
        <f t="shared" si="67"/>
        <v>191.43665239843475</v>
      </c>
      <c r="AJ139" s="328">
        <f t="shared" si="68"/>
        <v>5.7616635448162725</v>
      </c>
      <c r="AK139" s="337">
        <f t="shared" si="69"/>
        <v>88.254910601312133</v>
      </c>
      <c r="AL139" s="42">
        <f t="shared" si="70"/>
        <v>1.6440441687152123</v>
      </c>
      <c r="BA139" s="8"/>
    </row>
    <row r="140" spans="1:53" ht="15" x14ac:dyDescent="0.15">
      <c r="A140" s="116"/>
      <c r="B140" s="328">
        <f t="shared" si="43"/>
        <v>728.98176369709176</v>
      </c>
      <c r="C140" s="328">
        <f t="shared" si="44"/>
        <v>718.90195384726326</v>
      </c>
      <c r="D140" s="328">
        <f t="shared" si="45"/>
        <v>5.3448976265913348</v>
      </c>
      <c r="E140" s="328">
        <f t="shared" si="36"/>
        <v>201.26276208923341</v>
      </c>
      <c r="F140" s="328">
        <f t="shared" si="46"/>
        <v>200.64348391031564</v>
      </c>
      <c r="G140" s="328">
        <f t="shared" si="47"/>
        <v>8553.2131065176236</v>
      </c>
      <c r="H140" s="313">
        <f t="shared" si="37"/>
        <v>0.02</v>
      </c>
      <c r="I140" s="328">
        <f t="shared" si="48"/>
        <v>8.0638478798628057</v>
      </c>
      <c r="J140" s="328">
        <f t="shared" si="38"/>
        <v>80</v>
      </c>
      <c r="K140" s="335">
        <f t="shared" si="49"/>
        <v>-1</v>
      </c>
      <c r="L140" s="323">
        <f t="shared" si="50"/>
        <v>5.3248976265913353</v>
      </c>
      <c r="M140" s="323">
        <f t="shared" si="51"/>
        <v>5.334897626591335</v>
      </c>
      <c r="N140" s="328">
        <f t="shared" si="52"/>
        <v>-7.3652009236877092E-2</v>
      </c>
      <c r="O140" s="328">
        <f t="shared" si="39"/>
        <v>5.6592086891847089</v>
      </c>
      <c r="P140" s="332">
        <f t="shared" si="41"/>
        <v>86.992072643982979</v>
      </c>
      <c r="Q140" s="328">
        <f t="shared" si="53"/>
        <v>8546.6518161740187</v>
      </c>
      <c r="R140" s="277">
        <f>IF(H140&gt;0, rate1(1,$L$52,$L$51,$L$54,L140,$L$53,$L$50,P140),"")</f>
        <v>1119.8091676255992</v>
      </c>
      <c r="S140" s="323">
        <f t="shared" si="54"/>
        <v>1.3486407672698748</v>
      </c>
      <c r="T140" s="323">
        <f t="shared" si="55"/>
        <v>0.21125472449372154</v>
      </c>
      <c r="U140" s="328">
        <f t="shared" si="40"/>
        <v>5.3448976265913348</v>
      </c>
      <c r="V140" s="336">
        <f t="shared" si="56"/>
        <v>5.3448976265913348</v>
      </c>
      <c r="W140" s="328">
        <f t="shared" si="57"/>
        <v>1.7188569759305494E-3</v>
      </c>
      <c r="X140" s="328">
        <f t="shared" si="58"/>
        <v>8568.5600532890239</v>
      </c>
      <c r="Y140" s="328">
        <f t="shared" si="42"/>
        <v>87.31850291460178</v>
      </c>
      <c r="Z140" s="108">
        <f>IF(H140&gt;0, rate1(1,$L$52,$L$51,$L$54,U140,$L$53,$L$50,Y140),"")</f>
        <v>1121.1892237659936</v>
      </c>
      <c r="AA140" s="336">
        <f t="shared" si="59"/>
        <v>1.3504335552196709</v>
      </c>
      <c r="AB140" s="336">
        <f t="shared" si="60"/>
        <v>-4.9049440338356752E-3</v>
      </c>
      <c r="AC140" s="328">
        <f t="shared" si="61"/>
        <v>0.21125472449372154</v>
      </c>
      <c r="AD140" s="328">
        <f t="shared" si="62"/>
        <v>-9.4672438914351467E-2</v>
      </c>
      <c r="AE140" s="328">
        <f t="shared" si="63"/>
        <v>-7.1674278348969282E-3</v>
      </c>
      <c r="AF140" s="328">
        <f t="shared" si="64"/>
        <v>728.69685696336114</v>
      </c>
      <c r="AG140" s="328">
        <f t="shared" si="65"/>
        <v>718.6906991227695</v>
      </c>
      <c r="AH140" s="328">
        <f t="shared" si="66"/>
        <v>5.3253345492083133</v>
      </c>
      <c r="AI140" s="328">
        <f t="shared" si="67"/>
        <v>188.65243346922944</v>
      </c>
      <c r="AJ140" s="328">
        <f t="shared" si="68"/>
        <v>5.8140669985577249</v>
      </c>
      <c r="AK140" s="337">
        <f t="shared" si="69"/>
        <v>89.900017528333208</v>
      </c>
      <c r="AL140" s="42">
        <f t="shared" si="70"/>
        <v>1.6593591009070872</v>
      </c>
      <c r="BA140" s="8"/>
    </row>
    <row r="141" spans="1:53" ht="15" x14ac:dyDescent="0.15">
      <c r="A141" s="116"/>
      <c r="B141" s="328">
        <f t="shared" si="43"/>
        <v>728.69685696336114</v>
      </c>
      <c r="C141" s="328">
        <f t="shared" si="44"/>
        <v>718.6906991227695</v>
      </c>
      <c r="D141" s="328">
        <f t="shared" si="45"/>
        <v>5.3253345492083133</v>
      </c>
      <c r="E141" s="328">
        <f t="shared" si="36"/>
        <v>202.46047965336703</v>
      </c>
      <c r="F141" s="328">
        <f t="shared" si="46"/>
        <v>201.8616208713002</v>
      </c>
      <c r="G141" s="328">
        <f t="shared" si="47"/>
        <v>8510.6453669043385</v>
      </c>
      <c r="H141" s="313">
        <f t="shared" si="37"/>
        <v>0.02</v>
      </c>
      <c r="I141" s="328">
        <f t="shared" si="48"/>
        <v>8.0049262724733126</v>
      </c>
      <c r="J141" s="328">
        <f t="shared" si="38"/>
        <v>80</v>
      </c>
      <c r="K141" s="335">
        <f t="shared" si="49"/>
        <v>-1</v>
      </c>
      <c r="L141" s="323">
        <f t="shared" si="50"/>
        <v>5.3053345492083137</v>
      </c>
      <c r="M141" s="323">
        <f t="shared" si="51"/>
        <v>5.3153345492083135</v>
      </c>
      <c r="N141" s="328">
        <f t="shared" si="52"/>
        <v>-7.3388442442844593E-2</v>
      </c>
      <c r="O141" s="328">
        <f t="shared" si="39"/>
        <v>5.6227640294861203</v>
      </c>
      <c r="P141" s="332">
        <f t="shared" si="41"/>
        <v>86.566390380055282</v>
      </c>
      <c r="Q141" s="328">
        <f t="shared" si="53"/>
        <v>8502.8721956856916</v>
      </c>
      <c r="R141" s="277">
        <f>IF(H141&gt;0, rate1(1,$L$52,$L$51,$L$54,L141,$L$53,$L$50,P141),"")</f>
        <v>1117.9907754168255</v>
      </c>
      <c r="S141" s="323">
        <f t="shared" si="54"/>
        <v>1.3526255085319789</v>
      </c>
      <c r="T141" s="323">
        <f t="shared" si="55"/>
        <v>0.20812006127511656</v>
      </c>
      <c r="U141" s="328">
        <f t="shared" si="40"/>
        <v>5.3253345492083133</v>
      </c>
      <c r="V141" s="336">
        <f t="shared" si="56"/>
        <v>5.3253345492083133</v>
      </c>
      <c r="W141" s="328">
        <f t="shared" si="57"/>
        <v>1.7062974860415636E-3</v>
      </c>
      <c r="X141" s="328">
        <f t="shared" si="58"/>
        <v>8525.8746526560117</v>
      </c>
      <c r="Y141" s="328">
        <f t="shared" si="42"/>
        <v>86.892419985075477</v>
      </c>
      <c r="Z141" s="108">
        <f>IF(H141&gt;0, rate1(1,$L$52,$L$51,$L$54,U141,$L$53,$L$50,Y141),"")</f>
        <v>1119.3853916123901</v>
      </c>
      <c r="AA141" s="336">
        <f t="shared" si="59"/>
        <v>1.3545949450073644</v>
      </c>
      <c r="AB141" s="336">
        <f t="shared" si="60"/>
        <v>-4.8119622404829438E-3</v>
      </c>
      <c r="AC141" s="328">
        <f t="shared" si="61"/>
        <v>0.20812006127511656</v>
      </c>
      <c r="AD141" s="328">
        <f t="shared" si="62"/>
        <v>-9.6098376473000097E-2</v>
      </c>
      <c r="AE141" s="328">
        <f t="shared" si="63"/>
        <v>-6.800301816116407E-3</v>
      </c>
      <c r="AF141" s="328">
        <f t="shared" si="64"/>
        <v>728.41534845964316</v>
      </c>
      <c r="AG141" s="328">
        <f t="shared" si="65"/>
        <v>718.48257906149433</v>
      </c>
      <c r="AH141" s="328">
        <f t="shared" si="66"/>
        <v>5.3057697346645769</v>
      </c>
      <c r="AI141" s="328">
        <f t="shared" si="67"/>
        <v>186.15543692435409</v>
      </c>
      <c r="AJ141" s="328">
        <f t="shared" si="68"/>
        <v>5.8657768421478229</v>
      </c>
      <c r="AK141" s="337">
        <f t="shared" si="69"/>
        <v>91.513601994858661</v>
      </c>
      <c r="AL141" s="42">
        <f t="shared" si="70"/>
        <v>1.6744512955846256</v>
      </c>
      <c r="BA141" s="8"/>
    </row>
    <row r="142" spans="1:53" ht="15" x14ac:dyDescent="0.15">
      <c r="A142" s="116"/>
      <c r="B142" s="328">
        <f t="shared" si="43"/>
        <v>728.41534845964316</v>
      </c>
      <c r="C142" s="328">
        <f t="shared" si="44"/>
        <v>718.48257906149433</v>
      </c>
      <c r="D142" s="328">
        <f t="shared" si="45"/>
        <v>5.3057697346645769</v>
      </c>
      <c r="E142" s="328">
        <f t="shared" si="36"/>
        <v>203.62062597650311</v>
      </c>
      <c r="F142" s="328">
        <f t="shared" si="46"/>
        <v>203.04055281493507</v>
      </c>
      <c r="G142" s="328">
        <f t="shared" si="47"/>
        <v>8465.9926349321449</v>
      </c>
      <c r="H142" s="313">
        <f t="shared" si="37"/>
        <v>0.02</v>
      </c>
      <c r="I142" s="328">
        <f t="shared" si="48"/>
        <v>7.9462155185190575</v>
      </c>
      <c r="J142" s="328">
        <f t="shared" si="38"/>
        <v>80</v>
      </c>
      <c r="K142" s="335">
        <f t="shared" si="49"/>
        <v>-1</v>
      </c>
      <c r="L142" s="323">
        <f t="shared" si="50"/>
        <v>5.2857697346645773</v>
      </c>
      <c r="M142" s="323">
        <f t="shared" si="51"/>
        <v>5.2957697346645771</v>
      </c>
      <c r="N142" s="328">
        <f t="shared" si="52"/>
        <v>-7.3124806184708291E-2</v>
      </c>
      <c r="O142" s="328">
        <f t="shared" si="39"/>
        <v>5.5867898059070669</v>
      </c>
      <c r="P142" s="332">
        <f t="shared" si="41"/>
        <v>86.141193845143107</v>
      </c>
      <c r="Q142" s="328">
        <f t="shared" si="53"/>
        <v>8457.0852687353581</v>
      </c>
      <c r="R142" s="277">
        <f>IF(H142&gt;0, rate1(1,$L$52,$L$51,$L$54,L142,$L$53,$L$50,P142),"")</f>
        <v>1116.1529501272053</v>
      </c>
      <c r="S142" s="323">
        <f t="shared" si="54"/>
        <v>1.3562341192708278</v>
      </c>
      <c r="T142" s="323">
        <f t="shared" si="55"/>
        <v>0.20527176435089023</v>
      </c>
      <c r="U142" s="328">
        <f t="shared" si="40"/>
        <v>5.3057697346645769</v>
      </c>
      <c r="V142" s="336">
        <f t="shared" si="56"/>
        <v>5.3057697346645769</v>
      </c>
      <c r="W142" s="328">
        <f t="shared" si="57"/>
        <v>1.6937829408156801E-3</v>
      </c>
      <c r="X142" s="328">
        <f t="shared" si="58"/>
        <v>8481.0799445165812</v>
      </c>
      <c r="Y142" s="328">
        <f t="shared" si="42"/>
        <v>86.466821764622836</v>
      </c>
      <c r="Z142" s="108">
        <f>IF(H142&gt;0, rate1(1,$L$52,$L$51,$L$54,U142,$L$53,$L$50,Y142),"")</f>
        <v>1117.5623518764448</v>
      </c>
      <c r="AA142" s="336">
        <f t="shared" si="59"/>
        <v>1.3583668112747607</v>
      </c>
      <c r="AB142" s="336">
        <f t="shared" si="60"/>
        <v>-4.726394541923841E-3</v>
      </c>
      <c r="AC142" s="328">
        <f t="shared" si="61"/>
        <v>0.20527176435089023</v>
      </c>
      <c r="AD142" s="328">
        <f t="shared" si="62"/>
        <v>-9.7431812228262082E-2</v>
      </c>
      <c r="AE142" s="328">
        <f t="shared" si="63"/>
        <v>-6.4511955612220426E-3</v>
      </c>
      <c r="AF142" s="328">
        <f t="shared" si="64"/>
        <v>728.13695188910754</v>
      </c>
      <c r="AG142" s="328">
        <f t="shared" si="65"/>
        <v>718.27730729714347</v>
      </c>
      <c r="AH142" s="328">
        <f t="shared" si="66"/>
        <v>5.2862031822932698</v>
      </c>
      <c r="AI142" s="328">
        <f t="shared" si="67"/>
        <v>183.91006745759702</v>
      </c>
      <c r="AJ142" s="328">
        <f t="shared" si="68"/>
        <v>5.9168629719971557</v>
      </c>
      <c r="AK142" s="337">
        <f t="shared" si="69"/>
        <v>93.097904901642963</v>
      </c>
      <c r="AL142" s="42">
        <f t="shared" si="70"/>
        <v>1.6893437305385739</v>
      </c>
      <c r="BA142" s="8"/>
    </row>
    <row r="143" spans="1:53" ht="15" x14ac:dyDescent="0.15">
      <c r="A143" s="116"/>
      <c r="B143" s="328">
        <f t="shared" si="43"/>
        <v>728.13695188910754</v>
      </c>
      <c r="C143" s="328">
        <f t="shared" si="44"/>
        <v>718.27730729714347</v>
      </c>
      <c r="D143" s="328">
        <f t="shared" si="45"/>
        <v>5.2862031822932698</v>
      </c>
      <c r="E143" s="328">
        <f t="shared" si="36"/>
        <v>204.74606661086989</v>
      </c>
      <c r="F143" s="328">
        <f t="shared" si="46"/>
        <v>204.1833462936865</v>
      </c>
      <c r="G143" s="328">
        <f t="shared" si="47"/>
        <v>8419.445630458682</v>
      </c>
      <c r="H143" s="313">
        <f t="shared" si="37"/>
        <v>0.02</v>
      </c>
      <c r="I143" s="328">
        <f t="shared" si="48"/>
        <v>7.8877156735712566</v>
      </c>
      <c r="J143" s="328">
        <f t="shared" si="38"/>
        <v>80</v>
      </c>
      <c r="K143" s="335">
        <f t="shared" si="49"/>
        <v>-1</v>
      </c>
      <c r="L143" s="323">
        <f t="shared" si="50"/>
        <v>5.2662031822932702</v>
      </c>
      <c r="M143" s="323">
        <f t="shared" si="51"/>
        <v>5.27620318229327</v>
      </c>
      <c r="N143" s="328">
        <f t="shared" si="52"/>
        <v>-7.2861100441219406E-2</v>
      </c>
      <c r="O143" s="328">
        <f t="shared" si="39"/>
        <v>5.5512446655042753</v>
      </c>
      <c r="P143" s="332">
        <f t="shared" si="41"/>
        <v>85.716484453045737</v>
      </c>
      <c r="Q143" s="328">
        <f t="shared" si="53"/>
        <v>8409.4718563354436</v>
      </c>
      <c r="R143" s="277">
        <f>IF(H143&gt;0, rate1(1,$L$52,$L$51,$L$54,L143,$L$53,$L$50,P143),"")</f>
        <v>1114.2953884384654</v>
      </c>
      <c r="S143" s="323">
        <f t="shared" si="54"/>
        <v>1.3594962671359272</v>
      </c>
      <c r="T143" s="323">
        <f t="shared" si="55"/>
        <v>0.20267554103328225</v>
      </c>
      <c r="U143" s="328">
        <f t="shared" si="40"/>
        <v>5.2862031822932698</v>
      </c>
      <c r="V143" s="336">
        <f t="shared" si="56"/>
        <v>5.2862031822932698</v>
      </c>
      <c r="W143" s="328">
        <f t="shared" si="57"/>
        <v>1.6813133520940937E-3</v>
      </c>
      <c r="X143" s="328">
        <f t="shared" si="58"/>
        <v>8434.3685225403242</v>
      </c>
      <c r="Y143" s="328">
        <f t="shared" si="42"/>
        <v>86.041709660694409</v>
      </c>
      <c r="Z143" s="108">
        <f>IF(H143&gt;0, rate1(1,$L$52,$L$51,$L$54,U143,$L$53,$L$50,Y143),"")</f>
        <v>1115.7198058669617</v>
      </c>
      <c r="AA143" s="336">
        <f t="shared" si="59"/>
        <v>1.3617803440296248</v>
      </c>
      <c r="AB143" s="336">
        <f t="shared" si="60"/>
        <v>-4.6473319511145623E-3</v>
      </c>
      <c r="AC143" s="328">
        <f t="shared" si="61"/>
        <v>0.20267554103328225</v>
      </c>
      <c r="AD143" s="328">
        <f t="shared" si="62"/>
        <v>-9.8679889531987044E-2</v>
      </c>
      <c r="AE143" s="328">
        <f t="shared" si="63"/>
        <v>-6.1188162650057058E-3</v>
      </c>
      <c r="AF143" s="328">
        <f t="shared" si="64"/>
        <v>727.86141524763309</v>
      </c>
      <c r="AG143" s="328">
        <f t="shared" si="65"/>
        <v>718.07463175611019</v>
      </c>
      <c r="AH143" s="328">
        <f t="shared" si="66"/>
        <v>5.2666348914216883</v>
      </c>
      <c r="AI143" s="328">
        <f t="shared" si="67"/>
        <v>181.8867269273228</v>
      </c>
      <c r="AJ143" s="328">
        <f t="shared" si="68"/>
        <v>5.9673870628103005</v>
      </c>
      <c r="AK143" s="337">
        <f t="shared" si="69"/>
        <v>94.65488617822885</v>
      </c>
      <c r="AL143" s="42">
        <f t="shared" si="70"/>
        <v>1.7040565359351816</v>
      </c>
      <c r="BA143" s="8"/>
    </row>
    <row r="144" spans="1:53" ht="15" x14ac:dyDescent="0.15">
      <c r="A144" s="116"/>
      <c r="B144" s="328">
        <f t="shared" si="43"/>
        <v>727.86141524763309</v>
      </c>
      <c r="C144" s="328">
        <f t="shared" si="44"/>
        <v>718.07463175611019</v>
      </c>
      <c r="D144" s="328">
        <f t="shared" si="45"/>
        <v>5.2666348914216883</v>
      </c>
      <c r="E144" s="328">
        <f t="shared" si="36"/>
        <v>205.839331926304</v>
      </c>
      <c r="F144" s="328">
        <f t="shared" si="46"/>
        <v>205.29269926858694</v>
      </c>
      <c r="G144" s="328">
        <f t="shared" si="47"/>
        <v>8371.1735733030218</v>
      </c>
      <c r="H144" s="313">
        <f t="shared" si="37"/>
        <v>0.02</v>
      </c>
      <c r="I144" s="328">
        <f t="shared" si="48"/>
        <v>7.8294267932183175</v>
      </c>
      <c r="J144" s="328">
        <f t="shared" si="38"/>
        <v>80</v>
      </c>
      <c r="K144" s="335">
        <f t="shared" si="49"/>
        <v>-1</v>
      </c>
      <c r="L144" s="323">
        <f t="shared" si="50"/>
        <v>5.2466348914216887</v>
      </c>
      <c r="M144" s="323">
        <f t="shared" si="51"/>
        <v>5.2566348914216885</v>
      </c>
      <c r="N144" s="328">
        <f t="shared" si="52"/>
        <v>-7.2597325191015472E-2</v>
      </c>
      <c r="O144" s="328">
        <f t="shared" si="39"/>
        <v>5.5160924585313111</v>
      </c>
      <c r="P144" s="332">
        <f t="shared" si="41"/>
        <v>85.292263626173806</v>
      </c>
      <c r="Q144" s="328">
        <f t="shared" si="53"/>
        <v>8360.1929475354009</v>
      </c>
      <c r="R144" s="277">
        <f>IF(H144&gt;0, rate1(1,$L$52,$L$51,$L$54,L144,$L$53,$L$50,P144),"")</f>
        <v>1112.4177807691783</v>
      </c>
      <c r="S144" s="323">
        <f t="shared" si="54"/>
        <v>1.3624382938437012</v>
      </c>
      <c r="T144" s="323">
        <f t="shared" si="55"/>
        <v>0.20030257956771677</v>
      </c>
      <c r="U144" s="328">
        <f t="shared" si="40"/>
        <v>5.2666348914216883</v>
      </c>
      <c r="V144" s="336">
        <f t="shared" si="56"/>
        <v>5.2666348914216883</v>
      </c>
      <c r="W144" s="328">
        <f t="shared" si="57"/>
        <v>1.6688887317286571E-3</v>
      </c>
      <c r="X144" s="328">
        <f t="shared" si="58"/>
        <v>8385.9112655659519</v>
      </c>
      <c r="Y144" s="328">
        <f t="shared" si="42"/>
        <v>85.617085089288338</v>
      </c>
      <c r="Z144" s="108">
        <f>IF(H144&gt;0, rate1(1,$L$52,$L$51,$L$54,U144,$L$53,$L$50,Y144),"")</f>
        <v>1113.8574487482351</v>
      </c>
      <c r="AA144" s="336">
        <f t="shared" si="59"/>
        <v>1.3648631618295657</v>
      </c>
      <c r="AB144" s="336">
        <f t="shared" si="60"/>
        <v>-4.5740126883739114E-3</v>
      </c>
      <c r="AC144" s="328">
        <f t="shared" si="61"/>
        <v>0.20030257956771677</v>
      </c>
      <c r="AD144" s="328">
        <f t="shared" si="62"/>
        <v>-9.9848938756370603E-2</v>
      </c>
      <c r="AE144" s="328">
        <f t="shared" si="63"/>
        <v>-5.802048124300377E-3</v>
      </c>
      <c r="AF144" s="328">
        <f t="shared" si="64"/>
        <v>727.5885153428743</v>
      </c>
      <c r="AG144" s="328">
        <f t="shared" si="65"/>
        <v>717.87432917654246</v>
      </c>
      <c r="AH144" s="328">
        <f t="shared" si="66"/>
        <v>5.2470648613710456</v>
      </c>
      <c r="AI144" s="328">
        <f t="shared" si="67"/>
        <v>180.06056989597747</v>
      </c>
      <c r="AJ144" s="328">
        <f t="shared" si="68"/>
        <v>6.0174038877814056</v>
      </c>
      <c r="AK144" s="337">
        <f t="shared" si="69"/>
        <v>96.186271586495536</v>
      </c>
      <c r="AL144" s="42">
        <f t="shared" si="70"/>
        <v>1.7186074740893673</v>
      </c>
      <c r="BA144" s="8"/>
    </row>
    <row r="145" spans="1:53" ht="15" x14ac:dyDescent="0.15">
      <c r="A145" s="116"/>
      <c r="B145" s="328">
        <f t="shared" si="43"/>
        <v>727.5885153428743</v>
      </c>
      <c r="C145" s="328">
        <f t="shared" si="44"/>
        <v>717.87432917654246</v>
      </c>
      <c r="D145" s="328">
        <f t="shared" si="45"/>
        <v>5.2470648613710456</v>
      </c>
      <c r="E145" s="328">
        <f t="shared" si="36"/>
        <v>206.90267013495361</v>
      </c>
      <c r="F145" s="328">
        <f t="shared" si="46"/>
        <v>206.3710010306288</v>
      </c>
      <c r="G145" s="328">
        <f t="shared" si="47"/>
        <v>8321.3275449289431</v>
      </c>
      <c r="H145" s="313">
        <f t="shared" si="37"/>
        <v>0.02</v>
      </c>
      <c r="I145" s="328">
        <f t="shared" si="48"/>
        <v>7.7713489330654744</v>
      </c>
      <c r="J145" s="328">
        <f t="shared" si="38"/>
        <v>80</v>
      </c>
      <c r="K145" s="335">
        <f t="shared" si="49"/>
        <v>-1</v>
      </c>
      <c r="L145" s="323">
        <f t="shared" si="50"/>
        <v>5.227064861371046</v>
      </c>
      <c r="M145" s="323">
        <f t="shared" si="51"/>
        <v>5.2370648613710458</v>
      </c>
      <c r="N145" s="328">
        <f t="shared" si="52"/>
        <v>-7.2333480412684281E-2</v>
      </c>
      <c r="O145" s="328">
        <f t="shared" si="39"/>
        <v>5.4813013652678046</v>
      </c>
      <c r="P145" s="332">
        <f t="shared" si="41"/>
        <v>84.868532795631765</v>
      </c>
      <c r="Q145" s="328">
        <f t="shared" si="53"/>
        <v>8309.3927150225245</v>
      </c>
      <c r="R145" s="277">
        <f>IF(H145&gt;0, rate1(1,$L$52,$L$51,$L$54,L145,$L$53,$L$50,P145),"")</f>
        <v>1110.519811113244</v>
      </c>
      <c r="S145" s="323">
        <f t="shared" si="54"/>
        <v>1.3650837406149061</v>
      </c>
      <c r="T145" s="323">
        <f t="shared" si="55"/>
        <v>0.19812846305029602</v>
      </c>
      <c r="U145" s="328">
        <f t="shared" si="40"/>
        <v>5.2470648613710456</v>
      </c>
      <c r="V145" s="336">
        <f t="shared" si="56"/>
        <v>5.2470648613710456</v>
      </c>
      <c r="W145" s="328">
        <f t="shared" si="57"/>
        <v>1.6565090915641179E-3</v>
      </c>
      <c r="X145" s="328">
        <f t="shared" si="58"/>
        <v>8335.8607333717973</v>
      </c>
      <c r="Y145" s="328">
        <f t="shared" si="42"/>
        <v>85.192949475032037</v>
      </c>
      <c r="Z145" s="108">
        <f>IF(H145&gt;0, rate1(1,$L$52,$L$51,$L$54,U145,$L$53,$L$50,Y145),"")</f>
        <v>1111.9749693821877</v>
      </c>
      <c r="AA145" s="336">
        <f t="shared" si="59"/>
        <v>1.3676398869523878</v>
      </c>
      <c r="AB145" s="336">
        <f t="shared" si="60"/>
        <v>-4.5057926257567596E-3</v>
      </c>
      <c r="AC145" s="328">
        <f t="shared" si="61"/>
        <v>0.19812846305029602</v>
      </c>
      <c r="AD145" s="328">
        <f t="shared" si="62"/>
        <v>-0.1009446078170146</v>
      </c>
      <c r="AE145" s="328">
        <f t="shared" si="63"/>
        <v>-5.4999181461593419E-3</v>
      </c>
      <c r="AF145" s="328">
        <f t="shared" si="64"/>
        <v>727.31805339941127</v>
      </c>
      <c r="AG145" s="328">
        <f t="shared" si="65"/>
        <v>717.67620071349211</v>
      </c>
      <c r="AH145" s="328">
        <f t="shared" si="66"/>
        <v>5.2274930914565418</v>
      </c>
      <c r="AI145" s="328">
        <f t="shared" si="67"/>
        <v>178.4105614934339</v>
      </c>
      <c r="AJ145" s="328">
        <f t="shared" si="68"/>
        <v>6.0669623770851375</v>
      </c>
      <c r="AK145" s="337">
        <f t="shared" si="69"/>
        <v>97.693589870802626</v>
      </c>
      <c r="AL145" s="42">
        <f t="shared" si="70"/>
        <v>1.7330123196810454</v>
      </c>
      <c r="BA145" s="8"/>
    </row>
    <row r="146" spans="1:53" ht="15" x14ac:dyDescent="0.15">
      <c r="A146" s="116"/>
      <c r="B146" s="328">
        <f t="shared" si="43"/>
        <v>727.31805339941127</v>
      </c>
      <c r="C146" s="328">
        <f t="shared" si="44"/>
        <v>717.67620071349211</v>
      </c>
      <c r="D146" s="328">
        <f t="shared" si="45"/>
        <v>5.2274930914565418</v>
      </c>
      <c r="E146" s="328">
        <f t="shared" si="36"/>
        <v>207.93808986266868</v>
      </c>
      <c r="F146" s="328">
        <f t="shared" si="46"/>
        <v>207.42037999881114</v>
      </c>
      <c r="G146" s="328">
        <f t="shared" si="47"/>
        <v>8270.0431852755119</v>
      </c>
      <c r="H146" s="313">
        <f t="shared" si="37"/>
        <v>0.02</v>
      </c>
      <c r="I146" s="328">
        <f t="shared" si="48"/>
        <v>7.7134821487353298</v>
      </c>
      <c r="J146" s="328">
        <f t="shared" si="38"/>
        <v>80</v>
      </c>
      <c r="K146" s="335">
        <f t="shared" si="49"/>
        <v>-1</v>
      </c>
      <c r="L146" s="323">
        <f t="shared" si="50"/>
        <v>5.2074930914565423</v>
      </c>
      <c r="M146" s="323">
        <f t="shared" si="51"/>
        <v>5.2174930914565421</v>
      </c>
      <c r="N146" s="328">
        <f t="shared" si="52"/>
        <v>-7.2069566084689285E-2</v>
      </c>
      <c r="O146" s="328">
        <f t="shared" si="39"/>
        <v>5.4468432039602614</v>
      </c>
      <c r="P146" s="332">
        <f t="shared" si="41"/>
        <v>84.445293401308334</v>
      </c>
      <c r="Q146" s="328">
        <f t="shared" si="53"/>
        <v>8257.2009499612577</v>
      </c>
      <c r="R146" s="277">
        <f>IF(H146&gt;0, rate1(1,$L$52,$L$51,$L$54,L146,$L$53,$L$50,P146),"")</f>
        <v>1108.6011568733888</v>
      </c>
      <c r="S146" s="323">
        <f t="shared" si="54"/>
        <v>1.3674537696719347</v>
      </c>
      <c r="T146" s="323">
        <f t="shared" si="55"/>
        <v>0.19613233563785046</v>
      </c>
      <c r="U146" s="328">
        <f t="shared" si="40"/>
        <v>5.2274930914565418</v>
      </c>
      <c r="V146" s="336">
        <f t="shared" si="56"/>
        <v>5.2274930914565418</v>
      </c>
      <c r="W146" s="328">
        <f t="shared" si="57"/>
        <v>1.6441744434665395E-3</v>
      </c>
      <c r="X146" s="328">
        <f t="shared" si="58"/>
        <v>8284.3538907957736</v>
      </c>
      <c r="Y146" s="328">
        <f t="shared" si="42"/>
        <v>84.769304251271677</v>
      </c>
      <c r="Z146" s="108">
        <f>IF(H146&gt;0, rate1(1,$L$52,$L$51,$L$54,U146,$L$53,$L$50,Y146),"")</f>
        <v>1110.0720501656651</v>
      </c>
      <c r="AA146" s="336">
        <f t="shared" si="59"/>
        <v>1.3701326047090312</v>
      </c>
      <c r="AB146" s="336">
        <f t="shared" si="60"/>
        <v>-4.4421226948084154E-3</v>
      </c>
      <c r="AC146" s="328">
        <f t="shared" si="61"/>
        <v>0.19613233563785046</v>
      </c>
      <c r="AD146" s="328">
        <f t="shared" si="62"/>
        <v>-0.10197196670787168</v>
      </c>
      <c r="AE146" s="328">
        <f t="shared" si="63"/>
        <v>-5.2115700788690281E-3</v>
      </c>
      <c r="AF146" s="328">
        <f t="shared" si="64"/>
        <v>727.04985149768868</v>
      </c>
      <c r="AG146" s="328">
        <f t="shared" si="65"/>
        <v>717.48006837785431</v>
      </c>
      <c r="AH146" s="328">
        <f t="shared" si="66"/>
        <v>5.2079195809871237</v>
      </c>
      <c r="AI146" s="328">
        <f t="shared" si="67"/>
        <v>176.91875425333905</v>
      </c>
      <c r="AJ146" s="328">
        <f t="shared" si="68"/>
        <v>6.1161064754888432</v>
      </c>
      <c r="AK146" s="337">
        <f t="shared" si="69"/>
        <v>99.178202590464181</v>
      </c>
      <c r="AL146" s="42">
        <f t="shared" si="70"/>
        <v>1.7472851646005201</v>
      </c>
      <c r="BA146" s="8"/>
    </row>
    <row r="147" spans="1:53" ht="15" x14ac:dyDescent="0.15">
      <c r="A147" s="116"/>
      <c r="B147" s="328">
        <f t="shared" si="43"/>
        <v>727.04985149768868</v>
      </c>
      <c r="C147" s="328">
        <f t="shared" si="44"/>
        <v>717.48006837785431</v>
      </c>
      <c r="D147" s="328">
        <f t="shared" si="45"/>
        <v>5.2079195809871237</v>
      </c>
      <c r="E147" s="328">
        <f t="shared" si="36"/>
        <v>208.94739468798795</v>
      </c>
      <c r="F147" s="328">
        <f t="shared" si="46"/>
        <v>208.44274227532833</v>
      </c>
      <c r="G147" s="328">
        <f t="shared" si="47"/>
        <v>8217.4428806540909</v>
      </c>
      <c r="H147" s="313">
        <f t="shared" si="37"/>
        <v>0.02</v>
      </c>
      <c r="I147" s="328">
        <f t="shared" si="48"/>
        <v>7.6558264958674958</v>
      </c>
      <c r="J147" s="328">
        <f t="shared" si="38"/>
        <v>80</v>
      </c>
      <c r="K147" s="335">
        <f t="shared" si="49"/>
        <v>-1</v>
      </c>
      <c r="L147" s="323">
        <f t="shared" si="50"/>
        <v>5.1879195809871241</v>
      </c>
      <c r="M147" s="323">
        <f t="shared" si="51"/>
        <v>5.1979195809871239</v>
      </c>
      <c r="N147" s="328">
        <f t="shared" si="52"/>
        <v>-7.1805582185433536E-2</v>
      </c>
      <c r="O147" s="328">
        <f t="shared" si="39"/>
        <v>5.4126928758989958</v>
      </c>
      <c r="P147" s="332">
        <f t="shared" si="41"/>
        <v>84.022546891961184</v>
      </c>
      <c r="Q147" s="328">
        <f t="shared" si="53"/>
        <v>8203.7350488034572</v>
      </c>
      <c r="R147" s="277">
        <f>IF(H147&gt;0, rate1(1,$L$52,$L$51,$L$54,L147,$L$53,$L$50,P147),"")</f>
        <v>1106.6614886894472</v>
      </c>
      <c r="S147" s="323">
        <f t="shared" si="54"/>
        <v>1.3695675060743706</v>
      </c>
      <c r="T147" s="323">
        <f t="shared" si="55"/>
        <v>0.19429625441957443</v>
      </c>
      <c r="U147" s="328">
        <f t="shared" si="40"/>
        <v>5.2079195809871237</v>
      </c>
      <c r="V147" s="336">
        <f t="shared" si="56"/>
        <v>5.2079195809871237</v>
      </c>
      <c r="W147" s="328">
        <f t="shared" si="57"/>
        <v>1.6318847992842223E-3</v>
      </c>
      <c r="X147" s="328">
        <f t="shared" si="58"/>
        <v>8231.5143177260743</v>
      </c>
      <c r="Y147" s="328">
        <f t="shared" si="42"/>
        <v>84.346150860155973</v>
      </c>
      <c r="Z147" s="108">
        <f>IF(H147&gt;0, rate1(1,$L$52,$L$51,$L$54,U147,$L$53,$L$50,Y147),"")</f>
        <v>1108.1483668626438</v>
      </c>
      <c r="AA147" s="336">
        <f t="shared" si="59"/>
        <v>1.3723612344328453</v>
      </c>
      <c r="AB147" s="336">
        <f t="shared" si="60"/>
        <v>-4.3825313925865443E-3</v>
      </c>
      <c r="AC147" s="328">
        <f t="shared" si="61"/>
        <v>0.19429625441957443</v>
      </c>
      <c r="AD147" s="328">
        <f t="shared" si="62"/>
        <v>-0.10293559214379325</v>
      </c>
      <c r="AE147" s="328">
        <f t="shared" si="63"/>
        <v>-4.9362442221756384E-3</v>
      </c>
      <c r="AF147" s="328">
        <f t="shared" si="64"/>
        <v>726.78374966108368</v>
      </c>
      <c r="AG147" s="328">
        <f t="shared" si="65"/>
        <v>717.28577212343475</v>
      </c>
      <c r="AH147" s="328">
        <f t="shared" si="66"/>
        <v>5.1883443292655516</v>
      </c>
      <c r="AI147" s="328">
        <f t="shared" si="67"/>
        <v>175.56972606832812</v>
      </c>
      <c r="AJ147" s="328">
        <f t="shared" si="68"/>
        <v>6.1648758438411564</v>
      </c>
      <c r="AK147" s="337">
        <f t="shared" si="69"/>
        <v>100.64132832842444</v>
      </c>
      <c r="AL147" s="42">
        <f t="shared" si="70"/>
        <v>1.7614386649407872</v>
      </c>
      <c r="BA147" s="8"/>
    </row>
    <row r="148" spans="1:53" ht="15" x14ac:dyDescent="0.15">
      <c r="A148" s="116"/>
      <c r="B148" s="328">
        <f t="shared" si="43"/>
        <v>726.78374966108368</v>
      </c>
      <c r="C148" s="328">
        <f t="shared" si="44"/>
        <v>717.28577212343475</v>
      </c>
      <c r="D148" s="328">
        <f t="shared" si="45"/>
        <v>5.1883443292655516</v>
      </c>
      <c r="E148" s="328">
        <f t="shared" si="36"/>
        <v>209.93221143148867</v>
      </c>
      <c r="F148" s="328">
        <f t="shared" si="46"/>
        <v>209.43980305973832</v>
      </c>
      <c r="G148" s="328">
        <f t="shared" si="47"/>
        <v>8163.6375568730155</v>
      </c>
      <c r="H148" s="313">
        <f t="shared" si="37"/>
        <v>0.02</v>
      </c>
      <c r="I148" s="328">
        <f t="shared" si="48"/>
        <v>7.5983820301191374</v>
      </c>
      <c r="J148" s="328">
        <f t="shared" si="38"/>
        <v>80</v>
      </c>
      <c r="K148" s="335">
        <f t="shared" si="49"/>
        <v>-1</v>
      </c>
      <c r="L148" s="323">
        <f t="shared" si="50"/>
        <v>5.168344329265552</v>
      </c>
      <c r="M148" s="323">
        <f t="shared" si="51"/>
        <v>5.1783443292655518</v>
      </c>
      <c r="N148" s="328">
        <f t="shared" si="52"/>
        <v>-7.1541528693195744E-2</v>
      </c>
      <c r="O148" s="328">
        <f t="shared" si="39"/>
        <v>5.3788279157748242</v>
      </c>
      <c r="P148" s="332">
        <f t="shared" si="41"/>
        <v>83.600294725309865</v>
      </c>
      <c r="Q148" s="328">
        <f t="shared" si="53"/>
        <v>8149.101650141045</v>
      </c>
      <c r="R148" s="277">
        <f>IF(H148&gt;0, rate1(1,$L$52,$L$51,$L$54,L148,$L$53,$L$50,P148),"")</f>
        <v>1104.700470261294</v>
      </c>
      <c r="S148" s="323">
        <f t="shared" si="54"/>
        <v>1.37144231770652</v>
      </c>
      <c r="T148" s="323">
        <f t="shared" si="55"/>
        <v>0.19260467987312463</v>
      </c>
      <c r="U148" s="328">
        <f t="shared" si="40"/>
        <v>5.1883443292655516</v>
      </c>
      <c r="V148" s="336">
        <f t="shared" si="56"/>
        <v>5.1883443292655516</v>
      </c>
      <c r="W148" s="328">
        <f t="shared" si="57"/>
        <v>1.6196401708938879E-3</v>
      </c>
      <c r="X148" s="328">
        <f t="shared" si="58"/>
        <v>8177.4540202949283</v>
      </c>
      <c r="Y148" s="328">
        <f t="shared" si="42"/>
        <v>83.923490752728256</v>
      </c>
      <c r="Z148" s="108">
        <f>IF(H148&gt;0, rate1(1,$L$52,$L$51,$L$54,U148,$L$53,$L$50,Y148),"")</f>
        <v>1106.2035884312372</v>
      </c>
      <c r="AA148" s="336">
        <f t="shared" si="59"/>
        <v>1.3743438322242982</v>
      </c>
      <c r="AB148" s="336">
        <f t="shared" si="60"/>
        <v>-4.32661107642729E-3</v>
      </c>
      <c r="AC148" s="328">
        <f t="shared" si="61"/>
        <v>0.19260467987312463</v>
      </c>
      <c r="AD148" s="328">
        <f t="shared" si="62"/>
        <v>-0.10383963677920335</v>
      </c>
      <c r="AE148" s="328">
        <f t="shared" si="63"/>
        <v>-4.6732615782528793E-3</v>
      </c>
      <c r="AF148" s="328">
        <f t="shared" si="64"/>
        <v>726.51960345251734</v>
      </c>
      <c r="AG148" s="328">
        <f t="shared" si="65"/>
        <v>717.09316744356158</v>
      </c>
      <c r="AH148" s="328">
        <f t="shared" si="66"/>
        <v>5.1687673355881563</v>
      </c>
      <c r="AI148" s="328">
        <f t="shared" si="67"/>
        <v>174.35013839323159</v>
      </c>
      <c r="AJ148" s="328">
        <f t="shared" si="68"/>
        <v>6.2133064378392762</v>
      </c>
      <c r="AK148" s="337">
        <f t="shared" si="69"/>
        <v>102.08406252396301</v>
      </c>
      <c r="AL148" s="42">
        <f t="shared" si="70"/>
        <v>1.7754842430262534</v>
      </c>
      <c r="BA148" s="8"/>
    </row>
    <row r="149" spans="1:53" ht="15" x14ac:dyDescent="0.15">
      <c r="A149" s="116"/>
      <c r="B149" s="328">
        <f t="shared" si="43"/>
        <v>726.51960345251734</v>
      </c>
      <c r="C149" s="328">
        <f t="shared" si="44"/>
        <v>717.09316744356158</v>
      </c>
      <c r="D149" s="328">
        <f t="shared" si="45"/>
        <v>5.1687673355881563</v>
      </c>
      <c r="E149" s="328">
        <f t="shared" si="36"/>
        <v>210.89401352696871</v>
      </c>
      <c r="F149" s="328">
        <f t="shared" si="46"/>
        <v>210.41311247922869</v>
      </c>
      <c r="G149" s="328">
        <f t="shared" si="47"/>
        <v>8108.7281624432781</v>
      </c>
      <c r="H149" s="313">
        <f t="shared" si="37"/>
        <v>0.02</v>
      </c>
      <c r="I149" s="328">
        <f t="shared" si="48"/>
        <v>7.5411488071646096</v>
      </c>
      <c r="J149" s="328">
        <f t="shared" si="38"/>
        <v>80</v>
      </c>
      <c r="K149" s="335">
        <f t="shared" si="49"/>
        <v>-1</v>
      </c>
      <c r="L149" s="323">
        <f t="shared" si="50"/>
        <v>5.1487673355881567</v>
      </c>
      <c r="M149" s="323">
        <f t="shared" si="51"/>
        <v>5.1587673355881565</v>
      </c>
      <c r="N149" s="328">
        <f t="shared" si="52"/>
        <v>-7.1277405586169351E-2</v>
      </c>
      <c r="O149" s="328">
        <f t="shared" si="39"/>
        <v>5.3452281238728325</v>
      </c>
      <c r="P149" s="332">
        <f t="shared" si="41"/>
        <v>83.178538368123085</v>
      </c>
      <c r="Q149" s="328">
        <f t="shared" si="53"/>
        <v>8093.3979950839921</v>
      </c>
      <c r="R149" s="277">
        <f>IF(H149&gt;0, rate1(1,$L$52,$L$51,$L$54,L149,$L$53,$L$50,P149),"")</f>
        <v>1102.7177581661695</v>
      </c>
      <c r="S149" s="323">
        <f t="shared" si="54"/>
        <v>1.373094046679427</v>
      </c>
      <c r="T149" s="323">
        <f t="shared" si="55"/>
        <v>0.19104407111436145</v>
      </c>
      <c r="U149" s="328">
        <f t="shared" si="40"/>
        <v>5.1687673355881563</v>
      </c>
      <c r="V149" s="336">
        <f t="shared" si="56"/>
        <v>5.1687673355881563</v>
      </c>
      <c r="W149" s="328">
        <f t="shared" si="57"/>
        <v>1.6074405701616001E-3</v>
      </c>
      <c r="X149" s="328">
        <f t="shared" si="58"/>
        <v>8122.2749289986041</v>
      </c>
      <c r="Y149" s="328">
        <f t="shared" si="42"/>
        <v>83.501325389012706</v>
      </c>
      <c r="Z149" s="108">
        <f>IF(H149&gt;0, rate1(1,$L$52,$L$51,$L$54,U149,$L$53,$L$50,Y149),"")</f>
        <v>1104.237376845243</v>
      </c>
      <c r="AA149" s="336">
        <f t="shared" si="59"/>
        <v>1.3760968403194227</v>
      </c>
      <c r="AB149" s="336">
        <f t="shared" si="60"/>
        <v>-4.2740071115630355E-3</v>
      </c>
      <c r="AC149" s="328">
        <f t="shared" si="61"/>
        <v>0.19104407111436145</v>
      </c>
      <c r="AD149" s="328">
        <f t="shared" si="62"/>
        <v>-0.1046878863255994</v>
      </c>
      <c r="AE149" s="328">
        <f t="shared" si="63"/>
        <v>-4.4220112496793562E-3</v>
      </c>
      <c r="AF149" s="328">
        <f t="shared" si="64"/>
        <v>726.2572819758168</v>
      </c>
      <c r="AG149" s="328">
        <f t="shared" si="65"/>
        <v>716.90212337244725</v>
      </c>
      <c r="AH149" s="328">
        <f t="shared" si="66"/>
        <v>5.1491885992447735</v>
      </c>
      <c r="AI149" s="328">
        <f t="shared" si="67"/>
        <v>173.24838536387554</v>
      </c>
      <c r="AJ149" s="328">
        <f t="shared" si="68"/>
        <v>6.2614309893292415</v>
      </c>
      <c r="AK149" s="337">
        <f t="shared" si="69"/>
        <v>103.507393861796</v>
      </c>
      <c r="AL149" s="42">
        <f t="shared" si="70"/>
        <v>1.7894322540977119</v>
      </c>
      <c r="BA149" s="8"/>
    </row>
    <row r="150" spans="1:53" ht="15" x14ac:dyDescent="0.15">
      <c r="A150" s="116"/>
      <c r="B150" s="328">
        <f t="shared" si="43"/>
        <v>726.2572819758168</v>
      </c>
      <c r="C150" s="328">
        <f t="shared" si="44"/>
        <v>716.90212337244725</v>
      </c>
      <c r="D150" s="328">
        <f t="shared" si="45"/>
        <v>5.1491885992447735</v>
      </c>
      <c r="E150" s="328">
        <f t="shared" si="36"/>
        <v>211.83414048208084</v>
      </c>
      <c r="F150" s="328">
        <f t="shared" si="46"/>
        <v>211.36407700452477</v>
      </c>
      <c r="G150" s="328">
        <f t="shared" si="47"/>
        <v>8052.8069058163801</v>
      </c>
      <c r="H150" s="313">
        <f t="shared" si="37"/>
        <v>0.02</v>
      </c>
      <c r="I150" s="328">
        <f t="shared" si="48"/>
        <v>7.4841268826956373</v>
      </c>
      <c r="J150" s="328">
        <f t="shared" si="38"/>
        <v>80</v>
      </c>
      <c r="K150" s="335">
        <f t="shared" si="49"/>
        <v>-1</v>
      </c>
      <c r="L150" s="323">
        <f t="shared" si="50"/>
        <v>5.1291885992447739</v>
      </c>
      <c r="M150" s="323">
        <f t="shared" si="51"/>
        <v>5.1391885992447737</v>
      </c>
      <c r="N150" s="328">
        <f t="shared" si="52"/>
        <v>-7.1013212842483853E-2</v>
      </c>
      <c r="O150" s="328">
        <f t="shared" si="39"/>
        <v>5.3118752626045236</v>
      </c>
      <c r="P150" s="332">
        <f t="shared" si="41"/>
        <v>82.757279296311239</v>
      </c>
      <c r="Q150" s="328">
        <f t="shared" si="53"/>
        <v>8036.7130669590524</v>
      </c>
      <c r="R150" s="277">
        <f>IF(H150&gt;0, rate1(1,$L$52,$L$51,$L$54,L150,$L$53,$L$50,P150),"")</f>
        <v>1100.7130016702408</v>
      </c>
      <c r="S150" s="323">
        <f t="shared" si="54"/>
        <v>1.374537202157786</v>
      </c>
      <c r="T150" s="323">
        <f t="shared" si="55"/>
        <v>0.18960256132998834</v>
      </c>
      <c r="U150" s="328">
        <f t="shared" si="40"/>
        <v>5.1491885992447735</v>
      </c>
      <c r="V150" s="336">
        <f t="shared" si="56"/>
        <v>5.1491885992447735</v>
      </c>
      <c r="W150" s="328">
        <f t="shared" si="57"/>
        <v>1.5952860089463172E-3</v>
      </c>
      <c r="X150" s="328">
        <f t="shared" si="58"/>
        <v>8066.0701483493804</v>
      </c>
      <c r="Y150" s="328">
        <f t="shared" si="42"/>
        <v>83.07965623810594</v>
      </c>
      <c r="Z150" s="108">
        <f>IF(H150&gt;0, rate1(1,$L$52,$L$51,$L$54,U150,$L$53,$L$50,Y150),"")</f>
        <v>1102.2493869100801</v>
      </c>
      <c r="AA150" s="336">
        <f t="shared" si="59"/>
        <v>1.3776352942474526</v>
      </c>
      <c r="AB150" s="336">
        <f t="shared" si="60"/>
        <v>-4.2244091938635807E-3</v>
      </c>
      <c r="AC150" s="328">
        <f t="shared" si="61"/>
        <v>0.18960256132998834</v>
      </c>
      <c r="AD150" s="328">
        <f t="shared" si="62"/>
        <v>-0.10548380707363744</v>
      </c>
      <c r="AE150" s="328">
        <f t="shared" si="63"/>
        <v>-4.1819403099771424E-3</v>
      </c>
      <c r="AF150" s="328">
        <f t="shared" si="64"/>
        <v>725.9966662016443</v>
      </c>
      <c r="AG150" s="328">
        <f t="shared" si="65"/>
        <v>716.71252081111732</v>
      </c>
      <c r="AH150" s="328">
        <f t="shared" si="66"/>
        <v>5.129608119518716</v>
      </c>
      <c r="AI150" s="328">
        <f t="shared" si="67"/>
        <v>172.25431247044614</v>
      </c>
      <c r="AJ150" s="328">
        <f t="shared" si="68"/>
        <v>6.3092794094599212</v>
      </c>
      <c r="AK150" s="337">
        <f t="shared" si="69"/>
        <v>104.91221792329388</v>
      </c>
      <c r="AL150" s="42">
        <f t="shared" si="70"/>
        <v>1.8032921249268219</v>
      </c>
      <c r="BA150" s="8"/>
    </row>
    <row r="151" spans="1:53" ht="15" x14ac:dyDescent="0.15">
      <c r="A151" s="116"/>
      <c r="B151" s="328">
        <f t="shared" si="43"/>
        <v>725.9966662016443</v>
      </c>
      <c r="C151" s="328">
        <f t="shared" si="44"/>
        <v>716.71252081111732</v>
      </c>
      <c r="D151" s="328">
        <f t="shared" si="45"/>
        <v>5.129608119518716</v>
      </c>
      <c r="E151" s="328">
        <f t="shared" si="36"/>
        <v>212.75381419985354</v>
      </c>
      <c r="F151" s="328">
        <f t="shared" si="46"/>
        <v>212.29397734096719</v>
      </c>
      <c r="G151" s="328">
        <f t="shared" si="47"/>
        <v>7995.9582954531843</v>
      </c>
      <c r="H151" s="313">
        <f t="shared" si="37"/>
        <v>0.02</v>
      </c>
      <c r="I151" s="328">
        <f t="shared" si="48"/>
        <v>7.4273163124215902</v>
      </c>
      <c r="J151" s="328">
        <f t="shared" si="38"/>
        <v>80</v>
      </c>
      <c r="K151" s="335">
        <f t="shared" si="49"/>
        <v>-1</v>
      </c>
      <c r="L151" s="323">
        <f t="shared" si="50"/>
        <v>5.1096081195187164</v>
      </c>
      <c r="M151" s="323">
        <f t="shared" si="51"/>
        <v>5.1196081195187162</v>
      </c>
      <c r="N151" s="328">
        <f t="shared" si="52"/>
        <v>-7.0748950440140845E-2</v>
      </c>
      <c r="O151" s="328">
        <f t="shared" si="39"/>
        <v>5.2787528041464675</v>
      </c>
      <c r="P151" s="332">
        <f t="shared" si="41"/>
        <v>82.336518995021095</v>
      </c>
      <c r="Q151" s="328">
        <f t="shared" si="53"/>
        <v>7979.1285531849862</v>
      </c>
      <c r="R151" s="277">
        <f>IF(H151&gt;0, rate1(1,$L$52,$L$51,$L$54,L151,$L$53,$L$50,P151),"")</f>
        <v>1098.6858425341695</v>
      </c>
      <c r="S151" s="323">
        <f t="shared" si="54"/>
        <v>1.3757851222584274</v>
      </c>
      <c r="T151" s="323">
        <f t="shared" si="55"/>
        <v>0.18826969523153925</v>
      </c>
      <c r="U151" s="328">
        <f t="shared" si="40"/>
        <v>5.129608119518716</v>
      </c>
      <c r="V151" s="336">
        <f t="shared" si="56"/>
        <v>5.129608119518716</v>
      </c>
      <c r="W151" s="328">
        <f t="shared" si="57"/>
        <v>1.5831764991283137E-3</v>
      </c>
      <c r="X151" s="328">
        <f t="shared" si="58"/>
        <v>8008.9250073572293</v>
      </c>
      <c r="Y151" s="328">
        <f t="shared" si="42"/>
        <v>82.658484778270662</v>
      </c>
      <c r="Z151" s="108">
        <f>IF(H151&gt;0, rate1(1,$L$52,$L$51,$L$54,U151,$L$53,$L$50,Y151),"")</f>
        <v>1100.2392660728983</v>
      </c>
      <c r="AA151" s="336">
        <f t="shared" si="59"/>
        <v>1.3789729962685973</v>
      </c>
      <c r="AB151" s="336">
        <f t="shared" si="60"/>
        <v>-4.1775443493769059E-3</v>
      </c>
      <c r="AC151" s="328">
        <f t="shared" si="61"/>
        <v>0.18826969523153925</v>
      </c>
      <c r="AD151" s="328">
        <f t="shared" si="62"/>
        <v>-0.10623058573183247</v>
      </c>
      <c r="AE151" s="328">
        <f t="shared" si="63"/>
        <v>-3.9525455771238106E-3</v>
      </c>
      <c r="AF151" s="328">
        <f t="shared" si="64"/>
        <v>725.73764755597267</v>
      </c>
      <c r="AG151" s="328">
        <f t="shared" si="65"/>
        <v>716.52425111588582</v>
      </c>
      <c r="AH151" s="328">
        <f t="shared" si="66"/>
        <v>5.1100258956866442</v>
      </c>
      <c r="AI151" s="328">
        <f t="shared" si="67"/>
        <v>171.35898902391105</v>
      </c>
      <c r="AJ151" s="328">
        <f t="shared" si="68"/>
        <v>6.3568791286332296</v>
      </c>
      <c r="AK151" s="337">
        <f t="shared" si="69"/>
        <v>106.29934864031254</v>
      </c>
      <c r="AL151" s="42">
        <f t="shared" si="70"/>
        <v>1.8170724699244576</v>
      </c>
      <c r="BA151" s="8"/>
    </row>
    <row r="152" spans="1:53" ht="15" x14ac:dyDescent="0.15">
      <c r="A152" s="116"/>
      <c r="B152" s="328">
        <f t="shared" si="43"/>
        <v>725.73764755597267</v>
      </c>
      <c r="C152" s="328">
        <f t="shared" si="44"/>
        <v>716.52425111588582</v>
      </c>
      <c r="D152" s="328">
        <f t="shared" si="45"/>
        <v>5.1100258956866442</v>
      </c>
      <c r="E152" s="328">
        <f t="shared" si="36"/>
        <v>213.65415275824853</v>
      </c>
      <c r="F152" s="328">
        <f t="shared" si="46"/>
        <v>213.20398347905103</v>
      </c>
      <c r="G152" s="328">
        <f t="shared" si="47"/>
        <v>7938.2600203887541</v>
      </c>
      <c r="H152" s="313">
        <f t="shared" si="37"/>
        <v>0.02</v>
      </c>
      <c r="I152" s="328">
        <f t="shared" si="48"/>
        <v>7.3707171520694832</v>
      </c>
      <c r="J152" s="328">
        <f t="shared" si="38"/>
        <v>80</v>
      </c>
      <c r="K152" s="335">
        <f t="shared" si="49"/>
        <v>-1</v>
      </c>
      <c r="L152" s="323">
        <f t="shared" si="50"/>
        <v>5.0900258956866447</v>
      </c>
      <c r="M152" s="323">
        <f t="shared" si="51"/>
        <v>5.1000258956866444</v>
      </c>
      <c r="N152" s="328">
        <f t="shared" si="52"/>
        <v>-7.0484618357021134E-2</v>
      </c>
      <c r="O152" s="328">
        <f t="shared" si="39"/>
        <v>5.245845719060954</v>
      </c>
      <c r="P152" s="332">
        <f t="shared" si="41"/>
        <v>81.916258958729557</v>
      </c>
      <c r="Q152" s="328">
        <f t="shared" si="53"/>
        <v>7920.7196626060786</v>
      </c>
      <c r="R152" s="277">
        <f>IF(H152&gt;0, rate1(1,$L$52,$L$51,$L$54,L152,$L$53,$L$50,P152),"")</f>
        <v>1096.635914812452</v>
      </c>
      <c r="S152" s="323">
        <f t="shared" si="54"/>
        <v>1.3768501109281577</v>
      </c>
      <c r="T152" s="323">
        <f t="shared" si="55"/>
        <v>0.18703621496467662</v>
      </c>
      <c r="U152" s="328">
        <f t="shared" si="40"/>
        <v>5.1100258956866442</v>
      </c>
      <c r="V152" s="336">
        <f t="shared" si="56"/>
        <v>5.1100258956866442</v>
      </c>
      <c r="W152" s="328">
        <f t="shared" si="57"/>
        <v>1.5711120526056277E-3</v>
      </c>
      <c r="X152" s="328">
        <f t="shared" si="58"/>
        <v>7950.9179488909467</v>
      </c>
      <c r="Y152" s="328">
        <f t="shared" si="42"/>
        <v>82.237812497028642</v>
      </c>
      <c r="Z152" s="108">
        <f>IF(H152&gt;0, rate1(1,$L$52,$L$51,$L$54,U152,$L$53,$L$50,Y152),"")</f>
        <v>1098.2066542266259</v>
      </c>
      <c r="AA152" s="336">
        <f t="shared" si="59"/>
        <v>1.3801226616242472</v>
      </c>
      <c r="AB152" s="336">
        <f t="shared" si="60"/>
        <v>-4.1331712397580708E-3</v>
      </c>
      <c r="AC152" s="328">
        <f t="shared" si="61"/>
        <v>0.18703621496467662</v>
      </c>
      <c r="AD152" s="328">
        <f t="shared" si="62"/>
        <v>-0.10693116305725696</v>
      </c>
      <c r="AE152" s="328">
        <f t="shared" si="63"/>
        <v>-3.733366868953457E-3</v>
      </c>
      <c r="AF152" s="328">
        <f t="shared" si="64"/>
        <v>725.48012672265099</v>
      </c>
      <c r="AG152" s="328">
        <f t="shared" si="65"/>
        <v>716.33721490092114</v>
      </c>
      <c r="AH152" s="328">
        <f t="shared" si="66"/>
        <v>5.0904419270184009</v>
      </c>
      <c r="AI152" s="328">
        <f t="shared" si="67"/>
        <v>170.55452264361028</v>
      </c>
      <c r="AJ152" s="328">
        <f t="shared" si="68"/>
        <v>6.404255384923121</v>
      </c>
      <c r="AK152" s="337">
        <f t="shared" si="69"/>
        <v>107.66952797009876</v>
      </c>
      <c r="AL152" s="42">
        <f t="shared" si="70"/>
        <v>1.8307811890463705</v>
      </c>
      <c r="BA152" s="8"/>
    </row>
    <row r="153" spans="1:53" ht="15" x14ac:dyDescent="0.15">
      <c r="A153" s="116"/>
      <c r="B153" s="328">
        <f t="shared" si="43"/>
        <v>725.48012672265099</v>
      </c>
      <c r="C153" s="328">
        <f t="shared" si="44"/>
        <v>716.33721490092114</v>
      </c>
      <c r="D153" s="328">
        <f t="shared" si="45"/>
        <v>5.0904419270184009</v>
      </c>
      <c r="E153" s="328">
        <f t="shared" si="36"/>
        <v>214.53618211462819</v>
      </c>
      <c r="F153" s="328">
        <f t="shared" si="46"/>
        <v>214.09516743643837</v>
      </c>
      <c r="G153" s="328">
        <f t="shared" si="47"/>
        <v>7879.7837006739073</v>
      </c>
      <c r="H153" s="313">
        <f t="shared" si="37"/>
        <v>0.02</v>
      </c>
      <c r="I153" s="328">
        <f t="shared" si="48"/>
        <v>7.3143294573838835</v>
      </c>
      <c r="J153" s="328">
        <f t="shared" si="38"/>
        <v>80</v>
      </c>
      <c r="K153" s="335">
        <f t="shared" si="49"/>
        <v>-1</v>
      </c>
      <c r="L153" s="323">
        <f t="shared" si="50"/>
        <v>5.0704419270184014</v>
      </c>
      <c r="M153" s="323">
        <f t="shared" si="51"/>
        <v>5.0804419270184011</v>
      </c>
      <c r="N153" s="328">
        <f t="shared" si="52"/>
        <v>-7.0220216570987759E-2</v>
      </c>
      <c r="O153" s="328">
        <f t="shared" si="39"/>
        <v>5.2131402980674828</v>
      </c>
      <c r="P153" s="332">
        <f t="shared" si="41"/>
        <v>81.496500691338085</v>
      </c>
      <c r="Q153" s="328">
        <f t="shared" si="53"/>
        <v>7861.5558243906953</v>
      </c>
      <c r="R153" s="277">
        <f>IF(H153&gt;0, rate1(1,$L$52,$L$51,$L$54,L153,$L$53,$L$50,P153),"")</f>
        <v>1094.5628446462993</v>
      </c>
      <c r="S153" s="323">
        <f t="shared" si="54"/>
        <v>1.3777435544125838</v>
      </c>
      <c r="T153" s="323">
        <f t="shared" si="55"/>
        <v>0.18589388422572781</v>
      </c>
      <c r="U153" s="328">
        <f t="shared" si="40"/>
        <v>5.0904419270184009</v>
      </c>
      <c r="V153" s="336">
        <f t="shared" si="56"/>
        <v>5.0904419270184009</v>
      </c>
      <c r="W153" s="328">
        <f t="shared" si="57"/>
        <v>1.5590926812336647E-3</v>
      </c>
      <c r="X153" s="328">
        <f t="shared" si="58"/>
        <v>7892.1212875992524</v>
      </c>
      <c r="Y153" s="328">
        <f t="shared" si="42"/>
        <v>81.817640891253859</v>
      </c>
      <c r="Z153" s="108">
        <f>IF(H153&gt;0, rate1(1,$L$52,$L$51,$L$54,U153,$L$53,$L$50,Y153),"")</f>
        <v>1096.1511835077365</v>
      </c>
      <c r="AA153" s="336">
        <f t="shared" si="59"/>
        <v>1.3810960426791001</v>
      </c>
      <c r="AB153" s="336">
        <f t="shared" si="60"/>
        <v>-4.0910754944429853E-3</v>
      </c>
      <c r="AC153" s="328">
        <f t="shared" si="61"/>
        <v>0.18589388422572781</v>
      </c>
      <c r="AD153" s="328">
        <f t="shared" si="62"/>
        <v>-0.10758826242887226</v>
      </c>
      <c r="AE153" s="328">
        <f t="shared" si="63"/>
        <v>-3.5239814273066304E-3</v>
      </c>
      <c r="AF153" s="328">
        <f t="shared" si="64"/>
        <v>725.22401262185429</v>
      </c>
      <c r="AG153" s="328">
        <f t="shared" si="65"/>
        <v>716.15132101669542</v>
      </c>
      <c r="AH153" s="328">
        <f t="shared" si="66"/>
        <v>5.0708562127769472</v>
      </c>
      <c r="AI153" s="328">
        <f t="shared" si="67"/>
        <v>169.83390687429937</v>
      </c>
      <c r="AJ153" s="328">
        <f t="shared" si="68"/>
        <v>6.4514314701659821</v>
      </c>
      <c r="AK153" s="337">
        <f t="shared" si="69"/>
        <v>109.02343411849702</v>
      </c>
      <c r="AL153" s="42">
        <f t="shared" si="70"/>
        <v>1.8444255508578593</v>
      </c>
      <c r="BA153" s="8"/>
    </row>
    <row r="154" spans="1:53" ht="15" x14ac:dyDescent="0.15">
      <c r="A154" s="116"/>
      <c r="B154" s="328">
        <f t="shared" si="43"/>
        <v>725.22401262185429</v>
      </c>
      <c r="C154" s="328">
        <f t="shared" si="44"/>
        <v>716.15132101669542</v>
      </c>
      <c r="D154" s="328">
        <f t="shared" si="45"/>
        <v>5.0708562127769472</v>
      </c>
      <c r="E154" s="328">
        <f t="shared" si="36"/>
        <v>215.40084610354452</v>
      </c>
      <c r="F154" s="328">
        <f t="shared" si="46"/>
        <v>214.96851410908636</v>
      </c>
      <c r="G154" s="328">
        <f t="shared" si="47"/>
        <v>7820.595530835345</v>
      </c>
      <c r="H154" s="313">
        <f t="shared" si="37"/>
        <v>0.02</v>
      </c>
      <c r="I154" s="328">
        <f t="shared" si="48"/>
        <v>7.2581532841270935</v>
      </c>
      <c r="J154" s="328">
        <f t="shared" si="38"/>
        <v>80</v>
      </c>
      <c r="K154" s="335">
        <f t="shared" si="49"/>
        <v>-1</v>
      </c>
      <c r="L154" s="323">
        <f t="shared" si="50"/>
        <v>5.0508562127769476</v>
      </c>
      <c r="M154" s="323">
        <f t="shared" si="51"/>
        <v>5.0608562127769474</v>
      </c>
      <c r="N154" s="328">
        <f t="shared" si="52"/>
        <v>-6.9955745059726127E-2</v>
      </c>
      <c r="O154" s="328">
        <f t="shared" si="39"/>
        <v>5.1806240008467324</v>
      </c>
      <c r="P154" s="332">
        <f t="shared" si="41"/>
        <v>81.077245706270773</v>
      </c>
      <c r="Q154" s="328">
        <f t="shared" si="53"/>
        <v>7801.7012891634395</v>
      </c>
      <c r="R154" s="277">
        <f>IF(H154&gt;0, rate1(1,$L$52,$L$51,$L$54,L154,$L$53,$L$50,P154),"")</f>
        <v>1092.4662500498353</v>
      </c>
      <c r="S154" s="323">
        <f t="shared" si="54"/>
        <v>1.3784760209502285</v>
      </c>
      <c r="T154" s="323">
        <f t="shared" si="55"/>
        <v>0.18483534276250929</v>
      </c>
      <c r="U154" s="328">
        <f t="shared" si="40"/>
        <v>5.0708562127769472</v>
      </c>
      <c r="V154" s="336">
        <f t="shared" si="56"/>
        <v>5.0708562127769472</v>
      </c>
      <c r="W154" s="328">
        <f t="shared" si="57"/>
        <v>1.5471183969069102E-3</v>
      </c>
      <c r="X154" s="328">
        <f t="shared" si="58"/>
        <v>7832.6018597690863</v>
      </c>
      <c r="Y154" s="328">
        <f t="shared" si="42"/>
        <v>81.397971467269656</v>
      </c>
      <c r="Z154" s="108">
        <f>IF(H154&gt;0, rate1(1,$L$52,$L$51,$L$54,U154,$L$53,$L$50,Y154),"")</f>
        <v>1094.0724780875153</v>
      </c>
      <c r="AA154" s="336">
        <f t="shared" si="59"/>
        <v>1.3819040349439538</v>
      </c>
      <c r="AB154" s="336">
        <f t="shared" si="60"/>
        <v>-4.0510658577722469E-3</v>
      </c>
      <c r="AC154" s="328">
        <f t="shared" si="61"/>
        <v>0.18483534276250929</v>
      </c>
      <c r="AD154" s="328">
        <f t="shared" si="62"/>
        <v>-0.10820441426993507</v>
      </c>
      <c r="AE154" s="328">
        <f t="shared" si="63"/>
        <v>-3.323999276066583E-3</v>
      </c>
      <c r="AF154" s="328">
        <f t="shared" si="64"/>
        <v>724.96922153403204</v>
      </c>
      <c r="AG154" s="328">
        <f t="shared" si="65"/>
        <v>715.96648567393288</v>
      </c>
      <c r="AH154" s="328">
        <f t="shared" si="66"/>
        <v>5.0512687522182862</v>
      </c>
      <c r="AI154" s="328">
        <f t="shared" si="67"/>
        <v>169.1908951458021</v>
      </c>
      <c r="AJ154" s="328">
        <f t="shared" si="68"/>
        <v>6.4984289410398164</v>
      </c>
      <c r="AK154" s="337">
        <f t="shared" si="69"/>
        <v>110.3616885697069</v>
      </c>
      <c r="AL154" s="42">
        <f t="shared" si="70"/>
        <v>1.8580122634078033</v>
      </c>
      <c r="BA154" s="8"/>
    </row>
    <row r="155" spans="1:53" ht="15" x14ac:dyDescent="0.15">
      <c r="A155" s="116"/>
      <c r="B155" s="328">
        <f t="shared" si="43"/>
        <v>724.96922153403204</v>
      </c>
      <c r="C155" s="328">
        <f t="shared" si="44"/>
        <v>715.96648567393288</v>
      </c>
      <c r="D155" s="328">
        <f t="shared" si="45"/>
        <v>5.0512687522182862</v>
      </c>
      <c r="E155" s="328">
        <f t="shared" si="36"/>
        <v>216.24901502102304</v>
      </c>
      <c r="F155" s="328">
        <f t="shared" si="46"/>
        <v>215.82493056228378</v>
      </c>
      <c r="G155" s="328">
        <f t="shared" si="47"/>
        <v>7760.7568347425076</v>
      </c>
      <c r="H155" s="313">
        <f t="shared" si="37"/>
        <v>0.02</v>
      </c>
      <c r="I155" s="328">
        <f t="shared" si="48"/>
        <v>7.2021886880793318</v>
      </c>
      <c r="J155" s="328">
        <f t="shared" si="38"/>
        <v>80</v>
      </c>
      <c r="K155" s="335">
        <f t="shared" si="49"/>
        <v>-1</v>
      </c>
      <c r="L155" s="323">
        <f t="shared" si="50"/>
        <v>5.0312687522182866</v>
      </c>
      <c r="M155" s="323">
        <f t="shared" si="51"/>
        <v>5.0412687522182864</v>
      </c>
      <c r="N155" s="328">
        <f t="shared" si="52"/>
        <v>-6.9691203800839929E-2</v>
      </c>
      <c r="O155" s="328">
        <f t="shared" si="39"/>
        <v>5.1482853270528013</v>
      </c>
      <c r="P155" s="332">
        <f t="shared" si="41"/>
        <v>80.658495526573475</v>
      </c>
      <c r="Q155" s="328">
        <f t="shared" si="53"/>
        <v>7741.2156488715063</v>
      </c>
      <c r="R155" s="277">
        <f>IF(H155&gt;0, rate1(1,$L$52,$L$51,$L$54,L155,$L$53,$L$50,P155),"")</f>
        <v>1090.3457406893438</v>
      </c>
      <c r="S155" s="323">
        <f t="shared" si="54"/>
        <v>1.3790573465807898</v>
      </c>
      <c r="T155" s="323">
        <f t="shared" si="55"/>
        <v>0.18385398523330401</v>
      </c>
      <c r="U155" s="328">
        <f t="shared" si="40"/>
        <v>5.0512687522182862</v>
      </c>
      <c r="V155" s="336">
        <f t="shared" si="56"/>
        <v>5.0512687522182862</v>
      </c>
      <c r="W155" s="328">
        <f t="shared" si="57"/>
        <v>1.5351892115091914E-3</v>
      </c>
      <c r="X155" s="328">
        <f t="shared" si="58"/>
        <v>7772.421583697017</v>
      </c>
      <c r="Y155" s="328">
        <f t="shared" si="42"/>
        <v>80.978805740946825</v>
      </c>
      <c r="Z155" s="108">
        <f>IF(H155&gt;0, rate1(1,$L$52,$L$51,$L$54,U155,$L$53,$L$50,Y155),"")</f>
        <v>1091.9701539565681</v>
      </c>
      <c r="AA155" s="336">
        <f t="shared" si="59"/>
        <v>1.3825567681394744</v>
      </c>
      <c r="AB155" s="336">
        <f t="shared" si="60"/>
        <v>-4.0129709872221758E-3</v>
      </c>
      <c r="AC155" s="328">
        <f t="shared" si="61"/>
        <v>0.18385398523330401</v>
      </c>
      <c r="AD155" s="328">
        <f t="shared" si="62"/>
        <v>-0.10878197703803226</v>
      </c>
      <c r="AE155" s="328">
        <f t="shared" si="63"/>
        <v>-3.1330593225293753E-3</v>
      </c>
      <c r="AF155" s="328">
        <f t="shared" si="64"/>
        <v>724.71567634499786</v>
      </c>
      <c r="AG155" s="328">
        <f t="shared" si="65"/>
        <v>715.78263168869955</v>
      </c>
      <c r="AH155" s="328">
        <f t="shared" si="66"/>
        <v>5.0316795445912952</v>
      </c>
      <c r="AI155" s="328">
        <f t="shared" si="67"/>
        <v>168.61989584796007</v>
      </c>
      <c r="AJ155" s="328">
        <f t="shared" si="68"/>
        <v>6.5452678009975829</v>
      </c>
      <c r="AK155" s="337">
        <f t="shared" si="69"/>
        <v>111.68486212814219</v>
      </c>
      <c r="AL155" s="42">
        <f t="shared" si="70"/>
        <v>1.8715475350194675</v>
      </c>
      <c r="BA155" s="8"/>
    </row>
    <row r="156" spans="1:53" ht="15" x14ac:dyDescent="0.15">
      <c r="A156" s="116"/>
      <c r="B156" s="328">
        <f t="shared" si="43"/>
        <v>724.71567634499786</v>
      </c>
      <c r="C156" s="328">
        <f t="shared" si="44"/>
        <v>715.78263168869955</v>
      </c>
      <c r="D156" s="328">
        <f t="shared" si="45"/>
        <v>5.0316795445912952</v>
      </c>
      <c r="E156" s="328">
        <f t="shared" si="36"/>
        <v>217.08149303054793</v>
      </c>
      <c r="F156" s="328">
        <f t="shared" si="46"/>
        <v>216.66525402578549</v>
      </c>
      <c r="G156" s="328">
        <f t="shared" si="47"/>
        <v>7700.3245466168119</v>
      </c>
      <c r="H156" s="313">
        <f t="shared" si="37"/>
        <v>0.02</v>
      </c>
      <c r="I156" s="328">
        <f t="shared" si="48"/>
        <v>7.1464357250386463</v>
      </c>
      <c r="J156" s="328">
        <f t="shared" si="38"/>
        <v>80</v>
      </c>
      <c r="K156" s="335">
        <f t="shared" si="49"/>
        <v>-1</v>
      </c>
      <c r="L156" s="323">
        <f t="shared" si="50"/>
        <v>5.0116795445912956</v>
      </c>
      <c r="M156" s="323">
        <f t="shared" si="51"/>
        <v>5.0216795445912954</v>
      </c>
      <c r="N156" s="328">
        <f t="shared" si="52"/>
        <v>-6.9426592771829831E-2</v>
      </c>
      <c r="O156" s="328">
        <f t="shared" si="39"/>
        <v>5.1161137056971135</v>
      </c>
      <c r="P156" s="332">
        <f t="shared" si="41"/>
        <v>80.24025168501251</v>
      </c>
      <c r="Q156" s="328">
        <f t="shared" si="53"/>
        <v>7680.1542886665502</v>
      </c>
      <c r="R156" s="277">
        <f>IF(H156&gt;0, rate1(1,$L$52,$L$51,$L$54,L156,$L$53,$L$50,P156),"")</f>
        <v>1088.2009176552895</v>
      </c>
      <c r="S156" s="323">
        <f t="shared" si="54"/>
        <v>1.379496709383194</v>
      </c>
      <c r="T156" s="323">
        <f t="shared" si="55"/>
        <v>0.1829438597364143</v>
      </c>
      <c r="U156" s="328">
        <f t="shared" si="40"/>
        <v>5.0316795445912952</v>
      </c>
      <c r="V156" s="336">
        <f t="shared" si="56"/>
        <v>5.0316795445912952</v>
      </c>
      <c r="W156" s="328">
        <f t="shared" si="57"/>
        <v>1.5233051369598627E-3</v>
      </c>
      <c r="X156" s="328">
        <f t="shared" si="58"/>
        <v>7711.6379454587131</v>
      </c>
      <c r="Y156" s="328">
        <f t="shared" si="42"/>
        <v>80.560145237801208</v>
      </c>
      <c r="Z156" s="108">
        <f>IF(H156&gt;0, rate1(1,$L$52,$L$51,$L$54,U156,$L$53,$L$50,Y156),"")</f>
        <v>1089.8438187023039</v>
      </c>
      <c r="AA156" s="336">
        <f t="shared" si="59"/>
        <v>1.3830636848262199</v>
      </c>
      <c r="AB156" s="336">
        <f t="shared" si="60"/>
        <v>-3.9766367768610672E-3</v>
      </c>
      <c r="AC156" s="328">
        <f t="shared" si="61"/>
        <v>0.1829438597364143</v>
      </c>
      <c r="AD156" s="328">
        <f t="shared" si="62"/>
        <v>-0.10932315535933275</v>
      </c>
      <c r="AE156" s="328">
        <f t="shared" si="63"/>
        <v>-2.9508260679403254E-3</v>
      </c>
      <c r="AF156" s="328">
        <f t="shared" si="64"/>
        <v>724.46330589248964</v>
      </c>
      <c r="AG156" s="328">
        <f t="shared" si="65"/>
        <v>715.59968782896317</v>
      </c>
      <c r="AH156" s="328">
        <f t="shared" si="66"/>
        <v>5.0120885891376732</v>
      </c>
      <c r="AI156" s="328">
        <f t="shared" si="67"/>
        <v>168.11588445504842</v>
      </c>
      <c r="AJ156" s="328">
        <f t="shared" si="68"/>
        <v>6.5919666577906515</v>
      </c>
      <c r="AK156" s="337">
        <f t="shared" si="69"/>
        <v>112.99348013731782</v>
      </c>
      <c r="AL156" s="42">
        <f t="shared" si="70"/>
        <v>1.8850371266873043</v>
      </c>
      <c r="BA156" s="8"/>
    </row>
    <row r="157" spans="1:53" ht="15" x14ac:dyDescent="0.15">
      <c r="A157" s="116"/>
      <c r="B157" s="328">
        <f t="shared" si="43"/>
        <v>724.46330589248964</v>
      </c>
      <c r="C157" s="328">
        <f t="shared" si="44"/>
        <v>715.59968782896317</v>
      </c>
      <c r="D157" s="328">
        <f t="shared" si="45"/>
        <v>5.0120885891376732</v>
      </c>
      <c r="E157" s="328">
        <f t="shared" si="36"/>
        <v>217.89902458084697</v>
      </c>
      <c r="F157" s="328">
        <f t="shared" si="46"/>
        <v>217.49025880569747</v>
      </c>
      <c r="G157" s="328">
        <f t="shared" si="47"/>
        <v>7639.3516300839328</v>
      </c>
      <c r="H157" s="313">
        <f t="shared" si="37"/>
        <v>0.02</v>
      </c>
      <c r="I157" s="328">
        <f t="shared" si="48"/>
        <v>7.0908944508211791</v>
      </c>
      <c r="J157" s="328">
        <f t="shared" si="38"/>
        <v>80</v>
      </c>
      <c r="K157" s="335">
        <f t="shared" si="49"/>
        <v>-1</v>
      </c>
      <c r="L157" s="323">
        <f t="shared" si="50"/>
        <v>4.9920885891376736</v>
      </c>
      <c r="M157" s="323">
        <f t="shared" si="51"/>
        <v>5.0020885891376734</v>
      </c>
      <c r="N157" s="328">
        <f t="shared" si="52"/>
        <v>-6.916191195012189E-2</v>
      </c>
      <c r="O157" s="328">
        <f t="shared" si="39"/>
        <v>5.0840993998283963</v>
      </c>
      <c r="P157" s="332">
        <f t="shared" si="41"/>
        <v>79.822515724177251</v>
      </c>
      <c r="Q157" s="328">
        <f t="shared" si="53"/>
        <v>7618.5687815723941</v>
      </c>
      <c r="R157" s="277">
        <f>IF(H157&gt;0, rate1(1,$L$52,$L$51,$L$54,L157,$L$53,$L$50,P157),"")</f>
        <v>1086.0313732268655</v>
      </c>
      <c r="S157" s="323">
        <f t="shared" si="54"/>
        <v>1.3798026940139114</v>
      </c>
      <c r="T157" s="323">
        <f t="shared" si="55"/>
        <v>0.18209958233626597</v>
      </c>
      <c r="U157" s="328">
        <f t="shared" si="40"/>
        <v>5.0120885891376732</v>
      </c>
      <c r="V157" s="336">
        <f t="shared" si="56"/>
        <v>5.0120885891376732</v>
      </c>
      <c r="W157" s="328">
        <f t="shared" si="57"/>
        <v>1.5114661851178823E-3</v>
      </c>
      <c r="X157" s="328">
        <f t="shared" si="58"/>
        <v>7650.3044220981919</v>
      </c>
      <c r="Y157" s="328">
        <f t="shared" si="42"/>
        <v>80.141991493095261</v>
      </c>
      <c r="Z157" s="108">
        <f>IF(H157&gt;0, rate1(1,$L$52,$L$51,$L$54,U157,$L$53,$L$50,Y157),"")</f>
        <v>1087.6930712791534</v>
      </c>
      <c r="AA157" s="336">
        <f t="shared" si="59"/>
        <v>1.3834336086348731</v>
      </c>
      <c r="AB157" s="336">
        <f t="shared" si="60"/>
        <v>-3.9419241064942356E-3</v>
      </c>
      <c r="AC157" s="328">
        <f t="shared" si="61"/>
        <v>0.18209958233626597</v>
      </c>
      <c r="AD157" s="328">
        <f t="shared" si="62"/>
        <v>-0.10983001577163369</v>
      </c>
      <c r="AE157" s="328">
        <f t="shared" si="63"/>
        <v>-2.7769868124354648E-3</v>
      </c>
      <c r="AF157" s="328">
        <f t="shared" si="64"/>
        <v>724.21204439820326</v>
      </c>
      <c r="AG157" s="328">
        <f t="shared" si="65"/>
        <v>715.41758824662691</v>
      </c>
      <c r="AH157" s="328">
        <f t="shared" si="66"/>
        <v>4.9924958850917784</v>
      </c>
      <c r="AI157" s="328">
        <f t="shared" si="67"/>
        <v>167.67432951333942</v>
      </c>
      <c r="AJ157" s="328">
        <f t="shared" si="68"/>
        <v>6.6385428604332457</v>
      </c>
      <c r="AK157" s="337">
        <f t="shared" si="69"/>
        <v>114.28802700906323</v>
      </c>
      <c r="AL157" s="42">
        <f t="shared" si="70"/>
        <v>1.8984863974437081</v>
      </c>
      <c r="BA157" s="8"/>
    </row>
    <row r="158" spans="1:53" ht="15" x14ac:dyDescent="0.15">
      <c r="A158" s="116"/>
      <c r="B158" s="328">
        <f t="shared" si="43"/>
        <v>724.21204439820326</v>
      </c>
      <c r="C158" s="328">
        <f t="shared" si="44"/>
        <v>715.41758824662691</v>
      </c>
      <c r="D158" s="328">
        <f t="shared" si="45"/>
        <v>4.9924958850917784</v>
      </c>
      <c r="E158" s="328">
        <f t="shared" si="36"/>
        <v>218.70229999017289</v>
      </c>
      <c r="F158" s="328">
        <f t="shared" si="46"/>
        <v>218.30066228550993</v>
      </c>
      <c r="G158" s="328">
        <f t="shared" si="47"/>
        <v>7577.8874449473506</v>
      </c>
      <c r="H158" s="313">
        <f t="shared" ref="H158:H189" si="71">dv(S157)</f>
        <v>0.02</v>
      </c>
      <c r="I158" s="328">
        <f t="shared" si="48"/>
        <v>7.0355649212610842</v>
      </c>
      <c r="J158" s="328">
        <f t="shared" si="38"/>
        <v>80</v>
      </c>
      <c r="K158" s="335">
        <f t="shared" si="49"/>
        <v>-1</v>
      </c>
      <c r="L158" s="323">
        <f t="shared" si="50"/>
        <v>4.9724958850917789</v>
      </c>
      <c r="M158" s="323">
        <f t="shared" si="51"/>
        <v>4.9824958850917787</v>
      </c>
      <c r="N158" s="328">
        <f t="shared" si="52"/>
        <v>-6.8897161312985844E-2</v>
      </c>
      <c r="O158" s="328">
        <f t="shared" si="39"/>
        <v>5.052233424025026</v>
      </c>
      <c r="P158" s="332">
        <f t="shared" si="41"/>
        <v>79.405289196581975</v>
      </c>
      <c r="Q158" s="328">
        <f t="shared" si="53"/>
        <v>7556.5072347301102</v>
      </c>
      <c r="R158" s="277">
        <f>IF(H158&gt;0, rate1(1,$L$52,$L$51,$L$54,L158,$L$53,$L$50,P158),"")</f>
        <v>1083.8366906287479</v>
      </c>
      <c r="S158" s="323">
        <f t="shared" si="54"/>
        <v>1.3799833480666581</v>
      </c>
      <c r="T158" s="323">
        <f t="shared" si="55"/>
        <v>0.18131626468247142</v>
      </c>
      <c r="U158" s="328">
        <f t="shared" si="40"/>
        <v>4.9924958850917784</v>
      </c>
      <c r="V158" s="336">
        <f t="shared" si="56"/>
        <v>4.9924958850917784</v>
      </c>
      <c r="W158" s="328">
        <f t="shared" si="57"/>
        <v>1.4996723679132629E-3</v>
      </c>
      <c r="X158" s="328">
        <f t="shared" si="58"/>
        <v>7588.4708520131435</v>
      </c>
      <c r="Y158" s="328">
        <f t="shared" si="42"/>
        <v>79.724346051938582</v>
      </c>
      <c r="Z158" s="108">
        <f>IF(H158&gt;0, rate1(1,$L$52,$L$51,$L$54,U158,$L$53,$L$50,Y158),"")</f>
        <v>1085.5175017712104</v>
      </c>
      <c r="AA158" s="336">
        <f t="shared" si="59"/>
        <v>1.3836748037464399</v>
      </c>
      <c r="AB158" s="336">
        <f t="shared" si="60"/>
        <v>-3.9087069394954455E-3</v>
      </c>
      <c r="AC158" s="328">
        <f t="shared" si="61"/>
        <v>0.18131626468247142</v>
      </c>
      <c r="AD158" s="328">
        <f t="shared" si="62"/>
        <v>-0.11030450045408134</v>
      </c>
      <c r="AE158" s="328">
        <f t="shared" si="63"/>
        <v>-2.6112492690677142E-3</v>
      </c>
      <c r="AF158" s="328">
        <f t="shared" si="64"/>
        <v>723.96183097220785</v>
      </c>
      <c r="AG158" s="328">
        <f t="shared" si="65"/>
        <v>715.23627198194447</v>
      </c>
      <c r="AH158" s="328">
        <f t="shared" si="66"/>
        <v>4.9729014316805333</v>
      </c>
      <c r="AI158" s="328">
        <f t="shared" si="67"/>
        <v>167.29112997391468</v>
      </c>
      <c r="AJ158" s="328">
        <f t="shared" si="68"/>
        <v>6.6850126187593331</v>
      </c>
      <c r="AK158" s="337">
        <f t="shared" si="69"/>
        <v>115.56895017155419</v>
      </c>
      <c r="AL158" s="42">
        <f t="shared" si="70"/>
        <v>1.9119003438047752</v>
      </c>
      <c r="BA158" s="8"/>
    </row>
    <row r="159" spans="1:53" ht="15" x14ac:dyDescent="0.15">
      <c r="A159" s="116"/>
      <c r="B159" s="328">
        <f t="shared" si="43"/>
        <v>723.96183097220785</v>
      </c>
      <c r="C159" s="328">
        <f t="shared" si="44"/>
        <v>715.23627198194447</v>
      </c>
      <c r="D159" s="328">
        <f t="shared" si="45"/>
        <v>4.9729014316805333</v>
      </c>
      <c r="E159" s="328">
        <f t="shared" si="36"/>
        <v>219.4919603237696</v>
      </c>
      <c r="F159" s="328">
        <f t="shared" si="46"/>
        <v>219.09713015697125</v>
      </c>
      <c r="G159" s="328">
        <f t="shared" si="47"/>
        <v>7515.9780696094076</v>
      </c>
      <c r="H159" s="313">
        <f t="shared" si="71"/>
        <v>0.02</v>
      </c>
      <c r="I159" s="328">
        <f t="shared" si="48"/>
        <v>6.9804471922107041</v>
      </c>
      <c r="J159" s="328">
        <f t="shared" si="38"/>
        <v>80</v>
      </c>
      <c r="K159" s="335">
        <f t="shared" si="49"/>
        <v>-1</v>
      </c>
      <c r="L159" s="323">
        <f t="shared" si="50"/>
        <v>4.9529014316805338</v>
      </c>
      <c r="M159" s="323">
        <f t="shared" si="51"/>
        <v>4.9629014316805335</v>
      </c>
      <c r="N159" s="328">
        <f t="shared" si="52"/>
        <v>-6.8632340837602612E-2</v>
      </c>
      <c r="O159" s="328">
        <f t="shared" si="39"/>
        <v>5.0205074726797987</v>
      </c>
      <c r="P159" s="332">
        <f t="shared" si="41"/>
        <v>78.988573664770655</v>
      </c>
      <c r="Q159" s="328">
        <f t="shared" si="53"/>
        <v>7494.0145944460764</v>
      </c>
      <c r="R159" s="277">
        <f>IF(H159&gt;0, rate1(1,$L$52,$L$51,$L$54,L159,$L$53,$L$50,P159),"")</f>
        <v>1081.616443779779</v>
      </c>
      <c r="S159" s="323">
        <f t="shared" si="54"/>
        <v>1.3800462314992061</v>
      </c>
      <c r="T159" s="323">
        <f t="shared" si="55"/>
        <v>0.18058945241178107</v>
      </c>
      <c r="U159" s="328">
        <f t="shared" si="40"/>
        <v>4.9729014316805333</v>
      </c>
      <c r="V159" s="336">
        <f t="shared" si="56"/>
        <v>4.9729014316805333</v>
      </c>
      <c r="W159" s="328">
        <f t="shared" si="57"/>
        <v>1.4879236972547005E-3</v>
      </c>
      <c r="X159" s="328">
        <f t="shared" si="58"/>
        <v>7526.1837605429273</v>
      </c>
      <c r="Y159" s="328">
        <f t="shared" si="42"/>
        <v>79.307210469391848</v>
      </c>
      <c r="Z159" s="108">
        <f>IF(H159&gt;0, rate1(1,$L$52,$L$51,$L$54,U159,$L$53,$L$50,Y159),"")</f>
        <v>1083.3166911470362</v>
      </c>
      <c r="AA159" s="336">
        <f t="shared" si="59"/>
        <v>1.3837950269700638</v>
      </c>
      <c r="AB159" s="336">
        <f t="shared" si="60"/>
        <v>-3.876870706224026E-3</v>
      </c>
      <c r="AC159" s="328">
        <f t="shared" si="61"/>
        <v>0.18058945241178107</v>
      </c>
      <c r="AD159" s="328">
        <f t="shared" si="62"/>
        <v>-0.11074843925212138</v>
      </c>
      <c r="AE159" s="328">
        <f t="shared" si="63"/>
        <v>-2.4533395139730552E-3</v>
      </c>
      <c r="AF159" s="328">
        <f t="shared" si="64"/>
        <v>723.71260917895847</v>
      </c>
      <c r="AG159" s="328">
        <f t="shared" si="65"/>
        <v>715.05568252953265</v>
      </c>
      <c r="AH159" s="328">
        <f t="shared" si="66"/>
        <v>4.9533052281233125</v>
      </c>
      <c r="AI159" s="328">
        <f t="shared" si="67"/>
        <v>166.96256186777217</v>
      </c>
      <c r="AJ159" s="328">
        <f t="shared" si="68"/>
        <v>6.7313911081670472</v>
      </c>
      <c r="AK159" s="337">
        <f t="shared" si="69"/>
        <v>116.83666352503458</v>
      </c>
      <c r="AL159" s="42">
        <f t="shared" si="70"/>
        <v>1.9252836342026884</v>
      </c>
      <c r="BA159" s="8"/>
    </row>
    <row r="160" spans="1:53" ht="15" x14ac:dyDescent="0.15">
      <c r="A160" s="116"/>
      <c r="B160" s="328">
        <f t="shared" si="43"/>
        <v>723.71260917895847</v>
      </c>
      <c r="C160" s="328">
        <f t="shared" si="44"/>
        <v>715.05568252953265</v>
      </c>
      <c r="D160" s="328">
        <f t="shared" si="45"/>
        <v>4.9533052281233125</v>
      </c>
      <c r="E160" s="328">
        <f t="shared" si="36"/>
        <v>220.26860166898177</v>
      </c>
      <c r="F160" s="328">
        <f t="shared" si="46"/>
        <v>219.88028099637569</v>
      </c>
      <c r="G160" s="328">
        <f t="shared" si="47"/>
        <v>7453.6665856711579</v>
      </c>
      <c r="H160" s="313">
        <f t="shared" si="71"/>
        <v>0.02</v>
      </c>
      <c r="I160" s="328">
        <f t="shared" si="48"/>
        <v>6.9255413195406623</v>
      </c>
      <c r="J160" s="328">
        <f t="shared" si="38"/>
        <v>80</v>
      </c>
      <c r="K160" s="335">
        <f t="shared" si="49"/>
        <v>-1</v>
      </c>
      <c r="L160" s="323">
        <f t="shared" si="50"/>
        <v>4.933305228123313</v>
      </c>
      <c r="M160" s="323">
        <f t="shared" si="51"/>
        <v>4.9433052281233127</v>
      </c>
      <c r="N160" s="328">
        <f t="shared" si="52"/>
        <v>-6.8367450501057192E-2</v>
      </c>
      <c r="O160" s="328">
        <f t="shared" si="39"/>
        <v>4.9889138574241114</v>
      </c>
      <c r="P160" s="332">
        <f t="shared" si="41"/>
        <v>78.572370701422813</v>
      </c>
      <c r="Q160" s="328">
        <f t="shared" si="53"/>
        <v>7431.1329160179666</v>
      </c>
      <c r="R160" s="277">
        <f>IF(H160&gt;0, rate1(1,$L$52,$L$51,$L$54,L160,$L$53,$L$50,P160),"")</f>
        <v>1079.3701970332568</v>
      </c>
      <c r="S160" s="323">
        <f t="shared" si="54"/>
        <v>1.3799984601538433</v>
      </c>
      <c r="T160" s="323">
        <f t="shared" si="55"/>
        <v>0.1799150724805002</v>
      </c>
      <c r="U160" s="328">
        <f t="shared" si="40"/>
        <v>4.9533052281233125</v>
      </c>
      <c r="V160" s="336">
        <f t="shared" si="56"/>
        <v>4.9533052281233125</v>
      </c>
      <c r="W160" s="328">
        <f t="shared" si="57"/>
        <v>1.4762201850153645E-3</v>
      </c>
      <c r="X160" s="328">
        <f t="shared" si="58"/>
        <v>7463.4866473566353</v>
      </c>
      <c r="Y160" s="328">
        <f t="shared" si="42"/>
        <v>78.890586310571308</v>
      </c>
      <c r="Z160" s="108">
        <f>IF(H160&gt;0, rate1(1,$L$52,$L$51,$L$54,U160,$L$53,$L$50,Y160),"")</f>
        <v>1081.0902110062982</v>
      </c>
      <c r="AA160" s="336">
        <f t="shared" si="59"/>
        <v>1.3838015735261722</v>
      </c>
      <c r="AB160" s="336">
        <f t="shared" si="60"/>
        <v>-3.8463109242950983E-3</v>
      </c>
      <c r="AC160" s="328">
        <f t="shared" si="61"/>
        <v>0.1799150724805002</v>
      </c>
      <c r="AD160" s="328">
        <f t="shared" si="62"/>
        <v>-0.11116356025239446</v>
      </c>
      <c r="AE160" s="328">
        <f t="shared" si="63"/>
        <v>-2.3030002211324022E-3</v>
      </c>
      <c r="AF160" s="328">
        <f t="shared" si="64"/>
        <v>723.46432665597695</v>
      </c>
      <c r="AG160" s="328">
        <f t="shared" si="65"/>
        <v>714.87576745705212</v>
      </c>
      <c r="AH160" s="328">
        <f t="shared" si="66"/>
        <v>4.9337072736317928</v>
      </c>
      <c r="AI160" s="328">
        <f t="shared" si="67"/>
        <v>166.68523271720164</v>
      </c>
      <c r="AJ160" s="328">
        <f t="shared" si="68"/>
        <v>6.7776925616996033</v>
      </c>
      <c r="AK160" s="337">
        <f t="shared" si="69"/>
        <v>118.09155047847857</v>
      </c>
      <c r="AL160" s="42">
        <f t="shared" si="70"/>
        <v>1.9386406391521103</v>
      </c>
      <c r="BA160" s="8"/>
    </row>
    <row r="161" spans="1:53" ht="15" x14ac:dyDescent="0.15">
      <c r="A161" s="116"/>
      <c r="B161" s="328">
        <f t="shared" si="43"/>
        <v>723.46432665597695</v>
      </c>
      <c r="C161" s="328">
        <f t="shared" si="44"/>
        <v>714.87576745705212</v>
      </c>
      <c r="D161" s="328">
        <f t="shared" si="45"/>
        <v>4.9337072736317928</v>
      </c>
      <c r="E161" s="328">
        <f t="shared" si="36"/>
        <v>221.03277889453298</v>
      </c>
      <c r="F161" s="328">
        <f t="shared" si="46"/>
        <v>220.65069028175736</v>
      </c>
      <c r="G161" s="328">
        <f t="shared" si="47"/>
        <v>7390.9933301256988</v>
      </c>
      <c r="H161" s="313">
        <f t="shared" si="71"/>
        <v>0.02</v>
      </c>
      <c r="I161" s="328">
        <f t="shared" si="48"/>
        <v>6.8708473591398622</v>
      </c>
      <c r="J161" s="328">
        <f t="shared" si="38"/>
        <v>80</v>
      </c>
      <c r="K161" s="335">
        <f t="shared" si="49"/>
        <v>-1</v>
      </c>
      <c r="L161" s="323">
        <f t="shared" si="50"/>
        <v>4.9137072736317933</v>
      </c>
      <c r="M161" s="323">
        <f t="shared" si="51"/>
        <v>4.9237072736317931</v>
      </c>
      <c r="N161" s="328">
        <f t="shared" si="52"/>
        <v>-6.8102490280306682E-2</v>
      </c>
      <c r="O161" s="328">
        <f t="shared" si="39"/>
        <v>4.9574454523298233</v>
      </c>
      <c r="P161" s="332">
        <f t="shared" si="41"/>
        <v>78.156681889460472</v>
      </c>
      <c r="Q161" s="328">
        <f t="shared" si="53"/>
        <v>7367.9016033054741</v>
      </c>
      <c r="R161" s="277">
        <f>IF(H161&gt;0, rate1(1,$L$52,$L$51,$L$54,L161,$L$53,$L$50,P161),"")</f>
        <v>1077.0975049084959</v>
      </c>
      <c r="S161" s="323">
        <f t="shared" si="54"/>
        <v>1.3798467442221516</v>
      </c>
      <c r="T161" s="323">
        <f t="shared" si="55"/>
        <v>0.17928938793398544</v>
      </c>
      <c r="U161" s="328">
        <f t="shared" si="40"/>
        <v>4.9337072736317928</v>
      </c>
      <c r="V161" s="336">
        <f t="shared" si="56"/>
        <v>4.9337072736317928</v>
      </c>
      <c r="W161" s="328">
        <f t="shared" si="57"/>
        <v>1.4645618431465834E-3</v>
      </c>
      <c r="X161" s="328">
        <f t="shared" si="58"/>
        <v>7400.4202411105452</v>
      </c>
      <c r="Y161" s="328">
        <f t="shared" si="42"/>
        <v>78.474475150754643</v>
      </c>
      <c r="Z161" s="108">
        <f>IF(H161&gt;0, rate1(1,$L$52,$L$51,$L$54,U161,$L$53,$L$50,Y161),"")</f>
        <v>1078.8376233179406</v>
      </c>
      <c r="AA161" s="336">
        <f t="shared" si="59"/>
        <v>1.3837013174511612</v>
      </c>
      <c r="AB161" s="336">
        <f t="shared" si="60"/>
        <v>-3.816932015963166E-3</v>
      </c>
      <c r="AC161" s="328">
        <f t="shared" si="61"/>
        <v>0.17928938793398544</v>
      </c>
      <c r="AD161" s="328">
        <f t="shared" si="62"/>
        <v>-0.11155149911808514</v>
      </c>
      <c r="AE161" s="328">
        <f t="shared" si="63"/>
        <v>-2.1599891340048174E-3</v>
      </c>
      <c r="AF161" s="328">
        <f t="shared" si="64"/>
        <v>723.21693477776262</v>
      </c>
      <c r="AG161" s="328">
        <f t="shared" si="65"/>
        <v>714.69647806911814</v>
      </c>
      <c r="AH161" s="328">
        <f t="shared" si="66"/>
        <v>4.9141075674098227</v>
      </c>
      <c r="AI161" s="328">
        <f t="shared" si="67"/>
        <v>166.45604238886139</v>
      </c>
      <c r="AJ161" s="328">
        <f t="shared" si="68"/>
        <v>6.8239303512520646</v>
      </c>
      <c r="AK161" s="337">
        <f t="shared" si="69"/>
        <v>119.3339666279076</v>
      </c>
      <c r="AL161" s="42">
        <f t="shared" si="70"/>
        <v>1.9519754577694863</v>
      </c>
      <c r="BA161" s="8"/>
    </row>
    <row r="162" spans="1:53" ht="15" x14ac:dyDescent="0.15">
      <c r="A162" s="116"/>
      <c r="B162" s="328">
        <f t="shared" si="43"/>
        <v>723.21693477776262</v>
      </c>
      <c r="C162" s="328">
        <f t="shared" si="44"/>
        <v>714.69647806911814</v>
      </c>
      <c r="D162" s="328">
        <f t="shared" si="45"/>
        <v>4.9141075674098227</v>
      </c>
      <c r="E162" s="328">
        <f t="shared" si="36"/>
        <v>220.82238573998967</v>
      </c>
      <c r="F162" s="328">
        <f t="shared" si="46"/>
        <v>220.92758231726134</v>
      </c>
      <c r="G162" s="328">
        <f t="shared" si="47"/>
        <v>7312.066092773638</v>
      </c>
      <c r="H162" s="313">
        <f t="shared" si="71"/>
        <v>0.02</v>
      </c>
      <c r="I162" s="328">
        <f t="shared" si="48"/>
        <v>6.8163653669155799</v>
      </c>
      <c r="J162" s="328">
        <f t="shared" si="38"/>
        <v>80</v>
      </c>
      <c r="K162" s="335">
        <f t="shared" si="49"/>
        <v>-1</v>
      </c>
      <c r="L162" s="323">
        <f t="shared" si="50"/>
        <v>4.8941075674098231</v>
      </c>
      <c r="M162" s="323">
        <f t="shared" si="51"/>
        <v>4.9041075674098229</v>
      </c>
      <c r="N162" s="328">
        <f t="shared" si="52"/>
        <v>-6.7837460152190943E-2</v>
      </c>
      <c r="O162" s="328">
        <f t="shared" si="39"/>
        <v>4.9260956457613556</v>
      </c>
      <c r="P162" s="332">
        <f t="shared" si="41"/>
        <v>77.74150882215686</v>
      </c>
      <c r="Q162" s="328">
        <f t="shared" si="53"/>
        <v>7272.3069701280574</v>
      </c>
      <c r="R162" s="277">
        <f>IF(H162&gt;0, rate1(1,$L$52,$L$51,$L$54,L162,$L$53,$L$50,P162),"")</f>
        <v>1074.7979118133285</v>
      </c>
      <c r="S162" s="323">
        <f t="shared" si="54"/>
        <v>1.373543913037683</v>
      </c>
      <c r="T162" s="323">
        <f t="shared" si="55"/>
        <v>0.18160504771857311</v>
      </c>
      <c r="U162" s="328">
        <f t="shared" si="40"/>
        <v>4.9141075674098227</v>
      </c>
      <c r="V162" s="336">
        <f t="shared" si="56"/>
        <v>4.9141075674098227</v>
      </c>
      <c r="W162" s="328">
        <f t="shared" si="57"/>
        <v>1.4529486835499483E-3</v>
      </c>
      <c r="X162" s="328">
        <f t="shared" si="58"/>
        <v>7320.8991678015627</v>
      </c>
      <c r="Y162" s="328">
        <f t="shared" si="42"/>
        <v>78.058878575488436</v>
      </c>
      <c r="Z162" s="108">
        <f>IF(H162&gt;0, rate1(1,$L$52,$L$51,$L$54,U162,$L$53,$L$50,Y162),"")</f>
        <v>1076.5584801495424</v>
      </c>
      <c r="AA162" s="336">
        <f t="shared" si="59"/>
        <v>1.3804604195086649</v>
      </c>
      <c r="AB162" s="336">
        <f t="shared" si="60"/>
        <v>-3.8189220456265032E-3</v>
      </c>
      <c r="AC162" s="328">
        <f t="shared" si="61"/>
        <v>0.18160504771857311</v>
      </c>
      <c r="AD162" s="328">
        <f t="shared" si="62"/>
        <v>-0.11012909746315691</v>
      </c>
      <c r="AE162" s="328">
        <f t="shared" si="63"/>
        <v>7.8826466379637149E-3</v>
      </c>
      <c r="AF162" s="328">
        <f t="shared" si="64"/>
        <v>722.96749226989186</v>
      </c>
      <c r="AG162" s="328">
        <f t="shared" si="65"/>
        <v>714.51487302139958</v>
      </c>
      <c r="AH162" s="328">
        <f t="shared" si="66"/>
        <v>4.8945061086534016</v>
      </c>
      <c r="AI162" s="328">
        <f t="shared" si="67"/>
        <v>168.96669199159589</v>
      </c>
      <c r="AJ162" s="328">
        <f t="shared" si="68"/>
        <v>6.8708655434719521</v>
      </c>
      <c r="AK162" s="337">
        <f t="shared" si="69"/>
        <v>120.5642421269628</v>
      </c>
      <c r="AL162" s="42">
        <f t="shared" si="70"/>
        <v>1.9652919411605951</v>
      </c>
      <c r="BA162" s="8"/>
    </row>
    <row r="163" spans="1:53" ht="15" x14ac:dyDescent="0.15">
      <c r="A163" s="116"/>
      <c r="B163" s="328">
        <f t="shared" si="43"/>
        <v>722.96749226989186</v>
      </c>
      <c r="C163" s="328">
        <f t="shared" si="44"/>
        <v>714.51487302139958</v>
      </c>
      <c r="D163" s="328">
        <f t="shared" si="45"/>
        <v>4.8945061086534016</v>
      </c>
      <c r="E163" s="328">
        <f t="shared" si="36"/>
        <v>219.94498309731759</v>
      </c>
      <c r="F163" s="328">
        <f t="shared" si="46"/>
        <v>220.38368441865362</v>
      </c>
      <c r="G163" s="328">
        <f t="shared" si="47"/>
        <v>7206.7738043151694</v>
      </c>
      <c r="H163" s="313">
        <f t="shared" si="71"/>
        <v>0.02</v>
      </c>
      <c r="I163" s="328">
        <f t="shared" si="48"/>
        <v>6.7620953987938268</v>
      </c>
      <c r="J163" s="328">
        <f t="shared" si="38"/>
        <v>80</v>
      </c>
      <c r="K163" s="335">
        <f t="shared" si="49"/>
        <v>-1</v>
      </c>
      <c r="L163" s="323">
        <f t="shared" si="50"/>
        <v>4.8745061086534021</v>
      </c>
      <c r="M163" s="323">
        <f t="shared" si="51"/>
        <v>4.8845061086534018</v>
      </c>
      <c r="N163" s="328">
        <f t="shared" si="52"/>
        <v>-6.7572360093446804E-2</v>
      </c>
      <c r="O163" s="328">
        <f t="shared" si="39"/>
        <v>4.8948582979388267</v>
      </c>
      <c r="P163" s="332">
        <f t="shared" si="41"/>
        <v>77.326853103249263</v>
      </c>
      <c r="Q163" s="328">
        <f t="shared" si="53"/>
        <v>7155.6341958140192</v>
      </c>
      <c r="R163" s="277">
        <f>IF(H163&gt;0, rate1(1,$L$52,$L$51,$L$54,L163,$L$53,$L$50,P163),"")</f>
        <v>1072.4709517571912</v>
      </c>
      <c r="S163" s="323">
        <f t="shared" si="54"/>
        <v>1.3630835258588114</v>
      </c>
      <c r="T163" s="323">
        <f t="shared" si="55"/>
        <v>0.1861069293452961</v>
      </c>
      <c r="U163" s="328">
        <f t="shared" si="40"/>
        <v>4.8945061086534016</v>
      </c>
      <c r="V163" s="336">
        <f t="shared" si="56"/>
        <v>4.8945061086534016</v>
      </c>
      <c r="W163" s="328">
        <f t="shared" si="57"/>
        <v>1.4413807181483662E-3</v>
      </c>
      <c r="X163" s="328">
        <f t="shared" si="58"/>
        <v>7214.6865495047641</v>
      </c>
      <c r="Y163" s="328">
        <f t="shared" si="42"/>
        <v>77.643798180699832</v>
      </c>
      <c r="Z163" s="108">
        <f>IF(H163&gt;0, rate1(1,$L$52,$L$51,$L$54,U163,$L$53,$L$50,Y163),"")</f>
        <v>1074.2523233875445</v>
      </c>
      <c r="AA163" s="336">
        <f t="shared" si="59"/>
        <v>1.3720534870763903</v>
      </c>
      <c r="AB163" s="336">
        <f t="shared" si="60"/>
        <v>-3.874122319010602E-3</v>
      </c>
      <c r="AC163" s="328">
        <f t="shared" si="61"/>
        <v>0.1861069293452961</v>
      </c>
      <c r="AD163" s="328">
        <f t="shared" si="62"/>
        <v>-0.10746510122088318</v>
      </c>
      <c r="AE163" s="328">
        <f t="shared" si="63"/>
        <v>1.4489581022328307E-2</v>
      </c>
      <c r="AF163" s="328">
        <f t="shared" si="64"/>
        <v>722.7138129804531</v>
      </c>
      <c r="AG163" s="328">
        <f t="shared" si="65"/>
        <v>714.32876609205425</v>
      </c>
      <c r="AH163" s="328">
        <f t="shared" si="66"/>
        <v>4.8749028965504149</v>
      </c>
      <c r="AI163" s="328">
        <f t="shared" si="67"/>
        <v>173.53097446636573</v>
      </c>
      <c r="AJ163" s="328">
        <f t="shared" si="68"/>
        <v>6.9190685919348311</v>
      </c>
      <c r="AK163" s="337">
        <f t="shared" si="69"/>
        <v>121.79973774628267</v>
      </c>
      <c r="AL163" s="42">
        <f t="shared" si="70"/>
        <v>1.9788092765199228</v>
      </c>
      <c r="BA163" s="8"/>
    </row>
    <row r="164" spans="1:53" ht="15" x14ac:dyDescent="0.15">
      <c r="A164" s="116"/>
      <c r="B164" s="328">
        <f t="shared" si="43"/>
        <v>722.7138129804531</v>
      </c>
      <c r="C164" s="328">
        <f t="shared" si="44"/>
        <v>714.32876609205425</v>
      </c>
      <c r="D164" s="328">
        <f t="shared" si="45"/>
        <v>4.8749028965504149</v>
      </c>
      <c r="E164" s="328">
        <f t="shared" si="36"/>
        <v>219.08143237272424</v>
      </c>
      <c r="F164" s="328">
        <f t="shared" si="46"/>
        <v>219.5132077350209</v>
      </c>
      <c r="G164" s="328">
        <f t="shared" si="47"/>
        <v>7092.0510390355885</v>
      </c>
      <c r="H164" s="313">
        <f t="shared" si="71"/>
        <v>0.02</v>
      </c>
      <c r="I164" s="328">
        <f t="shared" si="48"/>
        <v>6.7080375107190777</v>
      </c>
      <c r="J164" s="328">
        <f t="shared" si="38"/>
        <v>80</v>
      </c>
      <c r="K164" s="335">
        <f t="shared" si="49"/>
        <v>-1</v>
      </c>
      <c r="L164" s="323">
        <f t="shared" si="50"/>
        <v>4.8549028965504153</v>
      </c>
      <c r="M164" s="323">
        <f t="shared" si="51"/>
        <v>4.8649028965504151</v>
      </c>
      <c r="N164" s="328">
        <f t="shared" si="52"/>
        <v>-6.7307190080679646E-2</v>
      </c>
      <c r="O164" s="328">
        <f t="shared" si="39"/>
        <v>4.8633620239450135</v>
      </c>
      <c r="P164" s="332">
        <f t="shared" si="41"/>
        <v>76.912716347048345</v>
      </c>
      <c r="Q164" s="328">
        <f t="shared" si="53"/>
        <v>7040.7980868140376</v>
      </c>
      <c r="R164" s="277">
        <f>IF(H164&gt;0, rate1(1,$L$52,$L$51,$L$54,L164,$L$53,$L$50,P164),"")</f>
        <v>1070.1161480543888</v>
      </c>
      <c r="S164" s="323">
        <f t="shared" si="54"/>
        <v>1.3528647253977715</v>
      </c>
      <c r="T164" s="323">
        <f t="shared" si="55"/>
        <v>0.19074502276986377</v>
      </c>
      <c r="U164" s="328">
        <f t="shared" si="40"/>
        <v>4.8749028965504149</v>
      </c>
      <c r="V164" s="336">
        <f t="shared" si="56"/>
        <v>4.8749028965504149</v>
      </c>
      <c r="W164" s="328">
        <f t="shared" si="57"/>
        <v>1.4298579588647442E-3</v>
      </c>
      <c r="X164" s="328">
        <f t="shared" si="58"/>
        <v>7098.9203584590823</v>
      </c>
      <c r="Y164" s="328">
        <f t="shared" si="42"/>
        <v>77.229235572804555</v>
      </c>
      <c r="Z164" s="108">
        <f>IF(H164&gt;0, rate1(1,$L$52,$L$51,$L$54,U164,$L$53,$L$50,Y164),"")</f>
        <v>1071.9186844479277</v>
      </c>
      <c r="AA164" s="336">
        <f t="shared" si="59"/>
        <v>1.3617389618100044</v>
      </c>
      <c r="AB164" s="336">
        <f t="shared" si="60"/>
        <v>-3.952734180775767E-3</v>
      </c>
      <c r="AC164" s="328">
        <f t="shared" si="61"/>
        <v>0.19074502276986377</v>
      </c>
      <c r="AD164" s="328">
        <f t="shared" si="62"/>
        <v>-0.10485201505955019</v>
      </c>
      <c r="AE164" s="328">
        <f t="shared" si="63"/>
        <v>1.3867972006866359E-2</v>
      </c>
      <c r="AF164" s="328">
        <f t="shared" si="64"/>
        <v>722.45576076760256</v>
      </c>
      <c r="AG164" s="328">
        <f t="shared" si="65"/>
        <v>714.13802106928438</v>
      </c>
      <c r="AH164" s="328">
        <f t="shared" si="66"/>
        <v>4.8552979302805701</v>
      </c>
      <c r="AI164" s="328">
        <f t="shared" si="67"/>
        <v>178.2470277798005</v>
      </c>
      <c r="AJ164" s="328">
        <f t="shared" si="68"/>
        <v>6.9685816552069983</v>
      </c>
      <c r="AK164" s="337">
        <f t="shared" si="69"/>
        <v>123.05033622730416</v>
      </c>
      <c r="AL164" s="42">
        <f t="shared" si="70"/>
        <v>1.992691754477232</v>
      </c>
      <c r="BA164" s="8"/>
    </row>
    <row r="165" spans="1:53" ht="15" x14ac:dyDescent="0.15">
      <c r="A165" s="116"/>
      <c r="B165" s="328">
        <f t="shared" si="43"/>
        <v>722.45576076760256</v>
      </c>
      <c r="C165" s="328">
        <f t="shared" si="44"/>
        <v>714.13802106928438</v>
      </c>
      <c r="D165" s="328">
        <f t="shared" si="45"/>
        <v>4.8552979302805701</v>
      </c>
      <c r="E165" s="328">
        <f t="shared" si="36"/>
        <v>218.23200726912546</v>
      </c>
      <c r="F165" s="328">
        <f t="shared" si="46"/>
        <v>218.65671982092485</v>
      </c>
      <c r="G165" s="328">
        <f t="shared" si="47"/>
        <v>6979.1423085100514</v>
      </c>
      <c r="H165" s="313">
        <f t="shared" si="71"/>
        <v>0.02</v>
      </c>
      <c r="I165" s="328">
        <f t="shared" si="48"/>
        <v>6.6541917586545427</v>
      </c>
      <c r="J165" s="328">
        <f t="shared" si="38"/>
        <v>80</v>
      </c>
      <c r="K165" s="335">
        <f t="shared" si="49"/>
        <v>-1</v>
      </c>
      <c r="L165" s="323">
        <f t="shared" si="50"/>
        <v>4.8352979302805705</v>
      </c>
      <c r="M165" s="323">
        <f t="shared" si="51"/>
        <v>4.8452979302805703</v>
      </c>
      <c r="N165" s="328">
        <f t="shared" si="52"/>
        <v>-6.7041950090388269E-2</v>
      </c>
      <c r="O165" s="328">
        <f t="shared" si="39"/>
        <v>4.8313307856652123</v>
      </c>
      <c r="P165" s="332">
        <f t="shared" si="41"/>
        <v>76.499100178553476</v>
      </c>
      <c r="Q165" s="328">
        <f t="shared" si="53"/>
        <v>6927.7802923035142</v>
      </c>
      <c r="R165" s="277">
        <f>IF(H165&gt;0, rate1(1,$L$52,$L$51,$L$54,L165,$L$53,$L$50,P165),"")</f>
        <v>1067.7330130171863</v>
      </c>
      <c r="S165" s="323">
        <f t="shared" si="54"/>
        <v>1.3429648998649049</v>
      </c>
      <c r="T165" s="323">
        <f t="shared" si="55"/>
        <v>0.19547758419825567</v>
      </c>
      <c r="U165" s="328">
        <f t="shared" si="40"/>
        <v>4.8552979302805701</v>
      </c>
      <c r="V165" s="336">
        <f t="shared" si="56"/>
        <v>4.8552979302805701</v>
      </c>
      <c r="W165" s="328">
        <f t="shared" si="57"/>
        <v>1.4183804176326475E-3</v>
      </c>
      <c r="X165" s="328">
        <f t="shared" si="58"/>
        <v>6984.9818817642044</v>
      </c>
      <c r="Y165" s="328">
        <f t="shared" si="42"/>
        <v>76.815192368821059</v>
      </c>
      <c r="Z165" s="108">
        <f>IF(H165&gt;0, rate1(1,$L$52,$L$51,$L$54,U165,$L$53,$L$50,Y165),"")</f>
        <v>1069.5570839770244</v>
      </c>
      <c r="AA165" s="336">
        <f t="shared" si="59"/>
        <v>1.3517442851948913</v>
      </c>
      <c r="AB165" s="336">
        <f t="shared" si="60"/>
        <v>-4.032419224229227E-3</v>
      </c>
      <c r="AC165" s="328">
        <f t="shared" si="61"/>
        <v>0.19547758419825567</v>
      </c>
      <c r="AD165" s="328">
        <f t="shared" si="62"/>
        <v>-0.10231352143024115</v>
      </c>
      <c r="AE165" s="328">
        <f t="shared" si="63"/>
        <v>1.3145235848499033E-2</v>
      </c>
      <c r="AF165" s="328">
        <f t="shared" si="64"/>
        <v>722.19324123331387</v>
      </c>
      <c r="AG165" s="328">
        <f t="shared" si="65"/>
        <v>713.94254348508616</v>
      </c>
      <c r="AH165" s="328">
        <f t="shared" si="66"/>
        <v>4.8356912090152253</v>
      </c>
      <c r="AI165" s="328">
        <f t="shared" si="67"/>
        <v>183.07721295034011</v>
      </c>
      <c r="AJ165" s="328">
        <f t="shared" si="68"/>
        <v>7.0194364365820929</v>
      </c>
      <c r="AK165" s="337">
        <f t="shared" si="69"/>
        <v>124.31447324587489</v>
      </c>
      <c r="AL165" s="42">
        <f t="shared" si="70"/>
        <v>2.0069515166996159</v>
      </c>
      <c r="BA165" s="8"/>
    </row>
    <row r="166" spans="1:53" ht="15" x14ac:dyDescent="0.15">
      <c r="A166" s="116"/>
      <c r="B166" s="328">
        <f t="shared" si="43"/>
        <v>722.19324123331387</v>
      </c>
      <c r="C166" s="328">
        <f t="shared" si="44"/>
        <v>713.94254348508616</v>
      </c>
      <c r="D166" s="328">
        <f t="shared" si="45"/>
        <v>4.8356912090152253</v>
      </c>
      <c r="E166" s="328">
        <f t="shared" si="36"/>
        <v>217.3968980022774</v>
      </c>
      <c r="F166" s="328">
        <f t="shared" si="46"/>
        <v>217.81445263570143</v>
      </c>
      <c r="G166" s="328">
        <f t="shared" si="47"/>
        <v>6868.0279362305109</v>
      </c>
      <c r="H166" s="313">
        <f t="shared" si="71"/>
        <v>0.02</v>
      </c>
      <c r="I166" s="328">
        <f t="shared" si="48"/>
        <v>6.6005581985821671</v>
      </c>
      <c r="J166" s="328">
        <f t="shared" si="38"/>
        <v>80</v>
      </c>
      <c r="K166" s="335">
        <f t="shared" si="49"/>
        <v>-1</v>
      </c>
      <c r="L166" s="323">
        <f t="shared" si="50"/>
        <v>4.8156912090152257</v>
      </c>
      <c r="M166" s="323">
        <f t="shared" si="51"/>
        <v>4.8256912090152255</v>
      </c>
      <c r="N166" s="328">
        <f t="shared" si="52"/>
        <v>-6.6776640098940021E-2</v>
      </c>
      <c r="O166" s="328">
        <f t="shared" si="39"/>
        <v>4.7987473929226159</v>
      </c>
      <c r="P166" s="332">
        <f t="shared" si="41"/>
        <v>76.086006233567531</v>
      </c>
      <c r="Q166" s="328">
        <f t="shared" si="53"/>
        <v>6816.5596876465406</v>
      </c>
      <c r="R166" s="277">
        <f>IF(H166&gt;0, rate1(1,$L$52,$L$51,$L$54,L166,$L$53,$L$50,P166),"")</f>
        <v>1065.3210476382922</v>
      </c>
      <c r="S166" s="323">
        <f t="shared" si="54"/>
        <v>1.3333889298749031</v>
      </c>
      <c r="T166" s="323">
        <f t="shared" si="55"/>
        <v>0.20029651291660011</v>
      </c>
      <c r="U166" s="328">
        <f t="shared" si="40"/>
        <v>4.8356912090152253</v>
      </c>
      <c r="V166" s="336">
        <f t="shared" si="56"/>
        <v>4.8356912090152253</v>
      </c>
      <c r="W166" s="328">
        <f t="shared" si="57"/>
        <v>1.4069481063749834E-3</v>
      </c>
      <c r="X166" s="328">
        <f t="shared" si="58"/>
        <v>6872.8513704981415</v>
      </c>
      <c r="Y166" s="328">
        <f t="shared" si="42"/>
        <v>76.401670196483849</v>
      </c>
      <c r="Z166" s="108">
        <f>IF(H166&gt;0, rate1(1,$L$52,$L$51,$L$54,U166,$L$53,$L$50,Y166),"")</f>
        <v>1067.1670315420242</v>
      </c>
      <c r="AA166" s="336">
        <f t="shared" si="59"/>
        <v>1.3420746185620902</v>
      </c>
      <c r="AB166" s="336">
        <f t="shared" si="60"/>
        <v>-4.112985968643585E-3</v>
      </c>
      <c r="AC166" s="328">
        <f t="shared" si="61"/>
        <v>0.20029651291660011</v>
      </c>
      <c r="AD166" s="328">
        <f t="shared" si="62"/>
        <v>-9.9851963016089271E-2</v>
      </c>
      <c r="AE166" s="328">
        <f t="shared" si="63"/>
        <v>1.2439209296901128E-2</v>
      </c>
      <c r="AF166" s="328">
        <f t="shared" si="64"/>
        <v>721.92616808029834</v>
      </c>
      <c r="AG166" s="328">
        <f t="shared" si="65"/>
        <v>713.7422469721696</v>
      </c>
      <c r="AH166" s="328">
        <f t="shared" si="66"/>
        <v>4.8160827319173523</v>
      </c>
      <c r="AI166" s="328">
        <f t="shared" si="67"/>
        <v>188.01516534441612</v>
      </c>
      <c r="AJ166" s="328">
        <f t="shared" si="68"/>
        <v>7.0716628713999867</v>
      </c>
      <c r="AK166" s="337">
        <f t="shared" si="69"/>
        <v>125.59219516850072</v>
      </c>
      <c r="AL166" s="42">
        <f t="shared" si="70"/>
        <v>2.021597693735643</v>
      </c>
      <c r="BA166" s="8"/>
    </row>
    <row r="167" spans="1:53" ht="15" x14ac:dyDescent="0.15">
      <c r="A167" s="116"/>
      <c r="B167" s="328">
        <f t="shared" si="43"/>
        <v>721.92616808029834</v>
      </c>
      <c r="C167" s="328">
        <f t="shared" si="44"/>
        <v>713.7422469721696</v>
      </c>
      <c r="D167" s="328">
        <f t="shared" si="45"/>
        <v>4.8160827319173523</v>
      </c>
      <c r="E167" s="328">
        <f t="shared" si="36"/>
        <v>216.57627858694525</v>
      </c>
      <c r="F167" s="328">
        <f t="shared" si="46"/>
        <v>216.98658829461132</v>
      </c>
      <c r="G167" s="328">
        <f t="shared" si="47"/>
        <v>6758.6866377407405</v>
      </c>
      <c r="H167" s="313">
        <f t="shared" si="71"/>
        <v>0.02</v>
      </c>
      <c r="I167" s="328">
        <f t="shared" si="48"/>
        <v>6.5471368865029946</v>
      </c>
      <c r="J167" s="328">
        <f t="shared" si="38"/>
        <v>80</v>
      </c>
      <c r="K167" s="335">
        <f t="shared" si="49"/>
        <v>-1</v>
      </c>
      <c r="L167" s="323">
        <f t="shared" si="50"/>
        <v>4.7960827319173527</v>
      </c>
      <c r="M167" s="323">
        <f t="shared" si="51"/>
        <v>4.8060827319173525</v>
      </c>
      <c r="N167" s="328">
        <f t="shared" si="52"/>
        <v>-6.6511260082599222E-2</v>
      </c>
      <c r="O167" s="328">
        <f t="shared" si="39"/>
        <v>4.765599926393099</v>
      </c>
      <c r="P167" s="332">
        <f t="shared" si="41"/>
        <v>75.673436158816202</v>
      </c>
      <c r="Q167" s="328">
        <f t="shared" si="53"/>
        <v>6707.1146506762543</v>
      </c>
      <c r="R167" s="277">
        <f>IF(H167&gt;0, rate1(1,$L$52,$L$51,$L$54,L167,$L$53,$L$50,P167),"")</f>
        <v>1062.8797412623228</v>
      </c>
      <c r="S167" s="323">
        <f t="shared" si="54"/>
        <v>1.3241403517661259</v>
      </c>
      <c r="T167" s="323">
        <f t="shared" si="55"/>
        <v>0.20519278059705601</v>
      </c>
      <c r="U167" s="328">
        <f t="shared" si="40"/>
        <v>4.8160827319173523</v>
      </c>
      <c r="V167" s="336">
        <f t="shared" si="56"/>
        <v>4.8160827319173523</v>
      </c>
      <c r="W167" s="328">
        <f t="shared" si="57"/>
        <v>1.395561037035975E-3</v>
      </c>
      <c r="X167" s="328">
        <f t="shared" si="58"/>
        <v>6762.5074466338092</v>
      </c>
      <c r="Y167" s="328">
        <f t="shared" si="42"/>
        <v>75.988670694361801</v>
      </c>
      <c r="Z167" s="108">
        <f>IF(H167&gt;0, rate1(1,$L$52,$L$51,$L$54,U167,$L$53,$L$50,Y167),"")</f>
        <v>1064.7480253107938</v>
      </c>
      <c r="AA167" s="336">
        <f t="shared" si="59"/>
        <v>1.3327335559846996</v>
      </c>
      <c r="AB167" s="336">
        <f t="shared" si="60"/>
        <v>-4.1942299234170076E-3</v>
      </c>
      <c r="AC167" s="328">
        <f t="shared" si="61"/>
        <v>0.20519278059705601</v>
      </c>
      <c r="AD167" s="328">
        <f t="shared" si="62"/>
        <v>-9.7469316131909511E-2</v>
      </c>
      <c r="AE167" s="328">
        <f t="shared" si="63"/>
        <v>1.1751959532808311E-2</v>
      </c>
      <c r="AF167" s="328">
        <f t="shared" si="64"/>
        <v>721.65446403961869</v>
      </c>
      <c r="AG167" s="328">
        <f t="shared" si="65"/>
        <v>713.53705419157257</v>
      </c>
      <c r="AH167" s="328">
        <f t="shared" si="66"/>
        <v>4.7964724981412612</v>
      </c>
      <c r="AI167" s="328">
        <f t="shared" si="67"/>
        <v>193.05361898549316</v>
      </c>
      <c r="AJ167" s="328">
        <f t="shared" si="68"/>
        <v>7.1252888766737348</v>
      </c>
      <c r="AK167" s="337">
        <f t="shared" si="69"/>
        <v>126.88348857652117</v>
      </c>
      <c r="AL167" s="42">
        <f t="shared" si="70"/>
        <v>2.0366389069631965</v>
      </c>
      <c r="BA167" s="8"/>
    </row>
    <row r="168" spans="1:53" ht="15" x14ac:dyDescent="0.15">
      <c r="A168" s="116"/>
      <c r="B168" s="328">
        <f t="shared" si="43"/>
        <v>721.65446403961869</v>
      </c>
      <c r="C168" s="328">
        <f t="shared" si="44"/>
        <v>713.53705419157257</v>
      </c>
      <c r="D168" s="328">
        <f t="shared" si="45"/>
        <v>4.7964724981412612</v>
      </c>
      <c r="E168" s="328">
        <f t="shared" si="36"/>
        <v>215.77030498166886</v>
      </c>
      <c r="F168" s="328">
        <f t="shared" si="46"/>
        <v>216.17329178430705</v>
      </c>
      <c r="G168" s="328">
        <f t="shared" si="47"/>
        <v>6651.0966275626606</v>
      </c>
      <c r="H168" s="313">
        <f t="shared" si="71"/>
        <v>0.02</v>
      </c>
      <c r="I168" s="328">
        <f t="shared" si="48"/>
        <v>6.4939278784368986</v>
      </c>
      <c r="J168" s="328">
        <f t="shared" si="38"/>
        <v>80</v>
      </c>
      <c r="K168" s="335">
        <f t="shared" si="49"/>
        <v>-1</v>
      </c>
      <c r="L168" s="323">
        <f t="shared" si="50"/>
        <v>4.7764724981412616</v>
      </c>
      <c r="M168" s="323">
        <f t="shared" si="51"/>
        <v>4.7864724981412614</v>
      </c>
      <c r="N168" s="328">
        <f t="shared" si="52"/>
        <v>-6.6245810017466766E-2</v>
      </c>
      <c r="O168" s="328">
        <f t="shared" si="39"/>
        <v>4.7318774896056706</v>
      </c>
      <c r="P168" s="332">
        <f t="shared" si="41"/>
        <v>75.261391612064486</v>
      </c>
      <c r="Q168" s="328">
        <f t="shared" si="53"/>
        <v>6599.4230394395163</v>
      </c>
      <c r="R168" s="277">
        <f>IF(H168&gt;0, rate1(1,$L$52,$L$51,$L$54,L168,$L$53,$L$50,P168),"")</f>
        <v>1060.4085712457654</v>
      </c>
      <c r="S168" s="323">
        <f t="shared" si="54"/>
        <v>1.3152225521690386</v>
      </c>
      <c r="T168" s="323">
        <f t="shared" si="55"/>
        <v>0.21015568068220686</v>
      </c>
      <c r="U168" s="328">
        <f t="shared" si="40"/>
        <v>4.7964724981412612</v>
      </c>
      <c r="V168" s="336">
        <f t="shared" si="56"/>
        <v>4.7964724981412612</v>
      </c>
      <c r="W168" s="328">
        <f t="shared" si="57"/>
        <v>1.3842192215562932E-3</v>
      </c>
      <c r="X168" s="328">
        <f t="shared" si="58"/>
        <v>6653.9282233082131</v>
      </c>
      <c r="Y168" s="328">
        <f t="shared" si="42"/>
        <v>75.57619551197287</v>
      </c>
      <c r="Z168" s="108">
        <f>IF(H168&gt;0, rate1(1,$L$52,$L$51,$L$54,U168,$L$53,$L$50,Y168),"")</f>
        <v>1062.2995517205261</v>
      </c>
      <c r="AA168" s="336">
        <f t="shared" si="59"/>
        <v>1.3237245442422512</v>
      </c>
      <c r="AB168" s="336">
        <f t="shared" si="60"/>
        <v>-4.2759168131547278E-3</v>
      </c>
      <c r="AC168" s="328">
        <f t="shared" si="61"/>
        <v>0.21015568068220686</v>
      </c>
      <c r="AD168" s="328">
        <f t="shared" si="62"/>
        <v>-9.5167544056273187E-2</v>
      </c>
      <c r="AE168" s="328">
        <f t="shared" si="63"/>
        <v>1.1083570978194665E-2</v>
      </c>
      <c r="AF168" s="328">
        <f t="shared" si="64"/>
        <v>721.37806254891905</v>
      </c>
      <c r="AG168" s="328">
        <f t="shared" si="65"/>
        <v>713.32689851089037</v>
      </c>
      <c r="AH168" s="328">
        <f t="shared" si="66"/>
        <v>4.7768605068325529</v>
      </c>
      <c r="AI168" s="328">
        <f t="shared" si="67"/>
        <v>198.18368728886875</v>
      </c>
      <c r="AJ168" s="328">
        <f t="shared" si="68"/>
        <v>7.180339900920643</v>
      </c>
      <c r="AK168" s="337">
        <f t="shared" si="69"/>
        <v>128.18827749152592</v>
      </c>
      <c r="AL168" s="42">
        <f t="shared" si="70"/>
        <v>2.0520831964820361</v>
      </c>
      <c r="BA168" s="8"/>
    </row>
    <row r="169" spans="1:53" ht="15" x14ac:dyDescent="0.15">
      <c r="A169" s="116"/>
      <c r="B169" s="328">
        <f t="shared" si="43"/>
        <v>721.37806254891905</v>
      </c>
      <c r="C169" s="328">
        <f t="shared" si="44"/>
        <v>713.32689851089037</v>
      </c>
      <c r="D169" s="328">
        <f t="shared" si="45"/>
        <v>4.7768605068325529</v>
      </c>
      <c r="E169" s="328">
        <f t="shared" si="36"/>
        <v>214.97911173231185</v>
      </c>
      <c r="F169" s="328">
        <f t="shared" si="46"/>
        <v>215.37470835699037</v>
      </c>
      <c r="G169" s="328">
        <f t="shared" si="47"/>
        <v>6545.2355762625857</v>
      </c>
      <c r="H169" s="313">
        <f t="shared" si="71"/>
        <v>0.02</v>
      </c>
      <c r="I169" s="328">
        <f t="shared" si="48"/>
        <v>6.4409312304229394</v>
      </c>
      <c r="J169" s="328">
        <f t="shared" si="38"/>
        <v>80</v>
      </c>
      <c r="K169" s="335">
        <f t="shared" si="49"/>
        <v>-1</v>
      </c>
      <c r="L169" s="323">
        <f t="shared" si="50"/>
        <v>4.7568605068325533</v>
      </c>
      <c r="M169" s="323">
        <f t="shared" si="51"/>
        <v>4.7668605068325531</v>
      </c>
      <c r="N169" s="328">
        <f t="shared" si="52"/>
        <v>-6.5980289879544074E-2</v>
      </c>
      <c r="O169" s="328">
        <f t="shared" si="39"/>
        <v>4.6975703260691866</v>
      </c>
      <c r="P169" s="332">
        <f t="shared" si="41"/>
        <v>74.849874262239254</v>
      </c>
      <c r="Q169" s="328">
        <f t="shared" si="53"/>
        <v>6493.462127461642</v>
      </c>
      <c r="R169" s="277">
        <f>IF(H169&gt;0, rate1(1,$L$52,$L$51,$L$54,L169,$L$53,$L$50,P169),"")</f>
        <v>1057.9070026050138</v>
      </c>
      <c r="S169" s="323">
        <f t="shared" si="54"/>
        <v>1.3066387376919639</v>
      </c>
      <c r="T169" s="323">
        <f t="shared" si="55"/>
        <v>0.21517271554197773</v>
      </c>
      <c r="U169" s="328">
        <f t="shared" si="40"/>
        <v>4.7768605068325529</v>
      </c>
      <c r="V169" s="336">
        <f t="shared" si="56"/>
        <v>4.7768605068325529</v>
      </c>
      <c r="W169" s="328">
        <f t="shared" si="57"/>
        <v>1.3729226718801613E-3</v>
      </c>
      <c r="X169" s="328">
        <f t="shared" si="58"/>
        <v>6547.0912611878266</v>
      </c>
      <c r="Y169" s="328">
        <f t="shared" si="42"/>
        <v>75.164246309905707</v>
      </c>
      <c r="Z169" s="108">
        <f>IF(H169&gt;0, rate1(1,$L$52,$L$51,$L$54,U169,$L$53,$L$50,Y169),"")</f>
        <v>1059.8210851348267</v>
      </c>
      <c r="AA169" s="336">
        <f t="shared" si="59"/>
        <v>1.3150508569029482</v>
      </c>
      <c r="AB169" s="336">
        <f t="shared" si="60"/>
        <v>-4.3577811067598265E-3</v>
      </c>
      <c r="AC169" s="328">
        <f t="shared" si="61"/>
        <v>0.21517271554197773</v>
      </c>
      <c r="AD169" s="328">
        <f t="shared" si="62"/>
        <v>-9.2948587601471386E-2</v>
      </c>
      <c r="AE169" s="328">
        <f t="shared" si="63"/>
        <v>1.043408563594809E-2</v>
      </c>
      <c r="AF169" s="328">
        <f t="shared" si="64"/>
        <v>721.09690954349753</v>
      </c>
      <c r="AG169" s="328">
        <f t="shared" si="65"/>
        <v>713.11172579534843</v>
      </c>
      <c r="AH169" s="328">
        <f t="shared" si="66"/>
        <v>4.7572467571279038</v>
      </c>
      <c r="AI169" s="328">
        <f t="shared" si="67"/>
        <v>203.39473603268684</v>
      </c>
      <c r="AJ169" s="328">
        <f t="shared" si="68"/>
        <v>7.2368384387075002</v>
      </c>
      <c r="AK169" s="337">
        <f t="shared" si="69"/>
        <v>129.50641634569084</v>
      </c>
      <c r="AL169" s="42">
        <f t="shared" si="70"/>
        <v>2.0679378914651454</v>
      </c>
      <c r="BA169" s="8"/>
    </row>
    <row r="170" spans="1:53" ht="15" x14ac:dyDescent="0.15">
      <c r="A170" s="116"/>
      <c r="B170" s="328">
        <f t="shared" si="43"/>
        <v>721.09690954349753</v>
      </c>
      <c r="C170" s="328">
        <f t="shared" si="44"/>
        <v>713.11172579534843</v>
      </c>
      <c r="D170" s="328">
        <f t="shared" si="45"/>
        <v>4.7572467571279038</v>
      </c>
      <c r="E170" s="328">
        <f t="shared" si="36"/>
        <v>214.20280838991428</v>
      </c>
      <c r="F170" s="328">
        <f t="shared" si="46"/>
        <v>214.59096006111307</v>
      </c>
      <c r="G170" s="328">
        <f t="shared" si="47"/>
        <v>6441.0805466204074</v>
      </c>
      <c r="H170" s="313">
        <f t="shared" si="71"/>
        <v>0.02</v>
      </c>
      <c r="I170" s="328">
        <f t="shared" si="48"/>
        <v>6.3881469985192787</v>
      </c>
      <c r="J170" s="328">
        <f t="shared" si="38"/>
        <v>80</v>
      </c>
      <c r="K170" s="335">
        <f t="shared" si="49"/>
        <v>-1</v>
      </c>
      <c r="L170" s="323">
        <f t="shared" si="50"/>
        <v>4.7372467571279042</v>
      </c>
      <c r="M170" s="323">
        <f t="shared" si="51"/>
        <v>4.747246757127904</v>
      </c>
      <c r="N170" s="328">
        <f t="shared" si="52"/>
        <v>-6.5714699644697561E-2</v>
      </c>
      <c r="O170" s="328">
        <f t="shared" si="39"/>
        <v>4.6626700311768454</v>
      </c>
      <c r="P170" s="332">
        <f t="shared" si="41"/>
        <v>74.43888578955071</v>
      </c>
      <c r="Q170" s="328">
        <f t="shared" si="53"/>
        <v>6389.2085388890519</v>
      </c>
      <c r="R170" s="277">
        <f>IF(H170&gt;0, rate1(1,$L$52,$L$51,$L$54,L170,$L$53,$L$50,P170),"")</f>
        <v>1055.3744876519461</v>
      </c>
      <c r="S170" s="323">
        <f t="shared" si="54"/>
        <v>1.2983918766007205</v>
      </c>
      <c r="T170" s="323">
        <f t="shared" si="55"/>
        <v>0.22022951962807849</v>
      </c>
      <c r="U170" s="328">
        <f t="shared" si="40"/>
        <v>4.7572467571279038</v>
      </c>
      <c r="V170" s="336">
        <f t="shared" si="56"/>
        <v>4.7572467571279038</v>
      </c>
      <c r="W170" s="328">
        <f t="shared" si="57"/>
        <v>1.3616713999606844E-3</v>
      </c>
      <c r="X170" s="328">
        <f t="shared" si="58"/>
        <v>6441.9735036565544</v>
      </c>
      <c r="Y170" s="328">
        <f t="shared" si="42"/>
        <v>74.752824759939401</v>
      </c>
      <c r="Z170" s="108">
        <f>IF(H170&gt;0, rate1(1,$L$52,$L$51,$L$54,U170,$L$53,$L$50,Y170),"")</f>
        <v>1057.3120874887106</v>
      </c>
      <c r="AA170" s="336">
        <f t="shared" si="59"/>
        <v>1.3067155362400458</v>
      </c>
      <c r="AB170" s="336">
        <f t="shared" si="60"/>
        <v>-4.4395253551649076E-3</v>
      </c>
      <c r="AC170" s="328">
        <f t="shared" si="61"/>
        <v>0.22022951962807849</v>
      </c>
      <c r="AD170" s="328">
        <f t="shared" si="62"/>
        <v>-9.0814346931218898E-2</v>
      </c>
      <c r="AE170" s="328">
        <f t="shared" si="63"/>
        <v>9.8035356636095895E-3</v>
      </c>
      <c r="AF170" s="328">
        <f t="shared" si="64"/>
        <v>720.81096532422475</v>
      </c>
      <c r="AG170" s="328">
        <f t="shared" si="65"/>
        <v>712.89149627572033</v>
      </c>
      <c r="AH170" s="328">
        <f t="shared" si="66"/>
        <v>4.7376312481550142</v>
      </c>
      <c r="AI170" s="328">
        <f t="shared" si="67"/>
        <v>208.67428785213198</v>
      </c>
      <c r="AJ170" s="328">
        <f t="shared" si="68"/>
        <v>7.2948035186664262</v>
      </c>
      <c r="AK170" s="337">
        <f t="shared" si="69"/>
        <v>130.83768280799652</v>
      </c>
      <c r="AL170" s="42">
        <f t="shared" si="70"/>
        <v>2.0842094703477603</v>
      </c>
      <c r="BA170" s="8"/>
    </row>
    <row r="171" spans="1:53" ht="15" x14ac:dyDescent="0.15">
      <c r="A171" s="116"/>
      <c r="B171" s="328">
        <f t="shared" si="43"/>
        <v>720.81096532422475</v>
      </c>
      <c r="C171" s="328">
        <f t="shared" si="44"/>
        <v>712.89149627572033</v>
      </c>
      <c r="D171" s="328">
        <f t="shared" si="45"/>
        <v>4.7376312481550142</v>
      </c>
      <c r="E171" s="328">
        <f t="shared" si="36"/>
        <v>213.44147577486476</v>
      </c>
      <c r="F171" s="328">
        <f t="shared" si="46"/>
        <v>213.82214208238952</v>
      </c>
      <c r="G171" s="328">
        <f t="shared" si="47"/>
        <v>6338.6079309605848</v>
      </c>
      <c r="H171" s="313">
        <f t="shared" si="71"/>
        <v>0.02</v>
      </c>
      <c r="I171" s="328">
        <f t="shared" si="48"/>
        <v>6.33557523880354</v>
      </c>
      <c r="J171" s="328">
        <f t="shared" si="38"/>
        <v>80</v>
      </c>
      <c r="K171" s="335">
        <f t="shared" si="49"/>
        <v>-1</v>
      </c>
      <c r="L171" s="323">
        <f t="shared" si="50"/>
        <v>4.7176312481550147</v>
      </c>
      <c r="M171" s="323">
        <f t="shared" si="51"/>
        <v>4.7276312481550145</v>
      </c>
      <c r="N171" s="328">
        <f t="shared" si="52"/>
        <v>-6.5449039288655086E-2</v>
      </c>
      <c r="O171" s="328">
        <f t="shared" si="39"/>
        <v>4.6271697783589563</v>
      </c>
      <c r="P171" s="332">
        <f t="shared" si="41"/>
        <v>74.028427885619081</v>
      </c>
      <c r="Q171" s="328">
        <f t="shared" si="53"/>
        <v>6286.6381860401934</v>
      </c>
      <c r="R171" s="277">
        <f>IF(H171&gt;0, rate1(1,$L$52,$L$51,$L$54,L171,$L$53,$L$50,P171),"")</f>
        <v>1052.8104656165672</v>
      </c>
      <c r="S171" s="323">
        <f t="shared" si="54"/>
        <v>1.2904846347848471</v>
      </c>
      <c r="T171" s="323">
        <f t="shared" si="55"/>
        <v>0.22530981487930041</v>
      </c>
      <c r="U171" s="328">
        <f t="shared" si="40"/>
        <v>4.7376312481550142</v>
      </c>
      <c r="V171" s="336">
        <f t="shared" si="56"/>
        <v>4.7376312481550142</v>
      </c>
      <c r="W171" s="328">
        <f t="shared" si="57"/>
        <v>1.3504654177491915E-3</v>
      </c>
      <c r="X171" s="328">
        <f t="shared" si="58"/>
        <v>6338.5512131553005</v>
      </c>
      <c r="Y171" s="328">
        <f t="shared" si="42"/>
        <v>74.341932545168916</v>
      </c>
      <c r="Z171" s="108">
        <f>IF(H171&gt;0, rate1(1,$L$52,$L$51,$L$54,U171,$L$53,$L$50,Y171),"")</f>
        <v>1054.7720079210515</v>
      </c>
      <c r="AA171" s="336">
        <f t="shared" si="59"/>
        <v>1.2987213292055981</v>
      </c>
      <c r="AB171" s="336">
        <f t="shared" si="60"/>
        <v>-4.5208201949975902E-3</v>
      </c>
      <c r="AC171" s="328">
        <f t="shared" si="61"/>
        <v>0.22530981487930041</v>
      </c>
      <c r="AD171" s="328">
        <f t="shared" si="62"/>
        <v>-8.8766661189234472E-2</v>
      </c>
      <c r="AE171" s="328">
        <f t="shared" si="63"/>
        <v>9.1919414668448877E-3</v>
      </c>
      <c r="AF171" s="328">
        <f t="shared" si="64"/>
        <v>720.52020647005679</v>
      </c>
      <c r="AG171" s="328">
        <f t="shared" si="65"/>
        <v>712.666186460841</v>
      </c>
      <c r="AH171" s="328">
        <f t="shared" si="66"/>
        <v>4.7180139790323459</v>
      </c>
      <c r="AI171" s="328">
        <f t="shared" si="67"/>
        <v>214.00795512357502</v>
      </c>
      <c r="AJ171" s="328">
        <f t="shared" si="68"/>
        <v>7.3542501728674194</v>
      </c>
      <c r="AK171" s="337">
        <f t="shared" si="69"/>
        <v>132.18177070406074</v>
      </c>
      <c r="AL171" s="42">
        <f t="shared" si="70"/>
        <v>2.100903413375931</v>
      </c>
      <c r="BA171" s="8"/>
    </row>
    <row r="172" spans="1:53" ht="15" x14ac:dyDescent="0.15">
      <c r="A172" s="116"/>
      <c r="B172" s="328">
        <f t="shared" si="43"/>
        <v>720.52020647005679</v>
      </c>
      <c r="C172" s="328">
        <f t="shared" si="44"/>
        <v>712.666186460841</v>
      </c>
      <c r="D172" s="328">
        <f t="shared" si="45"/>
        <v>4.7180139790323459</v>
      </c>
      <c r="E172" s="328">
        <f t="shared" si="36"/>
        <v>212.69516215186999</v>
      </c>
      <c r="F172" s="328">
        <f t="shared" si="46"/>
        <v>213.06831896336737</v>
      </c>
      <c r="G172" s="328">
        <f t="shared" si="47"/>
        <v>6237.7933919170173</v>
      </c>
      <c r="H172" s="313">
        <f t="shared" si="71"/>
        <v>0.02</v>
      </c>
      <c r="I172" s="328">
        <f t="shared" si="48"/>
        <v>6.28321600737263</v>
      </c>
      <c r="J172" s="328">
        <f t="shared" si="38"/>
        <v>80</v>
      </c>
      <c r="K172" s="335">
        <f t="shared" si="49"/>
        <v>-1</v>
      </c>
      <c r="L172" s="323">
        <f t="shared" si="50"/>
        <v>4.6980139790323463</v>
      </c>
      <c r="M172" s="323">
        <f t="shared" si="51"/>
        <v>4.7080139790323461</v>
      </c>
      <c r="N172" s="328">
        <f t="shared" si="52"/>
        <v>-6.5183308787045036E-2</v>
      </c>
      <c r="O172" s="328">
        <f t="shared" si="39"/>
        <v>4.5910645549387796</v>
      </c>
      <c r="P172" s="332">
        <f t="shared" si="41"/>
        <v>73.618502253598493</v>
      </c>
      <c r="Q172" s="328">
        <f t="shared" si="53"/>
        <v>6185.7262114400619</v>
      </c>
      <c r="R172" s="277">
        <f>IF(H172&gt;0, rate1(1,$L$52,$L$51,$L$54,L172,$L$53,$L$50,P172),"")</f>
        <v>1050.214362256123</v>
      </c>
      <c r="S172" s="323">
        <f t="shared" si="54"/>
        <v>1.2829193070212719</v>
      </c>
      <c r="T172" s="323">
        <f t="shared" si="55"/>
        <v>0.23039540663848754</v>
      </c>
      <c r="U172" s="328">
        <f t="shared" si="40"/>
        <v>4.7180139790323459</v>
      </c>
      <c r="V172" s="336">
        <f t="shared" si="56"/>
        <v>4.7180139790323459</v>
      </c>
      <c r="W172" s="328">
        <f t="shared" si="57"/>
        <v>1.3393047371970113E-3</v>
      </c>
      <c r="X172" s="328">
        <f t="shared" si="58"/>
        <v>6236.7999109736556</v>
      </c>
      <c r="Y172" s="328">
        <f t="shared" si="42"/>
        <v>73.931571360127478</v>
      </c>
      <c r="Z172" s="108">
        <f>IF(H172&gt;0, rate1(1,$L$52,$L$51,$L$54,U172,$L$53,$L$50,Y172),"")</f>
        <v>1052.2002823939204</v>
      </c>
      <c r="AA172" s="336">
        <f t="shared" si="59"/>
        <v>1.2910706185105729</v>
      </c>
      <c r="AB172" s="336">
        <f t="shared" si="60"/>
        <v>-4.6013051542279316E-3</v>
      </c>
      <c r="AC172" s="328">
        <f t="shared" si="61"/>
        <v>0.23039540663848754</v>
      </c>
      <c r="AD172" s="328">
        <f t="shared" si="62"/>
        <v>-8.6807286185969487E-2</v>
      </c>
      <c r="AE172" s="328">
        <f t="shared" si="63"/>
        <v>8.5993089863619348E-3</v>
      </c>
      <c r="AF172" s="328">
        <f t="shared" si="64"/>
        <v>720.22462775463123</v>
      </c>
      <c r="AG172" s="328">
        <f t="shared" si="65"/>
        <v>712.43579105420247</v>
      </c>
      <c r="AH172" s="328">
        <f t="shared" si="66"/>
        <v>4.698394948869038</v>
      </c>
      <c r="AI172" s="328">
        <f t="shared" si="67"/>
        <v>219.37940949840052</v>
      </c>
      <c r="AJ172" s="328">
        <f t="shared" si="68"/>
        <v>7.4151888977280862</v>
      </c>
      <c r="AK172" s="337">
        <f t="shared" si="69"/>
        <v>133.53828322569569</v>
      </c>
      <c r="AL172" s="42">
        <f t="shared" si="70"/>
        <v>2.1180240497858169</v>
      </c>
      <c r="BA172" s="8"/>
    </row>
    <row r="173" spans="1:53" ht="15" x14ac:dyDescent="0.15">
      <c r="A173" s="116"/>
      <c r="B173" s="328">
        <f t="shared" si="43"/>
        <v>720.22462775463123</v>
      </c>
      <c r="C173" s="328">
        <f t="shared" si="44"/>
        <v>712.43579105420247</v>
      </c>
      <c r="D173" s="328">
        <f t="shared" si="45"/>
        <v>4.698394948869038</v>
      </c>
      <c r="E173" s="328">
        <f t="shared" si="36"/>
        <v>211.96387939676953</v>
      </c>
      <c r="F173" s="328">
        <f t="shared" si="46"/>
        <v>212.32952077431975</v>
      </c>
      <c r="G173" s="328">
        <f t="shared" si="47"/>
        <v>6138.6118088245603</v>
      </c>
      <c r="H173" s="313">
        <f t="shared" si="71"/>
        <v>0.02</v>
      </c>
      <c r="I173" s="328">
        <f t="shared" si="48"/>
        <v>6.2310693603430085</v>
      </c>
      <c r="J173" s="328">
        <f t="shared" si="38"/>
        <v>80</v>
      </c>
      <c r="K173" s="335">
        <f t="shared" si="49"/>
        <v>-1</v>
      </c>
      <c r="L173" s="323">
        <f t="shared" si="50"/>
        <v>4.6783949488690384</v>
      </c>
      <c r="M173" s="323">
        <f t="shared" si="51"/>
        <v>4.6883949488690382</v>
      </c>
      <c r="N173" s="328">
        <f t="shared" si="52"/>
        <v>-6.491750811529684E-2</v>
      </c>
      <c r="O173" s="328">
        <f t="shared" si="39"/>
        <v>4.5543514036191715</v>
      </c>
      <c r="P173" s="332">
        <f t="shared" si="41"/>
        <v>73.209110608307242</v>
      </c>
      <c r="Q173" s="328">
        <f t="shared" si="53"/>
        <v>6086.4469366990597</v>
      </c>
      <c r="R173" s="277">
        <f>IF(H173&gt;0, rate1(1,$L$52,$L$51,$L$54,L173,$L$53,$L$50,P173),"")</f>
        <v>1047.5855894501838</v>
      </c>
      <c r="S173" s="323">
        <f t="shared" si="54"/>
        <v>1.2756977444321975</v>
      </c>
      <c r="T173" s="323">
        <f t="shared" si="55"/>
        <v>0.23546622860116301</v>
      </c>
      <c r="U173" s="328">
        <f t="shared" si="40"/>
        <v>4.698394948869038</v>
      </c>
      <c r="V173" s="336">
        <f t="shared" si="56"/>
        <v>4.698394948869038</v>
      </c>
      <c r="W173" s="328">
        <f t="shared" si="57"/>
        <v>1.3281893702714598E-3</v>
      </c>
      <c r="X173" s="328">
        <f t="shared" si="58"/>
        <v>6136.6943227147058</v>
      </c>
      <c r="Y173" s="328">
        <f t="shared" si="42"/>
        <v>73.52174291091535</v>
      </c>
      <c r="Z173" s="108">
        <f>IF(H173&gt;0, rate1(1,$L$52,$L$51,$L$54,U173,$L$53,$L$50,Y173),"")</f>
        <v>1049.5963332983101</v>
      </c>
      <c r="AA173" s="336">
        <f t="shared" si="59"/>
        <v>1.2837653496699339</v>
      </c>
      <c r="AB173" s="336">
        <f t="shared" si="60"/>
        <v>-4.680590395608075E-3</v>
      </c>
      <c r="AC173" s="328">
        <f t="shared" si="61"/>
        <v>0.23546622860116301</v>
      </c>
      <c r="AD173" s="328">
        <f t="shared" si="62"/>
        <v>-8.4937870363891402E-2</v>
      </c>
      <c r="AE173" s="328">
        <f t="shared" si="63"/>
        <v>8.0256268413964275E-3</v>
      </c>
      <c r="AF173" s="328">
        <f t="shared" si="64"/>
        <v>719.92424401791482</v>
      </c>
      <c r="AG173" s="328">
        <f t="shared" si="65"/>
        <v>712.20032482560134</v>
      </c>
      <c r="AH173" s="328">
        <f t="shared" si="66"/>
        <v>4.6787741567647334</v>
      </c>
      <c r="AI173" s="328">
        <f t="shared" si="67"/>
        <v>224.7703967794607</v>
      </c>
      <c r="AJ173" s="328">
        <f t="shared" si="68"/>
        <v>7.4776251190557144</v>
      </c>
      <c r="AK173" s="337">
        <f t="shared" si="69"/>
        <v>134.90672665658747</v>
      </c>
      <c r="AL173" s="42">
        <f t="shared" si="70"/>
        <v>2.1355744025456889</v>
      </c>
      <c r="BA173" s="8"/>
    </row>
    <row r="174" spans="1:53" ht="15" x14ac:dyDescent="0.15">
      <c r="A174" s="116"/>
      <c r="B174" s="328">
        <f t="shared" si="43"/>
        <v>719.92424401791482</v>
      </c>
      <c r="C174" s="328">
        <f t="shared" si="44"/>
        <v>712.20032482560134</v>
      </c>
      <c r="D174" s="328">
        <f t="shared" si="45"/>
        <v>4.6787741567647334</v>
      </c>
      <c r="E174" s="328">
        <f t="shared" si="36"/>
        <v>211.24759925324281</v>
      </c>
      <c r="F174" s="328">
        <f t="shared" si="46"/>
        <v>211.60573932500617</v>
      </c>
      <c r="G174" s="328">
        <f t="shared" si="47"/>
        <v>6041.037232187271</v>
      </c>
      <c r="H174" s="313">
        <f t="shared" si="71"/>
        <v>0.02</v>
      </c>
      <c r="I174" s="328">
        <f t="shared" si="48"/>
        <v>6.1791353538507794</v>
      </c>
      <c r="J174" s="328">
        <f t="shared" si="38"/>
        <v>80</v>
      </c>
      <c r="K174" s="335">
        <f t="shared" si="49"/>
        <v>-1</v>
      </c>
      <c r="L174" s="323">
        <f t="shared" si="50"/>
        <v>4.6587741567647338</v>
      </c>
      <c r="M174" s="323">
        <f t="shared" si="51"/>
        <v>4.6687741567647336</v>
      </c>
      <c r="N174" s="328">
        <f t="shared" si="52"/>
        <v>-6.4651637248752891E-2</v>
      </c>
      <c r="O174" s="328">
        <f t="shared" si="39"/>
        <v>4.5170296644847703</v>
      </c>
      <c r="P174" s="332">
        <f t="shared" si="41"/>
        <v>72.800254676357767</v>
      </c>
      <c r="Q174" s="328">
        <f t="shared" si="53"/>
        <v>5988.773820841634</v>
      </c>
      <c r="R174" s="277">
        <f>IF(H174&gt;0, rate1(1,$L$52,$L$51,$L$54,L174,$L$53,$L$50,P174),"")</f>
        <v>1044.9235447810545</v>
      </c>
      <c r="S174" s="323">
        <f t="shared" si="54"/>
        <v>1.2688212793589664</v>
      </c>
      <c r="T174" s="323">
        <f t="shared" si="55"/>
        <v>0.24050044476732557</v>
      </c>
      <c r="U174" s="328">
        <f t="shared" si="40"/>
        <v>4.6787741567647334</v>
      </c>
      <c r="V174" s="336">
        <f t="shared" si="56"/>
        <v>4.6787741567647334</v>
      </c>
      <c r="W174" s="328">
        <f t="shared" si="57"/>
        <v>1.3171193289363003E-3</v>
      </c>
      <c r="X174" s="328">
        <f t="shared" si="58"/>
        <v>6038.2083319161347</v>
      </c>
      <c r="Y174" s="328">
        <f t="shared" si="42"/>
        <v>73.112448915328244</v>
      </c>
      <c r="Z174" s="108">
        <f>IF(H174&gt;0, rate1(1,$L$52,$L$51,$L$54,U174,$L$53,$L$50,Y174),"")</f>
        <v>1046.959569045646</v>
      </c>
      <c r="AA174" s="336">
        <f t="shared" si="59"/>
        <v>1.2768069551963437</v>
      </c>
      <c r="AB174" s="336">
        <f t="shared" si="60"/>
        <v>-4.7582595170054384E-3</v>
      </c>
      <c r="AC174" s="328">
        <f t="shared" si="61"/>
        <v>0.24050044476732557</v>
      </c>
      <c r="AD174" s="328">
        <f t="shared" si="62"/>
        <v>-8.3159929368734384E-2</v>
      </c>
      <c r="AE174" s="328">
        <f t="shared" si="63"/>
        <v>7.4708633803045876E-3</v>
      </c>
      <c r="AF174" s="328">
        <f t="shared" si="64"/>
        <v>719.61909193589872</v>
      </c>
      <c r="AG174" s="328">
        <f t="shared" si="65"/>
        <v>711.95982438083399</v>
      </c>
      <c r="AH174" s="328">
        <f t="shared" si="66"/>
        <v>4.6591516018094143</v>
      </c>
      <c r="AI174" s="328">
        <f t="shared" si="67"/>
        <v>230.16080551397494</v>
      </c>
      <c r="AJ174" s="328">
        <f t="shared" si="68"/>
        <v>7.5415586761429294</v>
      </c>
      <c r="AK174" s="337">
        <f t="shared" si="69"/>
        <v>136.28650486853203</v>
      </c>
      <c r="AL174" s="42">
        <f t="shared" si="70"/>
        <v>2.1535560342880458</v>
      </c>
      <c r="BA174" s="8"/>
    </row>
    <row r="175" spans="1:53" ht="15" x14ac:dyDescent="0.15">
      <c r="A175" s="116"/>
      <c r="B175" s="328">
        <f t="shared" si="43"/>
        <v>719.61909193589872</v>
      </c>
      <c r="C175" s="328">
        <f t="shared" si="44"/>
        <v>711.95982438083399</v>
      </c>
      <c r="D175" s="328">
        <f t="shared" si="45"/>
        <v>4.6591516018094143</v>
      </c>
      <c r="E175" s="328">
        <f t="shared" si="36"/>
        <v>210.54624979342094</v>
      </c>
      <c r="F175" s="328">
        <f t="shared" si="46"/>
        <v>210.89692452333188</v>
      </c>
      <c r="G175" s="328">
        <f t="shared" si="47"/>
        <v>5945.0428488813777</v>
      </c>
      <c r="H175" s="313">
        <f t="shared" si="71"/>
        <v>0.02</v>
      </c>
      <c r="I175" s="328">
        <f t="shared" si="48"/>
        <v>6.1274140440517844</v>
      </c>
      <c r="J175" s="328">
        <f t="shared" si="38"/>
        <v>80</v>
      </c>
      <c r="K175" s="335">
        <f t="shared" si="49"/>
        <v>-1</v>
      </c>
      <c r="L175" s="323">
        <f t="shared" si="50"/>
        <v>4.6391516018094148</v>
      </c>
      <c r="M175" s="323">
        <f t="shared" si="51"/>
        <v>4.6491516018094146</v>
      </c>
      <c r="N175" s="328">
        <f t="shared" si="52"/>
        <v>-6.4385696162602812E-2</v>
      </c>
      <c r="O175" s="328">
        <f t="shared" si="39"/>
        <v>4.479101211328711</v>
      </c>
      <c r="P175" s="332">
        <f t="shared" si="41"/>
        <v>72.391936196288967</v>
      </c>
      <c r="Q175" s="328">
        <f t="shared" si="53"/>
        <v>5892.6794308636363</v>
      </c>
      <c r="R175" s="277">
        <f>IF(H175&gt;0, rate1(1,$L$52,$L$51,$L$54,L175,$L$53,$L$50,P175),"")</f>
        <v>1042.2276110989096</v>
      </c>
      <c r="S175" s="323">
        <f t="shared" si="54"/>
        <v>1.2622906492272745</v>
      </c>
      <c r="T175" s="323">
        <f t="shared" si="55"/>
        <v>0.24547461509698232</v>
      </c>
      <c r="U175" s="328">
        <f t="shared" si="40"/>
        <v>4.6591516018094143</v>
      </c>
      <c r="V175" s="336">
        <f t="shared" si="56"/>
        <v>4.6591516018094143</v>
      </c>
      <c r="W175" s="328">
        <f t="shared" si="57"/>
        <v>1.3060946251624017E-3</v>
      </c>
      <c r="X175" s="328">
        <f t="shared" si="58"/>
        <v>5941.3149445217068</v>
      </c>
      <c r="Y175" s="328">
        <f t="shared" si="42"/>
        <v>72.703691102988202</v>
      </c>
      <c r="Z175" s="108">
        <f>IF(H175&gt;0, rate1(1,$L$52,$L$51,$L$54,U175,$L$53,$L$50,Y175),"")</f>
        <v>1044.2893836444862</v>
      </c>
      <c r="AA175" s="336">
        <f t="shared" si="59"/>
        <v>1.270196277483852</v>
      </c>
      <c r="AB175" s="336">
        <f t="shared" si="60"/>
        <v>-4.833873498647512E-3</v>
      </c>
      <c r="AC175" s="328">
        <f t="shared" si="61"/>
        <v>0.24547461509698232</v>
      </c>
      <c r="AD175" s="328">
        <f t="shared" si="62"/>
        <v>-8.1474819675746851E-2</v>
      </c>
      <c r="AE175" s="328">
        <f t="shared" si="63"/>
        <v>6.9349636726544874E-3</v>
      </c>
      <c r="AF175" s="328">
        <f t="shared" si="64"/>
        <v>719.3092316246391</v>
      </c>
      <c r="AG175" s="328">
        <f t="shared" si="65"/>
        <v>711.71434976573698</v>
      </c>
      <c r="AH175" s="328">
        <f t="shared" si="66"/>
        <v>4.6395272830832299</v>
      </c>
      <c r="AI175" s="328">
        <f t="shared" si="67"/>
        <v>235.52879666866383</v>
      </c>
      <c r="AJ175" s="328">
        <f t="shared" si="68"/>
        <v>7.6069833418842245</v>
      </c>
      <c r="AK175" s="337">
        <f t="shared" si="69"/>
        <v>137.67691486403217</v>
      </c>
      <c r="AL175" s="42">
        <f t="shared" si="70"/>
        <v>2.1719688987291637</v>
      </c>
      <c r="BA175" s="8"/>
    </row>
    <row r="176" spans="1:53" ht="15" x14ac:dyDescent="0.15">
      <c r="A176" s="116"/>
      <c r="B176" s="328">
        <f t="shared" si="43"/>
        <v>719.3092316246391</v>
      </c>
      <c r="C176" s="328">
        <f t="shared" si="44"/>
        <v>711.71434976573698</v>
      </c>
      <c r="D176" s="328">
        <f t="shared" si="45"/>
        <v>4.6395272830832299</v>
      </c>
      <c r="E176" s="328">
        <f t="shared" si="36"/>
        <v>209.85971220980787</v>
      </c>
      <c r="F176" s="328">
        <f t="shared" si="46"/>
        <v>210.2029810016144</v>
      </c>
      <c r="G176" s="328">
        <f t="shared" si="47"/>
        <v>5850.6009608623817</v>
      </c>
      <c r="H176" s="313">
        <f t="shared" si="71"/>
        <v>0.02</v>
      </c>
      <c r="I176" s="328">
        <f t="shared" si="48"/>
        <v>6.0759054871216911</v>
      </c>
      <c r="J176" s="328">
        <f t="shared" si="38"/>
        <v>80</v>
      </c>
      <c r="K176" s="335">
        <f t="shared" si="49"/>
        <v>-1</v>
      </c>
      <c r="L176" s="323">
        <f t="shared" si="50"/>
        <v>4.6195272830832304</v>
      </c>
      <c r="M176" s="323">
        <f t="shared" si="51"/>
        <v>4.6295272830832301</v>
      </c>
      <c r="N176" s="328">
        <f t="shared" si="52"/>
        <v>-6.4119684831872803E-2</v>
      </c>
      <c r="O176" s="328">
        <f t="shared" si="39"/>
        <v>4.4405706751061462</v>
      </c>
      <c r="P176" s="332">
        <f t="shared" si="41"/>
        <v>71.984156918700734</v>
      </c>
      <c r="Q176" s="328">
        <f t="shared" si="53"/>
        <v>5798.1354273557254</v>
      </c>
      <c r="R176" s="277">
        <f>IF(H176&gt;0, rate1(1,$L$52,$L$51,$L$54,L176,$L$53,$L$50,P176),"")</f>
        <v>1039.4971560710032</v>
      </c>
      <c r="S176" s="323">
        <f t="shared" si="54"/>
        <v>1.2561059213323738</v>
      </c>
      <c r="T176" s="323">
        <f t="shared" si="55"/>
        <v>0.25036392949563396</v>
      </c>
      <c r="U176" s="328">
        <f t="shared" si="40"/>
        <v>4.6395272830832299</v>
      </c>
      <c r="V176" s="336">
        <f t="shared" si="56"/>
        <v>4.6395272830832299</v>
      </c>
      <c r="W176" s="328">
        <f t="shared" si="57"/>
        <v>1.295115270922409E-3</v>
      </c>
      <c r="X176" s="328">
        <f t="shared" si="58"/>
        <v>5845.9862670119564</v>
      </c>
      <c r="Y176" s="328">
        <f t="shared" si="42"/>
        <v>72.295471215476482</v>
      </c>
      <c r="Z176" s="108">
        <f>IF(H176&gt;0, rate1(1,$L$52,$L$51,$L$54,U176,$L$53,$L$50,Y176),"")</f>
        <v>1041.5851562617929</v>
      </c>
      <c r="AA176" s="336">
        <f t="shared" si="59"/>
        <v>1.2639334922843815</v>
      </c>
      <c r="AB176" s="336">
        <f t="shared" si="60"/>
        <v>-4.9069758434710361E-3</v>
      </c>
      <c r="AC176" s="328">
        <f t="shared" si="61"/>
        <v>0.25036392949563396</v>
      </c>
      <c r="AD176" s="328">
        <f t="shared" si="62"/>
        <v>-7.9883711844156755E-2</v>
      </c>
      <c r="AE176" s="328">
        <f t="shared" si="63"/>
        <v>6.4178464903222069E-3</v>
      </c>
      <c r="AF176" s="328">
        <f t="shared" si="64"/>
        <v>718.99474801031158</v>
      </c>
      <c r="AG176" s="328">
        <f t="shared" si="65"/>
        <v>711.46398583624136</v>
      </c>
      <c r="AH176" s="328">
        <f t="shared" si="66"/>
        <v>4.6199011996563515</v>
      </c>
      <c r="AI176" s="328">
        <f t="shared" si="67"/>
        <v>240.8509999603431</v>
      </c>
      <c r="AJ176" s="328">
        <f t="shared" si="68"/>
        <v>7.6738863974287641</v>
      </c>
      <c r="AK176" s="337">
        <f t="shared" si="69"/>
        <v>139.07714365237285</v>
      </c>
      <c r="AL176" s="42">
        <f t="shared" si="70"/>
        <v>2.1908112024626569</v>
      </c>
      <c r="BA176" s="8"/>
    </row>
    <row r="177" spans="1:53" ht="15" x14ac:dyDescent="0.15">
      <c r="A177" s="116"/>
      <c r="B177" s="328">
        <f t="shared" si="43"/>
        <v>718.99474801031158</v>
      </c>
      <c r="C177" s="328">
        <f t="shared" si="44"/>
        <v>711.46398583624136</v>
      </c>
      <c r="D177" s="328">
        <f t="shared" si="45"/>
        <v>4.6199011996563515</v>
      </c>
      <c r="E177" s="328">
        <f t="shared" si="36"/>
        <v>209.18781807517593</v>
      </c>
      <c r="F177" s="328">
        <f t="shared" si="46"/>
        <v>209.5237651424919</v>
      </c>
      <c r="G177" s="328">
        <f t="shared" si="47"/>
        <v>5757.6829801309996</v>
      </c>
      <c r="H177" s="313">
        <f t="shared" si="71"/>
        <v>0.02</v>
      </c>
      <c r="I177" s="328">
        <f t="shared" si="48"/>
        <v>6.0246097392561753</v>
      </c>
      <c r="J177" s="328">
        <f t="shared" si="38"/>
        <v>80</v>
      </c>
      <c r="K177" s="335">
        <f t="shared" si="49"/>
        <v>-1</v>
      </c>
      <c r="L177" s="323">
        <f t="shared" si="50"/>
        <v>4.5999011996563519</v>
      </c>
      <c r="M177" s="323">
        <f t="shared" si="51"/>
        <v>4.6099011996563517</v>
      </c>
      <c r="N177" s="328">
        <f t="shared" si="52"/>
        <v>-6.3853603231470046E-2</v>
      </c>
      <c r="O177" s="328">
        <f t="shared" si="39"/>
        <v>4.4014456464710978</v>
      </c>
      <c r="P177" s="332">
        <f t="shared" si="41"/>
        <v>71.576918606390947</v>
      </c>
      <c r="Q177" s="328">
        <f t="shared" si="53"/>
        <v>5705.1125679445558</v>
      </c>
      <c r="R177" s="277">
        <f>IF(H177&gt;0, rate1(1,$L$52,$L$51,$L$54,L177,$L$53,$L$50,P177),"")</f>
        <v>1036.7315317142629</v>
      </c>
      <c r="S177" s="323">
        <f t="shared" si="54"/>
        <v>1.2502664208009651</v>
      </c>
      <c r="T177" s="323">
        <f t="shared" si="55"/>
        <v>0.25514251183642539</v>
      </c>
      <c r="U177" s="328">
        <f t="shared" si="40"/>
        <v>4.6199011996563515</v>
      </c>
      <c r="V177" s="336">
        <f t="shared" si="56"/>
        <v>4.6199011996563515</v>
      </c>
      <c r="W177" s="328">
        <f t="shared" si="57"/>
        <v>1.284181278197849E-3</v>
      </c>
      <c r="X177" s="328">
        <f t="shared" si="58"/>
        <v>5752.193500989184</v>
      </c>
      <c r="Y177" s="328">
        <f t="shared" si="42"/>
        <v>71.887791006468944</v>
      </c>
      <c r="Z177" s="108">
        <f>IF(H177&gt;0, rate1(1,$L$52,$L$51,$L$54,U177,$L$53,$L$50,Y177),"")</f>
        <v>1038.8462507681061</v>
      </c>
      <c r="AA177" s="336">
        <f t="shared" si="59"/>
        <v>1.2580180350199588</v>
      </c>
      <c r="AB177" s="336">
        <f t="shared" si="60"/>
        <v>-4.9770988996893648E-3</v>
      </c>
      <c r="AC177" s="328">
        <f t="shared" si="61"/>
        <v>0.25514251183642539</v>
      </c>
      <c r="AD177" s="328">
        <f t="shared" si="62"/>
        <v>-7.8387564095246567E-2</v>
      </c>
      <c r="AE177" s="328">
        <f t="shared" si="63"/>
        <v>5.91940132342405E-3</v>
      </c>
      <c r="AF177" s="328">
        <f t="shared" si="64"/>
        <v>718.67575189524371</v>
      </c>
      <c r="AG177" s="328">
        <f t="shared" si="65"/>
        <v>711.20884332440494</v>
      </c>
      <c r="AH177" s="328">
        <f t="shared" si="66"/>
        <v>4.6002733505887905</v>
      </c>
      <c r="AI177" s="328">
        <f t="shared" si="67"/>
        <v>246.10277977611091</v>
      </c>
      <c r="AJ177" s="328">
        <f t="shared" si="68"/>
        <v>7.742248280699906</v>
      </c>
      <c r="AK177" s="337">
        <f t="shared" si="69"/>
        <v>140.4862667441655</v>
      </c>
      <c r="AL177" s="42">
        <f t="shared" si="70"/>
        <v>2.2100792824594846</v>
      </c>
      <c r="BA177" s="8"/>
    </row>
    <row r="178" spans="1:53" ht="15" x14ac:dyDescent="0.15">
      <c r="A178" s="116"/>
      <c r="B178" s="328">
        <f t="shared" si="43"/>
        <v>718.67575189524371</v>
      </c>
      <c r="C178" s="328">
        <f t="shared" si="44"/>
        <v>711.20884332440494</v>
      </c>
      <c r="D178" s="328">
        <f t="shared" si="45"/>
        <v>4.6002733505887905</v>
      </c>
      <c r="E178" s="328">
        <f t="shared" si="36"/>
        <v>208.53034721050352</v>
      </c>
      <c r="F178" s="328">
        <f t="shared" si="46"/>
        <v>208.85908264283972</v>
      </c>
      <c r="G178" s="328">
        <f t="shared" si="47"/>
        <v>5666.2594425389962</v>
      </c>
      <c r="H178" s="313">
        <f t="shared" si="71"/>
        <v>0.02</v>
      </c>
      <c r="I178" s="328">
        <f t="shared" si="48"/>
        <v>5.9735268566710147</v>
      </c>
      <c r="J178" s="328">
        <f t="shared" si="38"/>
        <v>80</v>
      </c>
      <c r="K178" s="335">
        <f t="shared" si="49"/>
        <v>-1</v>
      </c>
      <c r="L178" s="323">
        <f t="shared" si="50"/>
        <v>4.5802733505887909</v>
      </c>
      <c r="M178" s="323">
        <f t="shared" si="51"/>
        <v>4.5902733505887907</v>
      </c>
      <c r="N178" s="328">
        <f t="shared" si="52"/>
        <v>-6.3587451336152512E-2</v>
      </c>
      <c r="O178" s="328">
        <f t="shared" si="39"/>
        <v>4.3617368487686772</v>
      </c>
      <c r="P178" s="332">
        <f t="shared" si="41"/>
        <v>71.170223034494057</v>
      </c>
      <c r="Q178" s="328">
        <f t="shared" si="53"/>
        <v>5613.5807310414666</v>
      </c>
      <c r="R178" s="277">
        <f>IF(H178&gt;0, rate1(1,$L$52,$L$51,$L$54,L178,$L$53,$L$50,P178),"")</f>
        <v>1033.9300739105556</v>
      </c>
      <c r="S178" s="323">
        <f t="shared" si="54"/>
        <v>1.2447706642589054</v>
      </c>
      <c r="T178" s="323">
        <f t="shared" si="55"/>
        <v>0.25978379201885521</v>
      </c>
      <c r="U178" s="328">
        <f t="shared" si="40"/>
        <v>4.6002733505887905</v>
      </c>
      <c r="V178" s="336">
        <f t="shared" si="56"/>
        <v>4.6002733505887905</v>
      </c>
      <c r="W178" s="328">
        <f t="shared" si="57"/>
        <v>1.2732926589649196E-3</v>
      </c>
      <c r="X178" s="328">
        <f t="shared" si="58"/>
        <v>5659.9069568371315</v>
      </c>
      <c r="Y178" s="328">
        <f t="shared" si="42"/>
        <v>71.480652241873045</v>
      </c>
      <c r="Z178" s="108">
        <f>IF(H178&gt;0, rate1(1,$L$52,$L$51,$L$54,U178,$L$53,$L$50,Y178),"")</f>
        <v>1036.0720152659294</v>
      </c>
      <c r="AA178" s="336">
        <f t="shared" si="59"/>
        <v>1.2524485324624102</v>
      </c>
      <c r="AB178" s="336">
        <f t="shared" si="60"/>
        <v>-5.043771284962863E-3</v>
      </c>
      <c r="AC178" s="328">
        <f t="shared" si="61"/>
        <v>0.25978379201885521</v>
      </c>
      <c r="AD178" s="328">
        <f t="shared" si="62"/>
        <v>-7.6987097018540687E-2</v>
      </c>
      <c r="AE178" s="328">
        <f t="shared" si="63"/>
        <v>5.4394854806231836E-3</v>
      </c>
      <c r="AF178" s="328">
        <f t="shared" si="64"/>
        <v>718.35238065188867</v>
      </c>
      <c r="AG178" s="328">
        <f t="shared" si="65"/>
        <v>710.94905953238606</v>
      </c>
      <c r="AH178" s="328">
        <f t="shared" si="66"/>
        <v>4.5806437349301827</v>
      </c>
      <c r="AI178" s="328">
        <f t="shared" si="67"/>
        <v>251.25857016257842</v>
      </c>
      <c r="AJ178" s="328">
        <f t="shared" si="68"/>
        <v>7.8120423279672888</v>
      </c>
      <c r="AK178" s="337">
        <f t="shared" si="69"/>
        <v>141.90324853064536</v>
      </c>
      <c r="AL178" s="42">
        <f t="shared" si="70"/>
        <v>2.2297675048415733</v>
      </c>
      <c r="BA178" s="8"/>
    </row>
    <row r="179" spans="1:53" ht="15" x14ac:dyDescent="0.15">
      <c r="A179" s="116"/>
      <c r="B179" s="328">
        <f t="shared" si="43"/>
        <v>718.35238065188867</v>
      </c>
      <c r="C179" s="328">
        <f t="shared" si="44"/>
        <v>710.94905953238606</v>
      </c>
      <c r="D179" s="328">
        <f t="shared" si="45"/>
        <v>4.5806437349301827</v>
      </c>
      <c r="E179" s="328">
        <f t="shared" si="36"/>
        <v>207.88702629702738</v>
      </c>
      <c r="F179" s="328">
        <f t="shared" si="46"/>
        <v>208.20868675376545</v>
      </c>
      <c r="G179" s="328">
        <f t="shared" si="47"/>
        <v>5576.3000426588351</v>
      </c>
      <c r="H179" s="313">
        <f t="shared" si="71"/>
        <v>0.02</v>
      </c>
      <c r="I179" s="328">
        <f t="shared" si="48"/>
        <v>5.9226568956020857</v>
      </c>
      <c r="J179" s="328">
        <f t="shared" si="38"/>
        <v>80</v>
      </c>
      <c r="K179" s="335">
        <f t="shared" si="49"/>
        <v>-1</v>
      </c>
      <c r="L179" s="323">
        <f t="shared" si="50"/>
        <v>4.5606437349301832</v>
      </c>
      <c r="M179" s="323">
        <f t="shared" si="51"/>
        <v>4.5706437349301829</v>
      </c>
      <c r="N179" s="328">
        <f t="shared" si="52"/>
        <v>-6.3321229120505862E-2</v>
      </c>
      <c r="O179" s="328">
        <f t="shared" si="39"/>
        <v>4.3214582726394397</v>
      </c>
      <c r="P179" s="332">
        <f t="shared" si="41"/>
        <v>70.764071990621304</v>
      </c>
      <c r="Q179" s="328">
        <f t="shared" si="53"/>
        <v>5523.5089619310766</v>
      </c>
      <c r="R179" s="277">
        <f>IF(H179&gt;0, rate1(1,$L$52,$L$51,$L$54,L179,$L$53,$L$50,P179),"")</f>
        <v>1031.0921019038562</v>
      </c>
      <c r="S179" s="323">
        <f t="shared" si="54"/>
        <v>1.2396163019171385</v>
      </c>
      <c r="T179" s="323">
        <f t="shared" si="55"/>
        <v>0.26426093973523945</v>
      </c>
      <c r="U179" s="328">
        <f t="shared" si="40"/>
        <v>4.5806437349301827</v>
      </c>
      <c r="V179" s="336">
        <f t="shared" si="56"/>
        <v>4.5806437349301827</v>
      </c>
      <c r="W179" s="328">
        <f t="shared" si="57"/>
        <v>1.2624494252246876E-3</v>
      </c>
      <c r="X179" s="328">
        <f t="shared" si="58"/>
        <v>5569.0960887157416</v>
      </c>
      <c r="Y179" s="328">
        <f t="shared" si="42"/>
        <v>71.074056699966306</v>
      </c>
      <c r="Z179" s="108">
        <f>IF(H179&gt;0, rate1(1,$L$52,$L$51,$L$54,U179,$L$53,$L$50,Y179),"")</f>
        <v>1033.2617816005959</v>
      </c>
      <c r="AA179" s="336">
        <f t="shared" si="59"/>
        <v>1.2472227425155618</v>
      </c>
      <c r="AB179" s="336">
        <f t="shared" si="60"/>
        <v>-5.1065262539315981E-3</v>
      </c>
      <c r="AC179" s="328">
        <f t="shared" si="61"/>
        <v>0.26426093973523945</v>
      </c>
      <c r="AD179" s="328">
        <f t="shared" si="62"/>
        <v>-7.568277029529151E-2</v>
      </c>
      <c r="AE179" s="328">
        <f t="shared" si="63"/>
        <v>4.9779213269955215E-3</v>
      </c>
      <c r="AF179" s="328">
        <f t="shared" si="64"/>
        <v>718.0247984830329</v>
      </c>
      <c r="AG179" s="328">
        <f t="shared" si="65"/>
        <v>710.68479859265085</v>
      </c>
      <c r="AH179" s="328">
        <f t="shared" si="66"/>
        <v>4.5610123517196604</v>
      </c>
      <c r="AI179" s="328">
        <f t="shared" si="67"/>
        <v>256.29227422777831</v>
      </c>
      <c r="AJ179" s="328">
        <f t="shared" si="68"/>
        <v>7.8832346263638939</v>
      </c>
      <c r="AK179" s="337">
        <f t="shared" si="69"/>
        <v>143.32694477634791</v>
      </c>
      <c r="AL179" s="42">
        <f t="shared" si="70"/>
        <v>2.2498681904545794</v>
      </c>
      <c r="BA179" s="8"/>
    </row>
    <row r="180" spans="1:53" ht="15" x14ac:dyDescent="0.15">
      <c r="A180" s="116"/>
      <c r="B180" s="328">
        <f t="shared" si="43"/>
        <v>718.0247984830329</v>
      </c>
      <c r="C180" s="328">
        <f t="shared" si="44"/>
        <v>710.68479859265085</v>
      </c>
      <c r="D180" s="328">
        <f t="shared" si="45"/>
        <v>4.5610123517196604</v>
      </c>
      <c r="E180" s="328">
        <f t="shared" si="36"/>
        <v>207.25752835583444</v>
      </c>
      <c r="F180" s="328">
        <f t="shared" si="46"/>
        <v>207.57227732643091</v>
      </c>
      <c r="G180" s="328">
        <f t="shared" si="47"/>
        <v>5487.7736913878853</v>
      </c>
      <c r="H180" s="313">
        <f t="shared" si="71"/>
        <v>0.02</v>
      </c>
      <c r="I180" s="328">
        <f t="shared" si="48"/>
        <v>5.871999912305637</v>
      </c>
      <c r="J180" s="328">
        <f t="shared" si="38"/>
        <v>80</v>
      </c>
      <c r="K180" s="335">
        <f t="shared" si="49"/>
        <v>-1</v>
      </c>
      <c r="L180" s="323">
        <f t="shared" si="50"/>
        <v>4.5410123517196608</v>
      </c>
      <c r="M180" s="323">
        <f t="shared" si="51"/>
        <v>4.5510123517196606</v>
      </c>
      <c r="N180" s="328">
        <f t="shared" si="52"/>
        <v>-6.3054936558980756E-2</v>
      </c>
      <c r="O180" s="328">
        <f t="shared" si="39"/>
        <v>4.2806272636451439</v>
      </c>
      <c r="P180" s="332">
        <f t="shared" si="41"/>
        <v>70.358467275004884</v>
      </c>
      <c r="Q180" s="328">
        <f t="shared" si="53"/>
        <v>5434.8655425718516</v>
      </c>
      <c r="R180" s="277">
        <f>IF(H180&gt;0, rate1(1,$L$52,$L$51,$L$54,L180,$L$53,$L$50,P180),"")</f>
        <v>1028.2169177785611</v>
      </c>
      <c r="S180" s="323">
        <f t="shared" si="54"/>
        <v>1.2348000708485469</v>
      </c>
      <c r="T180" s="323">
        <f t="shared" si="55"/>
        <v>0.26854734894715204</v>
      </c>
      <c r="U180" s="328">
        <f t="shared" si="40"/>
        <v>4.5610123517196604</v>
      </c>
      <c r="V180" s="336">
        <f t="shared" si="56"/>
        <v>4.5610123517196604</v>
      </c>
      <c r="W180" s="328">
        <f t="shared" si="57"/>
        <v>1.2516515889515745E-3</v>
      </c>
      <c r="X180" s="328">
        <f t="shared" si="58"/>
        <v>5479.7295525918344</v>
      </c>
      <c r="Y180" s="328">
        <f t="shared" si="42"/>
        <v>70.668006171538906</v>
      </c>
      <c r="Z180" s="108">
        <f>IF(H180&gt;0, rate1(1,$L$52,$L$51,$L$54,U180,$L$53,$L$50,Y180),"")</f>
        <v>1030.4148648528694</v>
      </c>
      <c r="AA180" s="336">
        <f t="shared" si="59"/>
        <v>1.2423375049181342</v>
      </c>
      <c r="AB180" s="336">
        <f t="shared" si="60"/>
        <v>-5.1649107692777639E-3</v>
      </c>
      <c r="AC180" s="328">
        <f t="shared" si="61"/>
        <v>0.26854734894715204</v>
      </c>
      <c r="AD180" s="328">
        <f t="shared" si="62"/>
        <v>-7.4474762377698386E-2</v>
      </c>
      <c r="AE180" s="328">
        <f t="shared" si="63"/>
        <v>4.534493712852956E-3</v>
      </c>
      <c r="AF180" s="328">
        <f t="shared" si="64"/>
        <v>717.69319619752673</v>
      </c>
      <c r="AG180" s="328">
        <f t="shared" si="65"/>
        <v>710.41625124370364</v>
      </c>
      <c r="AH180" s="328">
        <f t="shared" si="66"/>
        <v>4.5413791999856965</v>
      </c>
      <c r="AI180" s="328">
        <f t="shared" si="67"/>
        <v>261.17771873209631</v>
      </c>
      <c r="AJ180" s="328">
        <f t="shared" si="68"/>
        <v>7.9557839926783656</v>
      </c>
      <c r="AK180" s="337">
        <f t="shared" si="69"/>
        <v>144.75610739605742</v>
      </c>
      <c r="AL180" s="42">
        <f t="shared" si="70"/>
        <v>2.2703715723928015</v>
      </c>
      <c r="BA180" s="8"/>
    </row>
    <row r="181" spans="1:53" ht="15" x14ac:dyDescent="0.15">
      <c r="A181" s="116"/>
      <c r="B181" s="328">
        <f t="shared" si="43"/>
        <v>717.69319619752673</v>
      </c>
      <c r="C181" s="328">
        <f t="shared" si="44"/>
        <v>710.41625124370364</v>
      </c>
      <c r="D181" s="328">
        <f t="shared" si="45"/>
        <v>4.5413791999856965</v>
      </c>
      <c r="E181" s="328">
        <f t="shared" si="36"/>
        <v>206.64147319640506</v>
      </c>
      <c r="F181" s="328">
        <f t="shared" si="46"/>
        <v>206.94950077611975</v>
      </c>
      <c r="G181" s="328">
        <f t="shared" si="47"/>
        <v>5400.6485972073579</v>
      </c>
      <c r="H181" s="313">
        <f t="shared" si="71"/>
        <v>0.02</v>
      </c>
      <c r="I181" s="328">
        <f t="shared" si="48"/>
        <v>5.8215559630584721</v>
      </c>
      <c r="J181" s="328">
        <f t="shared" si="38"/>
        <v>80</v>
      </c>
      <c r="K181" s="335">
        <f t="shared" si="49"/>
        <v>-1</v>
      </c>
      <c r="L181" s="323">
        <f t="shared" si="50"/>
        <v>4.5213791999856969</v>
      </c>
      <c r="M181" s="323">
        <f t="shared" si="51"/>
        <v>4.5313791999856967</v>
      </c>
      <c r="N181" s="328">
        <f t="shared" si="52"/>
        <v>-6.2788573625866206E-2</v>
      </c>
      <c r="O181" s="328">
        <f t="shared" si="39"/>
        <v>4.2392645551242882</v>
      </c>
      <c r="P181" s="332">
        <f t="shared" si="41"/>
        <v>69.953410700644099</v>
      </c>
      <c r="Q181" s="328">
        <f t="shared" si="53"/>
        <v>5347.6180856256915</v>
      </c>
      <c r="R181" s="277">
        <f>IF(H181&gt;0, rate1(1,$L$52,$L$51,$L$54,L181,$L$53,$L$50,P181),"")</f>
        <v>1025.3038059180863</v>
      </c>
      <c r="S181" s="323">
        <f t="shared" si="54"/>
        <v>1.2303177621351764</v>
      </c>
      <c r="T181" s="323">
        <f t="shared" si="55"/>
        <v>0.27261715746011284</v>
      </c>
      <c r="U181" s="328">
        <f t="shared" si="40"/>
        <v>4.5413791999856965</v>
      </c>
      <c r="V181" s="336">
        <f t="shared" si="56"/>
        <v>4.5413791999856965</v>
      </c>
      <c r="W181" s="328">
        <f t="shared" si="57"/>
        <v>1.2408991621608578E-3</v>
      </c>
      <c r="X181" s="328">
        <f t="shared" si="58"/>
        <v>5391.7752882474224</v>
      </c>
      <c r="Y181" s="328">
        <f t="shared" si="42"/>
        <v>70.262502460037922</v>
      </c>
      <c r="Z181" s="108">
        <f>IF(H181&gt;0, rate1(1,$L$52,$L$51,$L$54,U181,$L$53,$L$50,Y181),"")</f>
        <v>1027.5305628124672</v>
      </c>
      <c r="AA181" s="336">
        <f t="shared" si="59"/>
        <v>1.2377887056163961</v>
      </c>
      <c r="AB181" s="336">
        <f t="shared" si="60"/>
        <v>-5.2184949615003704E-3</v>
      </c>
      <c r="AC181" s="328">
        <f t="shared" si="61"/>
        <v>0.27261715746011284</v>
      </c>
      <c r="AD181" s="328">
        <f t="shared" si="62"/>
        <v>-7.3362954064717073E-2</v>
      </c>
      <c r="AE181" s="328">
        <f t="shared" si="63"/>
        <v>4.1089476483315342E-3</v>
      </c>
      <c r="AF181" s="328">
        <f t="shared" si="64"/>
        <v>717.35779046644075</v>
      </c>
      <c r="AG181" s="328">
        <f t="shared" si="65"/>
        <v>710.14363408624354</v>
      </c>
      <c r="AH181" s="328">
        <f t="shared" si="66"/>
        <v>4.5217442787457953</v>
      </c>
      <c r="AI181" s="328">
        <f t="shared" si="67"/>
        <v>265.88915001247233</v>
      </c>
      <c r="AJ181" s="328">
        <f t="shared" si="68"/>
        <v>8.029642089904053</v>
      </c>
      <c r="AK181" s="337">
        <f t="shared" si="69"/>
        <v>146.18939160969211</v>
      </c>
      <c r="AL181" s="42">
        <f t="shared" si="70"/>
        <v>2.2912657898913693</v>
      </c>
      <c r="BA181" s="8"/>
    </row>
    <row r="182" spans="1:53" ht="15" x14ac:dyDescent="0.15">
      <c r="A182" s="116"/>
      <c r="B182" s="328">
        <f t="shared" si="43"/>
        <v>717.35779046644075</v>
      </c>
      <c r="C182" s="328">
        <f t="shared" si="44"/>
        <v>710.14363408624354</v>
      </c>
      <c r="D182" s="328">
        <f t="shared" si="45"/>
        <v>4.5217442787457953</v>
      </c>
      <c r="E182" s="328">
        <f t="shared" si="36"/>
        <v>206.03842890429581</v>
      </c>
      <c r="F182" s="328">
        <f t="shared" si="46"/>
        <v>206.33995105035044</v>
      </c>
      <c r="G182" s="328">
        <f t="shared" si="47"/>
        <v>5314.8923710932568</v>
      </c>
      <c r="H182" s="313">
        <f t="shared" si="71"/>
        <v>0.02</v>
      </c>
      <c r="I182" s="328">
        <f t="shared" si="48"/>
        <v>5.7713251041577678</v>
      </c>
      <c r="J182" s="328">
        <f t="shared" si="38"/>
        <v>80</v>
      </c>
      <c r="K182" s="335">
        <f t="shared" si="49"/>
        <v>-1</v>
      </c>
      <c r="L182" s="323">
        <f t="shared" si="50"/>
        <v>4.5017442787457957</v>
      </c>
      <c r="M182" s="323">
        <f t="shared" si="51"/>
        <v>4.5117442787457955</v>
      </c>
      <c r="N182" s="328">
        <f t="shared" si="52"/>
        <v>-6.2522140295312667E-2</v>
      </c>
      <c r="O182" s="328">
        <f t="shared" si="39"/>
        <v>4.1973942398743764</v>
      </c>
      <c r="P182" s="332">
        <f t="shared" si="41"/>
        <v>69.548904093450517</v>
      </c>
      <c r="Q182" s="328">
        <f t="shared" si="53"/>
        <v>5261.7336522203796</v>
      </c>
      <c r="R182" s="277">
        <f>IF(H182&gt;0, rate1(1,$L$52,$L$51,$L$54,L182,$L$53,$L$50,P182),"")</f>
        <v>1022.3520324428663</v>
      </c>
      <c r="S182" s="323">
        <f t="shared" si="54"/>
        <v>1.2261642042971894</v>
      </c>
      <c r="T182" s="323">
        <f t="shared" si="55"/>
        <v>0.27644578190258573</v>
      </c>
      <c r="U182" s="328">
        <f t="shared" si="40"/>
        <v>4.5217442787457953</v>
      </c>
      <c r="V182" s="336">
        <f t="shared" si="56"/>
        <v>4.5217442787457953</v>
      </c>
      <c r="W182" s="328">
        <f t="shared" si="57"/>
        <v>1.2301921568216301E-3</v>
      </c>
      <c r="X182" s="328">
        <f t="shared" si="58"/>
        <v>5305.2006252729188</v>
      </c>
      <c r="Y182" s="328">
        <f t="shared" si="42"/>
        <v>69.857547381710873</v>
      </c>
      <c r="Z182" s="108">
        <f>IF(H182&gt;0, rate1(1,$L$52,$L$51,$L$54,U182,$L$53,$L$50,Y182),"")</f>
        <v>1024.6081554316413</v>
      </c>
      <c r="AA182" s="336">
        <f t="shared" si="59"/>
        <v>1.2335712573106703</v>
      </c>
      <c r="AB182" s="336">
        <f t="shared" si="60"/>
        <v>-5.2668815974448707E-3</v>
      </c>
      <c r="AC182" s="328">
        <f t="shared" si="61"/>
        <v>0.27644578190258573</v>
      </c>
      <c r="AD182" s="328">
        <f t="shared" si="62"/>
        <v>-7.2346916861432242E-2</v>
      </c>
      <c r="AE182" s="328">
        <f t="shared" si="63"/>
        <v>3.7009862820614071E-3</v>
      </c>
      <c r="AF182" s="328">
        <f t="shared" si="64"/>
        <v>717.01882254424288</v>
      </c>
      <c r="AG182" s="328">
        <f t="shared" si="65"/>
        <v>709.86718830434097</v>
      </c>
      <c r="AH182" s="328">
        <f t="shared" si="66"/>
        <v>4.5021075870064351</v>
      </c>
      <c r="AI182" s="328">
        <f t="shared" si="67"/>
        <v>270.40175314370958</v>
      </c>
      <c r="AJ182" s="328">
        <f t="shared" si="68"/>
        <v>8.1047536879995281</v>
      </c>
      <c r="AK182" s="337">
        <f t="shared" si="69"/>
        <v>147.62536547471962</v>
      </c>
      <c r="AL182" s="42">
        <f t="shared" si="70"/>
        <v>2.312536921892367</v>
      </c>
      <c r="BA182" s="8"/>
    </row>
    <row r="183" spans="1:53" ht="15" x14ac:dyDescent="0.15">
      <c r="A183" s="116"/>
      <c r="B183" s="328">
        <f t="shared" si="43"/>
        <v>717.01882254424288</v>
      </c>
      <c r="C183" s="328">
        <f t="shared" si="44"/>
        <v>709.86718830434097</v>
      </c>
      <c r="D183" s="328">
        <f t="shared" si="45"/>
        <v>4.5021075870064351</v>
      </c>
      <c r="E183" s="328">
        <f t="shared" si="36"/>
        <v>205.44791439879674</v>
      </c>
      <c r="F183" s="328">
        <f t="shared" si="46"/>
        <v>205.74317165154628</v>
      </c>
      <c r="G183" s="328">
        <f t="shared" si="47"/>
        <v>5230.4721540267165</v>
      </c>
      <c r="H183" s="313">
        <f t="shared" si="71"/>
        <v>0.02</v>
      </c>
      <c r="I183" s="328">
        <f t="shared" si="48"/>
        <v>5.7213073919215276</v>
      </c>
      <c r="J183" s="328">
        <f t="shared" si="38"/>
        <v>80</v>
      </c>
      <c r="K183" s="335">
        <f t="shared" si="49"/>
        <v>-1</v>
      </c>
      <c r="L183" s="323">
        <f t="shared" si="50"/>
        <v>4.4821075870064355</v>
      </c>
      <c r="M183" s="323">
        <f t="shared" si="51"/>
        <v>4.4921075870064353</v>
      </c>
      <c r="N183" s="328">
        <f t="shared" si="52"/>
        <v>-6.225563654126276E-2</v>
      </c>
      <c r="O183" s="328">
        <f t="shared" si="39"/>
        <v>4.1550436762292531</v>
      </c>
      <c r="P183" s="332">
        <f t="shared" si="41"/>
        <v>69.144949292401122</v>
      </c>
      <c r="Q183" s="328">
        <f t="shared" si="53"/>
        <v>5177.1788918339116</v>
      </c>
      <c r="R183" s="277">
        <f>IF(H183&gt;0, rate1(1,$L$52,$L$51,$L$54,L183,$L$53,$L$50,P183),"")</f>
        <v>1019.3608446268947</v>
      </c>
      <c r="S183" s="323">
        <f t="shared" si="54"/>
        <v>1.2223332649635354</v>
      </c>
      <c r="T183" s="323">
        <f t="shared" si="55"/>
        <v>0.28001044536216035</v>
      </c>
      <c r="U183" s="328">
        <f t="shared" si="40"/>
        <v>4.5021075870064351</v>
      </c>
      <c r="V183" s="336">
        <f t="shared" si="56"/>
        <v>4.5021075870064351</v>
      </c>
      <c r="W183" s="328">
        <f t="shared" si="57"/>
        <v>1.2195305849704852E-3</v>
      </c>
      <c r="X183" s="328">
        <f t="shared" si="58"/>
        <v>5219.9724119889406</v>
      </c>
      <c r="Y183" s="328">
        <f t="shared" si="42"/>
        <v>69.453142765756951</v>
      </c>
      <c r="Z183" s="108">
        <f>IF(H183&gt;0, rate1(1,$L$52,$L$51,$L$54,U183,$L$53,$L$50,Y183),"")</f>
        <v>1021.6469042579948</v>
      </c>
      <c r="AA183" s="336">
        <f t="shared" si="59"/>
        <v>1.2296790982479566</v>
      </c>
      <c r="AB183" s="336">
        <f t="shared" si="60"/>
        <v>-5.3097151385273472E-3</v>
      </c>
      <c r="AC183" s="328">
        <f t="shared" si="61"/>
        <v>0.28001044536216035</v>
      </c>
      <c r="AD183" s="328">
        <f t="shared" si="62"/>
        <v>-7.1425906894767327E-2</v>
      </c>
      <c r="AE183" s="328">
        <f t="shared" si="63"/>
        <v>3.310269241453649E-3</v>
      </c>
      <c r="AF183" s="328">
        <f t="shared" si="64"/>
        <v>716.67655646233948</v>
      </c>
      <c r="AG183" s="328">
        <f t="shared" si="65"/>
        <v>709.58717785897886</v>
      </c>
      <c r="AH183" s="328">
        <f t="shared" si="66"/>
        <v>4.4824691237627761</v>
      </c>
      <c r="AI183" s="328">
        <f t="shared" si="67"/>
        <v>274.69217288275325</v>
      </c>
      <c r="AJ183" s="328">
        <f t="shared" si="68"/>
        <v>8.1810570693558482</v>
      </c>
      <c r="AK183" s="337">
        <f t="shared" si="69"/>
        <v>149.06252168963337</v>
      </c>
      <c r="AL183" s="42">
        <f t="shared" si="70"/>
        <v>2.334169062143864</v>
      </c>
      <c r="BA183" s="8"/>
    </row>
    <row r="184" spans="1:53" ht="15" x14ac:dyDescent="0.15">
      <c r="A184" s="116"/>
      <c r="B184" s="328">
        <f t="shared" si="43"/>
        <v>716.67655646233948</v>
      </c>
      <c r="C184" s="328">
        <f t="shared" si="44"/>
        <v>709.58717785897886</v>
      </c>
      <c r="D184" s="328">
        <f t="shared" si="45"/>
        <v>4.4824691237627761</v>
      </c>
      <c r="E184" s="328">
        <f t="shared" si="36"/>
        <v>204.86940304584687</v>
      </c>
      <c r="F184" s="328">
        <f t="shared" si="46"/>
        <v>205.1586587223218</v>
      </c>
      <c r="G184" s="328">
        <f t="shared" si="47"/>
        <v>5147.3547649293678</v>
      </c>
      <c r="H184" s="313">
        <f t="shared" si="71"/>
        <v>0.02</v>
      </c>
      <c r="I184" s="328">
        <f t="shared" si="48"/>
        <v>5.6715028826884923</v>
      </c>
      <c r="J184" s="328">
        <f t="shared" si="38"/>
        <v>80</v>
      </c>
      <c r="K184" s="335">
        <f t="shared" si="49"/>
        <v>-1</v>
      </c>
      <c r="L184" s="323">
        <f t="shared" si="50"/>
        <v>4.4624691237627765</v>
      </c>
      <c r="M184" s="323">
        <f t="shared" si="51"/>
        <v>4.4724691237627763</v>
      </c>
      <c r="N184" s="328">
        <f t="shared" si="52"/>
        <v>-6.1989062337540091E-2</v>
      </c>
      <c r="O184" s="328">
        <f t="shared" si="39"/>
        <v>4.1122433265864018</v>
      </c>
      <c r="P184" s="332">
        <f t="shared" si="41"/>
        <v>68.741548149688739</v>
      </c>
      <c r="Q184" s="328">
        <f t="shared" si="53"/>
        <v>5093.9202015378123</v>
      </c>
      <c r="R184" s="277">
        <f>IF(H184&gt;0, rate1(1,$L$52,$L$51,$L$54,L184,$L$53,$L$50,P184),"")</f>
        <v>1016.3294702917671</v>
      </c>
      <c r="S184" s="323">
        <f t="shared" si="54"/>
        <v>1.2188178721158216</v>
      </c>
      <c r="T184" s="323">
        <f t="shared" si="55"/>
        <v>0.28329067337209507</v>
      </c>
      <c r="U184" s="328">
        <f t="shared" si="40"/>
        <v>4.4824691237627761</v>
      </c>
      <c r="V184" s="336">
        <f t="shared" si="56"/>
        <v>4.4824691237627761</v>
      </c>
      <c r="W184" s="328">
        <f t="shared" si="57"/>
        <v>1.2089144585978318E-3</v>
      </c>
      <c r="X184" s="328">
        <f t="shared" si="58"/>
        <v>5136.0571651038908</v>
      </c>
      <c r="Y184" s="328">
        <f t="shared" si="42"/>
        <v>69.049290454475624</v>
      </c>
      <c r="Z184" s="108">
        <f>IF(H184&gt;0, rate1(1,$L$52,$L$51,$L$54,U184,$L$53,$L$50,Y184),"")</f>
        <v>1018.6460518455335</v>
      </c>
      <c r="AA184" s="336">
        <f t="shared" si="59"/>
        <v>1.2261052107182933</v>
      </c>
      <c r="AB184" s="336">
        <f t="shared" si="60"/>
        <v>-5.346689953572235E-3</v>
      </c>
      <c r="AC184" s="328">
        <f t="shared" si="61"/>
        <v>0.28329067337209507</v>
      </c>
      <c r="AD184" s="328">
        <f t="shared" si="62"/>
        <v>-7.0598864981800902E-2</v>
      </c>
      <c r="AE184" s="328">
        <f t="shared" si="63"/>
        <v>2.9364113986664851E-3</v>
      </c>
      <c r="AF184" s="328">
        <f t="shared" si="64"/>
        <v>716.33127672662988</v>
      </c>
      <c r="AG184" s="328">
        <f t="shared" si="65"/>
        <v>709.30388718560675</v>
      </c>
      <c r="AH184" s="328">
        <f t="shared" si="66"/>
        <v>4.4628288879985618</v>
      </c>
      <c r="AI184" s="328">
        <f t="shared" si="67"/>
        <v>278.73901294111664</v>
      </c>
      <c r="AJ184" s="328">
        <f t="shared" si="68"/>
        <v>8.2584845729506036</v>
      </c>
      <c r="AK184" s="337">
        <f t="shared" si="69"/>
        <v>150.49929145082569</v>
      </c>
      <c r="AL184" s="42">
        <f t="shared" si="70"/>
        <v>2.3561444359744841</v>
      </c>
      <c r="BA184" s="8"/>
    </row>
    <row r="185" spans="1:53" ht="15" x14ac:dyDescent="0.15">
      <c r="A185" s="116"/>
      <c r="B185" s="328">
        <f t="shared" si="43"/>
        <v>716.33127672662988</v>
      </c>
      <c r="C185" s="328">
        <f t="shared" si="44"/>
        <v>709.30388718560675</v>
      </c>
      <c r="D185" s="328">
        <f t="shared" si="45"/>
        <v>4.4628288879985618</v>
      </c>
      <c r="E185" s="328">
        <f t="shared" si="36"/>
        <v>204.3023272629344</v>
      </c>
      <c r="F185" s="328">
        <f t="shared" si="46"/>
        <v>204.58586515439063</v>
      </c>
      <c r="G185" s="328">
        <f t="shared" si="47"/>
        <v>5065.5068657516058</v>
      </c>
      <c r="H185" s="313">
        <f t="shared" si="71"/>
        <v>0.02</v>
      </c>
      <c r="I185" s="328">
        <f t="shared" si="48"/>
        <v>5.6219116328185015</v>
      </c>
      <c r="J185" s="328">
        <f t="shared" si="38"/>
        <v>80</v>
      </c>
      <c r="K185" s="335">
        <f t="shared" si="49"/>
        <v>-1</v>
      </c>
      <c r="L185" s="323">
        <f t="shared" si="50"/>
        <v>4.4428288879985622</v>
      </c>
      <c r="M185" s="323">
        <f t="shared" si="51"/>
        <v>4.452828887998562</v>
      </c>
      <c r="N185" s="328">
        <f t="shared" si="52"/>
        <v>-6.1722417657790629E-2</v>
      </c>
      <c r="O185" s="328">
        <f t="shared" si="39"/>
        <v>4.0690265293113992</v>
      </c>
      <c r="P185" s="332">
        <f t="shared" si="41"/>
        <v>68.338702530879289</v>
      </c>
      <c r="Q185" s="328">
        <f t="shared" si="53"/>
        <v>5011.9239007543629</v>
      </c>
      <c r="R185" s="277">
        <f>IF(H185&gt;0, rate1(1,$L$52,$L$51,$L$54,L185,$L$53,$L$50,P185),"")</f>
        <v>1013.2571171772796</v>
      </c>
      <c r="S185" s="323">
        <f t="shared" si="54"/>
        <v>1.2156100554617952</v>
      </c>
      <c r="T185" s="323">
        <f t="shared" si="55"/>
        <v>0.28626873419977139</v>
      </c>
      <c r="U185" s="328">
        <f t="shared" si="40"/>
        <v>4.4628288879985618</v>
      </c>
      <c r="V185" s="336">
        <f t="shared" si="56"/>
        <v>4.4628288879985618</v>
      </c>
      <c r="W185" s="328">
        <f t="shared" si="57"/>
        <v>1.1983437897278293E-3</v>
      </c>
      <c r="X185" s="328">
        <f t="shared" si="58"/>
        <v>5053.4212368008102</v>
      </c>
      <c r="Y185" s="328">
        <f t="shared" si="42"/>
        <v>68.645992303422076</v>
      </c>
      <c r="Z185" s="108">
        <f>IF(H185&gt;0, rate1(1,$L$52,$L$51,$L$54,U185,$L$53,$L$50,Y185),"")</f>
        <v>1015.6048211430411</v>
      </c>
      <c r="AA185" s="336">
        <f t="shared" si="59"/>
        <v>1.2228416599421985</v>
      </c>
      <c r="AB185" s="336">
        <f t="shared" si="60"/>
        <v>-5.3775572755949677E-3</v>
      </c>
      <c r="AC185" s="328">
        <f t="shared" si="61"/>
        <v>0.28626873419977139</v>
      </c>
      <c r="AD185" s="328">
        <f t="shared" si="62"/>
        <v>-6.986442321725253E-2</v>
      </c>
      <c r="AE185" s="328">
        <f t="shared" si="63"/>
        <v>2.5789821212134057E-3</v>
      </c>
      <c r="AF185" s="328">
        <f t="shared" si="64"/>
        <v>715.98328557477237</v>
      </c>
      <c r="AG185" s="328">
        <f t="shared" si="65"/>
        <v>709.01761845140697</v>
      </c>
      <c r="AH185" s="328">
        <f t="shared" si="66"/>
        <v>4.4431868786857844</v>
      </c>
      <c r="AI185" s="328">
        <f t="shared" si="67"/>
        <v>282.52328984103821</v>
      </c>
      <c r="AJ185" s="328">
        <f t="shared" si="68"/>
        <v>8.3369632645731144</v>
      </c>
      <c r="AK185" s="337">
        <f t="shared" si="69"/>
        <v>151.93406003725985</v>
      </c>
      <c r="AL185" s="42">
        <f t="shared" si="70"/>
        <v>2.3784435570097733</v>
      </c>
      <c r="BA185" s="8"/>
    </row>
    <row r="186" spans="1:53" ht="15" x14ac:dyDescent="0.15">
      <c r="A186" s="116"/>
      <c r="B186" s="328">
        <f t="shared" si="43"/>
        <v>715.98328557477237</v>
      </c>
      <c r="C186" s="328">
        <f t="shared" si="44"/>
        <v>709.01761845140697</v>
      </c>
      <c r="D186" s="328">
        <f t="shared" si="45"/>
        <v>4.4431868786857844</v>
      </c>
      <c r="E186" s="328">
        <f t="shared" si="36"/>
        <v>203.74608400456015</v>
      </c>
      <c r="F186" s="328">
        <f t="shared" si="46"/>
        <v>204.02420563374727</v>
      </c>
      <c r="G186" s="328">
        <f t="shared" si="47"/>
        <v>4984.8951394427813</v>
      </c>
      <c r="H186" s="313">
        <f t="shared" si="71"/>
        <v>0.02</v>
      </c>
      <c r="I186" s="328">
        <f t="shared" si="48"/>
        <v>5.5725336986923146</v>
      </c>
      <c r="J186" s="328">
        <f t="shared" si="38"/>
        <v>80</v>
      </c>
      <c r="K186" s="335">
        <f t="shared" si="49"/>
        <v>-1</v>
      </c>
      <c r="L186" s="323">
        <f t="shared" si="50"/>
        <v>4.4231868786857849</v>
      </c>
      <c r="M186" s="323">
        <f t="shared" si="51"/>
        <v>4.4331868786857846</v>
      </c>
      <c r="N186" s="328">
        <f t="shared" si="52"/>
        <v>-6.145570247548271E-2</v>
      </c>
      <c r="O186" s="328">
        <f t="shared" si="39"/>
        <v>4.025429208015801</v>
      </c>
      <c r="P186" s="332">
        <f t="shared" si="41"/>
        <v>67.936414315066756</v>
      </c>
      <c r="Q186" s="328">
        <f t="shared" si="53"/>
        <v>4931.1564167449842</v>
      </c>
      <c r="R186" s="277">
        <f>IF(H186&gt;0, rate1(1,$L$52,$L$51,$L$54,L186,$L$53,$L$50,P186),"")</f>
        <v>1010.1429722874504</v>
      </c>
      <c r="S186" s="323">
        <f t="shared" si="54"/>
        <v>1.2127010076158811</v>
      </c>
      <c r="T186" s="323">
        <f t="shared" si="55"/>
        <v>0.28893000162211829</v>
      </c>
      <c r="U186" s="328">
        <f t="shared" si="40"/>
        <v>4.4431868786857844</v>
      </c>
      <c r="V186" s="336">
        <f t="shared" si="56"/>
        <v>4.4431868786857844</v>
      </c>
      <c r="W186" s="328">
        <f t="shared" si="57"/>
        <v>1.18781859036865E-3</v>
      </c>
      <c r="X186" s="328">
        <f t="shared" si="58"/>
        <v>4972.0309949339462</v>
      </c>
      <c r="Y186" s="328">
        <f t="shared" si="42"/>
        <v>68.2432501815601</v>
      </c>
      <c r="Z186" s="108">
        <f>IF(H186&gt;0, rate1(1,$L$52,$L$51,$L$54,U186,$L$53,$L$50,Y186),"")</f>
        <v>1012.5224148586827</v>
      </c>
      <c r="AA186" s="336">
        <f t="shared" si="59"/>
        <v>1.2198796531529841</v>
      </c>
      <c r="AB186" s="336">
        <f t="shared" si="60"/>
        <v>-5.402130544303752E-3</v>
      </c>
      <c r="AC186" s="328">
        <f t="shared" si="61"/>
        <v>0.28893000162211829</v>
      </c>
      <c r="AD186" s="328">
        <f t="shared" si="62"/>
        <v>-6.9220918172967438E-2</v>
      </c>
      <c r="AE186" s="328">
        <f t="shared" si="63"/>
        <v>2.2375050715840008E-3</v>
      </c>
      <c r="AF186" s="328">
        <f t="shared" si="64"/>
        <v>715.63289987067481</v>
      </c>
      <c r="AG186" s="328">
        <f t="shared" si="65"/>
        <v>708.72868844978484</v>
      </c>
      <c r="AH186" s="328">
        <f t="shared" si="66"/>
        <v>4.4235430947845682</v>
      </c>
      <c r="AI186" s="328">
        <f t="shared" si="67"/>
        <v>286.02881923520346</v>
      </c>
      <c r="AJ186" s="328">
        <f t="shared" si="68"/>
        <v>8.4164157143606708</v>
      </c>
      <c r="AK186" s="337">
        <f t="shared" si="69"/>
        <v>153.36518370168437</v>
      </c>
      <c r="AL186" s="42">
        <f t="shared" si="70"/>
        <v>2.4010454201970561</v>
      </c>
      <c r="BA186" s="8"/>
    </row>
    <row r="187" spans="1:53" ht="15" x14ac:dyDescent="0.15">
      <c r="A187" s="116"/>
      <c r="B187" s="328">
        <f t="shared" si="43"/>
        <v>715.63289987067481</v>
      </c>
      <c r="C187" s="328">
        <f t="shared" si="44"/>
        <v>708.72868844978484</v>
      </c>
      <c r="D187" s="328">
        <f t="shared" si="45"/>
        <v>4.4235430947845682</v>
      </c>
      <c r="E187" s="328">
        <f t="shared" si="36"/>
        <v>203.20004097326543</v>
      </c>
      <c r="F187" s="328">
        <f t="shared" si="46"/>
        <v>203.47306248891277</v>
      </c>
      <c r="G187" s="328">
        <f t="shared" si="47"/>
        <v>4905.486475736403</v>
      </c>
      <c r="H187" s="313">
        <f t="shared" si="71"/>
        <v>0.02</v>
      </c>
      <c r="I187" s="328">
        <f t="shared" si="48"/>
        <v>5.5233691367119722</v>
      </c>
      <c r="J187" s="328">
        <f t="shared" si="38"/>
        <v>80</v>
      </c>
      <c r="K187" s="335">
        <f t="shared" si="49"/>
        <v>-1</v>
      </c>
      <c r="L187" s="323">
        <f t="shared" si="50"/>
        <v>4.4035430947845686</v>
      </c>
      <c r="M187" s="323">
        <f t="shared" si="51"/>
        <v>4.4135430947845684</v>
      </c>
      <c r="N187" s="328">
        <f t="shared" si="52"/>
        <v>-6.1188916763907031E-2</v>
      </c>
      <c r="O187" s="328">
        <f t="shared" si="39"/>
        <v>3.9814895252412588</v>
      </c>
      <c r="P187" s="332">
        <f t="shared" si="41"/>
        <v>67.534685395035225</v>
      </c>
      <c r="Q187" s="328">
        <f t="shared" si="53"/>
        <v>4851.5844753598685</v>
      </c>
      <c r="R187" s="277">
        <f>IF(H187&gt;0, rate1(1,$L$52,$L$51,$L$54,L187,$L$53,$L$50,P187),"")</f>
        <v>1006.9862012109104</v>
      </c>
      <c r="S187" s="323">
        <f t="shared" si="54"/>
        <v>1.2100811638467444</v>
      </c>
      <c r="T187" s="323">
        <f t="shared" si="55"/>
        <v>0.29126322247788367</v>
      </c>
      <c r="U187" s="328">
        <f t="shared" si="40"/>
        <v>4.4235430947845682</v>
      </c>
      <c r="V187" s="336">
        <f t="shared" si="56"/>
        <v>4.4235430947845682</v>
      </c>
      <c r="W187" s="328">
        <f t="shared" si="57"/>
        <v>1.1773388725497824E-3</v>
      </c>
      <c r="X187" s="328">
        <f t="shared" si="58"/>
        <v>4891.8530112067829</v>
      </c>
      <c r="Y187" s="328">
        <f t="shared" si="42"/>
        <v>67.841065971422324</v>
      </c>
      <c r="Z187" s="108">
        <f>IF(H187&gt;0, rate1(1,$L$52,$L$51,$L$54,U187,$L$53,$L$50,Y187),"")</f>
        <v>1009.3980147998308</v>
      </c>
      <c r="AA187" s="336">
        <f t="shared" si="59"/>
        <v>1.2172096177443543</v>
      </c>
      <c r="AB187" s="336">
        <f t="shared" si="60"/>
        <v>-5.4202888655485587E-3</v>
      </c>
      <c r="AC187" s="328">
        <f t="shared" si="61"/>
        <v>0.29126322247788367</v>
      </c>
      <c r="AD187" s="328">
        <f t="shared" si="62"/>
        <v>-6.8666410506114106E-2</v>
      </c>
      <c r="AE187" s="328">
        <f t="shared" si="63"/>
        <v>1.9114586100638686E-3</v>
      </c>
      <c r="AF187" s="328">
        <f t="shared" si="64"/>
        <v>715.28044773143301</v>
      </c>
      <c r="AG187" s="328">
        <f t="shared" si="65"/>
        <v>708.4374252273069</v>
      </c>
      <c r="AH187" s="328">
        <f t="shared" si="66"/>
        <v>4.4038975352429333</v>
      </c>
      <c r="AI187" s="328">
        <f t="shared" si="67"/>
        <v>289.24251606192507</v>
      </c>
      <c r="AJ187" s="328">
        <f t="shared" si="68"/>
        <v>8.4967608577112053</v>
      </c>
      <c r="AK187" s="337">
        <f t="shared" si="69"/>
        <v>154.7910073724305</v>
      </c>
      <c r="AL187" s="42">
        <f t="shared" si="70"/>
        <v>2.4239277257358722</v>
      </c>
      <c r="BA187" s="8"/>
    </row>
    <row r="188" spans="1:53" ht="15" x14ac:dyDescent="0.15">
      <c r="A188" s="116"/>
      <c r="B188" s="328">
        <f t="shared" si="43"/>
        <v>715.28044773143301</v>
      </c>
      <c r="C188" s="328">
        <f t="shared" si="44"/>
        <v>708.4374252273069</v>
      </c>
      <c r="D188" s="328">
        <f t="shared" si="45"/>
        <v>4.4038975352429333</v>
      </c>
      <c r="E188" s="328">
        <f t="shared" si="36"/>
        <v>202.66354336575776</v>
      </c>
      <c r="F188" s="328">
        <f t="shared" si="46"/>
        <v>202.9317921695116</v>
      </c>
      <c r="G188" s="328">
        <f t="shared" si="47"/>
        <v>4827.2481591548394</v>
      </c>
      <c r="H188" s="313">
        <f t="shared" si="71"/>
        <v>0.02</v>
      </c>
      <c r="I188" s="328">
        <f t="shared" si="48"/>
        <v>5.4744180033008893</v>
      </c>
      <c r="J188" s="328">
        <f t="shared" si="38"/>
        <v>80</v>
      </c>
      <c r="K188" s="335">
        <f t="shared" si="49"/>
        <v>-1</v>
      </c>
      <c r="L188" s="323">
        <f t="shared" si="50"/>
        <v>4.3838975352429337</v>
      </c>
      <c r="M188" s="323">
        <f t="shared" si="51"/>
        <v>4.3938975352429335</v>
      </c>
      <c r="N188" s="328">
        <f t="shared" si="52"/>
        <v>-6.0922060496212183E-2</v>
      </c>
      <c r="O188" s="328">
        <f t="shared" si="39"/>
        <v>3.9372474903372066</v>
      </c>
      <c r="P188" s="332">
        <f t="shared" si="41"/>
        <v>67.133517677421196</v>
      </c>
      <c r="Q188" s="328">
        <f t="shared" si="53"/>
        <v>4773.1752911942513</v>
      </c>
      <c r="R188" s="277">
        <f>IF(H188&gt;0, rate1(1,$L$52,$L$51,$L$54,L188,$L$53,$L$50,P188),"")</f>
        <v>1003.785947414429</v>
      </c>
      <c r="S188" s="323">
        <f t="shared" si="54"/>
        <v>1.2077402982643723</v>
      </c>
      <c r="T188" s="323">
        <f t="shared" si="55"/>
        <v>0.29326067693752017</v>
      </c>
      <c r="U188" s="328">
        <f t="shared" si="40"/>
        <v>4.4038975352429333</v>
      </c>
      <c r="V188" s="336">
        <f t="shared" si="56"/>
        <v>4.4038975352429333</v>
      </c>
      <c r="W188" s="328">
        <f t="shared" si="57"/>
        <v>1.1669046482900569E-3</v>
      </c>
      <c r="X188" s="328">
        <f t="shared" si="58"/>
        <v>4812.8542516652496</v>
      </c>
      <c r="Y188" s="328">
        <f t="shared" si="42"/>
        <v>67.439441569270386</v>
      </c>
      <c r="Z188" s="108">
        <f>IF(H188&gt;0, rate1(1,$L$52,$L$51,$L$54,U188,$L$53,$L$50,Y188),"")</f>
        <v>1006.2307811869192</v>
      </c>
      <c r="AA188" s="336">
        <f t="shared" si="59"/>
        <v>1.2148212964410328</v>
      </c>
      <c r="AB188" s="336">
        <f t="shared" si="60"/>
        <v>-5.4319784286860299E-3</v>
      </c>
      <c r="AC188" s="328">
        <f t="shared" si="61"/>
        <v>0.29326067693752017</v>
      </c>
      <c r="AD188" s="328">
        <f t="shared" si="62"/>
        <v>-6.8198710474439247E-2</v>
      </c>
      <c r="AE188" s="328">
        <f t="shared" si="63"/>
        <v>1.6002768480214975E-3</v>
      </c>
      <c r="AF188" s="328">
        <f t="shared" si="64"/>
        <v>714.92626499399933</v>
      </c>
      <c r="AG188" s="328">
        <f t="shared" si="65"/>
        <v>708.1441645503694</v>
      </c>
      <c r="AH188" s="328">
        <f t="shared" si="66"/>
        <v>4.3842501989965639</v>
      </c>
      <c r="AI188" s="328">
        <f t="shared" si="67"/>
        <v>292.15459500395144</v>
      </c>
      <c r="AJ188" s="328">
        <f t="shared" si="68"/>
        <v>8.5779149118789704</v>
      </c>
      <c r="AK188" s="337">
        <f t="shared" si="69"/>
        <v>156.20988262318025</v>
      </c>
      <c r="AL188" s="42">
        <f t="shared" si="70"/>
        <v>2.4470671270208264</v>
      </c>
      <c r="BA188" s="8"/>
    </row>
    <row r="189" spans="1:53" ht="15" x14ac:dyDescent="0.15">
      <c r="A189" s="116"/>
      <c r="B189" s="328">
        <f t="shared" si="43"/>
        <v>714.92626499399933</v>
      </c>
      <c r="C189" s="328">
        <f t="shared" si="44"/>
        <v>708.1441645503694</v>
      </c>
      <c r="D189" s="328">
        <f t="shared" si="45"/>
        <v>4.3842501989965639</v>
      </c>
      <c r="E189" s="328">
        <f t="shared" si="36"/>
        <v>202.13592093957587</v>
      </c>
      <c r="F189" s="328">
        <f t="shared" si="46"/>
        <v>202.39973215266681</v>
      </c>
      <c r="G189" s="328">
        <f t="shared" si="47"/>
        <v>4750.1480534410885</v>
      </c>
      <c r="H189" s="313">
        <f t="shared" si="71"/>
        <v>0.02</v>
      </c>
      <c r="I189" s="328">
        <f t="shared" si="48"/>
        <v>5.4256803549039434</v>
      </c>
      <c r="J189" s="328">
        <f t="shared" si="38"/>
        <v>80</v>
      </c>
      <c r="K189" s="335">
        <f t="shared" si="49"/>
        <v>-1</v>
      </c>
      <c r="L189" s="323">
        <f t="shared" si="50"/>
        <v>4.3642501989965643</v>
      </c>
      <c r="M189" s="323">
        <f t="shared" si="51"/>
        <v>4.3742501989965641</v>
      </c>
      <c r="N189" s="328">
        <f t="shared" si="52"/>
        <v>-6.0655133645322934E-2</v>
      </c>
      <c r="O189" s="328">
        <f t="shared" si="39"/>
        <v>3.8927445335556099</v>
      </c>
      <c r="P189" s="332">
        <f t="shared" si="41"/>
        <v>66.732913082878909</v>
      </c>
      <c r="Q189" s="328">
        <f t="shared" si="53"/>
        <v>4695.8967512705067</v>
      </c>
      <c r="R189" s="277">
        <f>IF(H189&gt;0, rate1(1,$L$52,$L$51,$L$54,L189,$L$53,$L$50,P189),"")</f>
        <v>1000.5413315083541</v>
      </c>
      <c r="S189" s="323">
        <f t="shared" si="54"/>
        <v>1.2056676335378016</v>
      </c>
      <c r="T189" s="323">
        <f t="shared" si="55"/>
        <v>0.29491822608137586</v>
      </c>
      <c r="U189" s="328">
        <f t="shared" si="40"/>
        <v>4.3842501989965639</v>
      </c>
      <c r="V189" s="336">
        <f t="shared" si="56"/>
        <v>4.3842501989965639</v>
      </c>
      <c r="W189" s="328">
        <f t="shared" si="57"/>
        <v>1.1565159296278438E-3</v>
      </c>
      <c r="X189" s="328">
        <f t="shared" si="58"/>
        <v>4735.0022636376161</v>
      </c>
      <c r="Y189" s="328">
        <f t="shared" si="42"/>
        <v>67.038378885258297</v>
      </c>
      <c r="Z189" s="108">
        <f>IF(H189&gt;0, rate1(1,$L$52,$L$51,$L$54,U189,$L$53,$L$50,Y189),"")</f>
        <v>1003.0198519401548</v>
      </c>
      <c r="AA189" s="336">
        <f t="shared" si="59"/>
        <v>1.2127038566351265</v>
      </c>
      <c r="AB189" s="336">
        <f t="shared" si="60"/>
        <v>-5.4372118490156876E-3</v>
      </c>
      <c r="AC189" s="328">
        <f t="shared" si="61"/>
        <v>0.29491822608137586</v>
      </c>
      <c r="AD189" s="328">
        <f t="shared" si="62"/>
        <v>-6.781540858204356E-2</v>
      </c>
      <c r="AE189" s="328">
        <f t="shared" si="63"/>
        <v>1.3033513797531553E-3</v>
      </c>
      <c r="AF189" s="328">
        <f t="shared" si="64"/>
        <v>714.57069163427263</v>
      </c>
      <c r="AG189" s="328">
        <f t="shared" si="65"/>
        <v>707.84924632428806</v>
      </c>
      <c r="AH189" s="328">
        <f t="shared" si="66"/>
        <v>4.3646010849685952</v>
      </c>
      <c r="AI189" s="328">
        <f t="shared" si="67"/>
        <v>294.75866392923058</v>
      </c>
      <c r="AJ189" s="328">
        <f t="shared" si="68"/>
        <v>8.6597923185259784</v>
      </c>
      <c r="AK189" s="337">
        <f t="shared" si="69"/>
        <v>157.62018535410169</v>
      </c>
      <c r="AL189" s="42">
        <f t="shared" si="70"/>
        <v>2.4704394946211425</v>
      </c>
      <c r="BA189" s="8"/>
    </row>
    <row r="190" spans="1:53" ht="15" x14ac:dyDescent="0.15">
      <c r="A190" s="116"/>
      <c r="B190" s="328">
        <f t="shared" si="43"/>
        <v>714.57069163427263</v>
      </c>
      <c r="C190" s="328">
        <f t="shared" si="44"/>
        <v>707.84924632428806</v>
      </c>
      <c r="D190" s="328">
        <f t="shared" si="45"/>
        <v>4.3646010849685952</v>
      </c>
      <c r="E190" s="328">
        <f t="shared" ref="E190:E253" si="72">bb2wang($B$6,$H$12,C190,$H$8,$H$9,I190,$H$10,$H$11,$K$10,$K$11,$H$13)</f>
        <v>201.61649517491435</v>
      </c>
      <c r="F190" s="328">
        <f t="shared" si="46"/>
        <v>201.87620805724509</v>
      </c>
      <c r="G190" s="328">
        <f t="shared" si="47"/>
        <v>4674.1547767776319</v>
      </c>
      <c r="H190" s="313">
        <f t="shared" ref="H190:H208" si="73">dv(S189)</f>
        <v>0.02</v>
      </c>
      <c r="I190" s="328">
        <f t="shared" si="48"/>
        <v>5.37715624798766</v>
      </c>
      <c r="J190" s="328">
        <f t="shared" ref="J190:J253" si="74">$B$7</f>
        <v>80</v>
      </c>
      <c r="K190" s="335">
        <f t="shared" si="49"/>
        <v>-1</v>
      </c>
      <c r="L190" s="323">
        <f t="shared" si="50"/>
        <v>4.3446010849685957</v>
      </c>
      <c r="M190" s="323">
        <f t="shared" si="51"/>
        <v>4.3546010849685954</v>
      </c>
      <c r="N190" s="328">
        <f t="shared" si="52"/>
        <v>-6.0388136184002406E-2</v>
      </c>
      <c r="O190" s="328">
        <f t="shared" ref="O190:O253" si="75">IF(wh(B189,$F$51,$F$52,$F$53)&gt;0,wh(B189,$F$51,$F$52,$F$53),O189)</f>
        <v>3.8480230599089831</v>
      </c>
      <c r="P190" s="332">
        <f t="shared" si="41"/>
        <v>66.33287354624872</v>
      </c>
      <c r="Q190" s="328">
        <f t="shared" si="53"/>
        <v>4619.7175866948492</v>
      </c>
      <c r="R190" s="277">
        <f>IF(H190&gt;0, rate1(1,$L$52,$L$51,$L$54,L190,$L$53,$L$50,P190),"")</f>
        <v>997.25145048265279</v>
      </c>
      <c r="S190" s="323">
        <f t="shared" si="54"/>
        <v>1.2038519606234352</v>
      </c>
      <c r="T190" s="323">
        <f t="shared" si="55"/>
        <v>0.29623524836022624</v>
      </c>
      <c r="U190" s="328">
        <f t="shared" ref="U190:U208" si="76">L190-K190*H190</f>
        <v>4.3646010849685952</v>
      </c>
      <c r="V190" s="336">
        <f t="shared" si="56"/>
        <v>4.3646010849685952</v>
      </c>
      <c r="W190" s="328">
        <f t="shared" si="57"/>
        <v>1.146172728605066E-3</v>
      </c>
      <c r="X190" s="328">
        <f t="shared" si="58"/>
        <v>4658.2653534045176</v>
      </c>
      <c r="Y190" s="328">
        <f t="shared" si="42"/>
        <v>66.637879843598682</v>
      </c>
      <c r="Z190" s="108">
        <f>IF(H190&gt;0, rate1(1,$L$52,$L$51,$L$54,U190,$L$53,$L$50,Y190),"")</f>
        <v>999.7643419378204</v>
      </c>
      <c r="AA190" s="336">
        <f t="shared" si="59"/>
        <v>1.2108460103816212</v>
      </c>
      <c r="AB190" s="336">
        <f t="shared" si="60"/>
        <v>-5.43606552730378E-3</v>
      </c>
      <c r="AC190" s="328">
        <f t="shared" si="61"/>
        <v>0.29623524836022624</v>
      </c>
      <c r="AD190" s="328">
        <f t="shared" si="62"/>
        <v>-6.7513910348979536E-2</v>
      </c>
      <c r="AE190" s="328">
        <f t="shared" si="63"/>
        <v>1.0200337005506601E-3</v>
      </c>
      <c r="AF190" s="328">
        <f t="shared" si="64"/>
        <v>714.21406824972837</v>
      </c>
      <c r="AG190" s="328">
        <f t="shared" si="65"/>
        <v>707.55301107592788</v>
      </c>
      <c r="AH190" s="328">
        <f t="shared" si="66"/>
        <v>4.3449501920693967</v>
      </c>
      <c r="AI190" s="328">
        <f t="shared" si="67"/>
        <v>297.05170969353156</v>
      </c>
      <c r="AJ190" s="328">
        <f t="shared" si="68"/>
        <v>8.7423066823297368</v>
      </c>
      <c r="AK190" s="337">
        <f t="shared" si="69"/>
        <v>159.02033264780002</v>
      </c>
      <c r="AL190" s="42">
        <f t="shared" si="70"/>
        <v>2.4940201877354808</v>
      </c>
      <c r="BA190" s="8"/>
    </row>
    <row r="191" spans="1:53" ht="15" x14ac:dyDescent="0.15">
      <c r="A191" s="116"/>
      <c r="B191" s="328">
        <f t="shared" si="43"/>
        <v>714.21406824972837</v>
      </c>
      <c r="C191" s="328">
        <f t="shared" si="44"/>
        <v>707.55301107592788</v>
      </c>
      <c r="D191" s="328">
        <f t="shared" si="45"/>
        <v>4.3449501920693967</v>
      </c>
      <c r="E191" s="328">
        <f t="shared" si="72"/>
        <v>201.10458630936824</v>
      </c>
      <c r="F191" s="328">
        <f t="shared" si="46"/>
        <v>201.3605407421413</v>
      </c>
      <c r="G191" s="328">
        <f t="shared" si="47"/>
        <v>4599.2378626445552</v>
      </c>
      <c r="H191" s="313">
        <f t="shared" si="73"/>
        <v>0.02</v>
      </c>
      <c r="I191" s="328">
        <f t="shared" si="48"/>
        <v>5.3288457390403892</v>
      </c>
      <c r="J191" s="328">
        <f t="shared" si="74"/>
        <v>80</v>
      </c>
      <c r="K191" s="335">
        <f t="shared" si="49"/>
        <v>-1</v>
      </c>
      <c r="L191" s="323">
        <f t="shared" si="50"/>
        <v>4.3249501920693971</v>
      </c>
      <c r="M191" s="323">
        <f t="shared" si="51"/>
        <v>4.3349501920693969</v>
      </c>
      <c r="N191" s="328">
        <f t="shared" si="52"/>
        <v>-6.0121068084839635E-2</v>
      </c>
      <c r="O191" s="328">
        <f t="shared" si="75"/>
        <v>3.8031259970208264</v>
      </c>
      <c r="P191" s="332">
        <f t="shared" ref="P191:P254" si="77">IF(H191&gt;0, $C$54*$L$55*$L$55*M191*M191/(($B$19*(B191-C191))^0.333)*1000,"")</f>
        <v>65.933401016728482</v>
      </c>
      <c r="Q191" s="328">
        <f t="shared" si="53"/>
        <v>4544.6075273967663</v>
      </c>
      <c r="R191" s="277">
        <f>IF(H191&gt;0, rate1(1,$L$52,$L$51,$L$54,L191,$L$53,$L$50,P191),"")</f>
        <v>993.91537691217343</v>
      </c>
      <c r="S191" s="323">
        <f t="shared" si="54"/>
        <v>1.2022817645932227</v>
      </c>
      <c r="T191" s="323">
        <f t="shared" si="55"/>
        <v>0.29721447311743471</v>
      </c>
      <c r="U191" s="328">
        <f t="shared" si="76"/>
        <v>4.3449501920693967</v>
      </c>
      <c r="V191" s="336">
        <f t="shared" si="56"/>
        <v>4.3449501920693967</v>
      </c>
      <c r="W191" s="328">
        <f t="shared" si="57"/>
        <v>1.1358750572494358E-3</v>
      </c>
      <c r="X191" s="328">
        <f t="shared" si="58"/>
        <v>4582.6127493783206</v>
      </c>
      <c r="Y191" s="328">
        <f t="shared" ref="Y191:Y254" si="78">IF(H191&gt;0, $C$54*$L$55*$L$55*V191*V191/(($B$19*(B191-C191))^0.333)*1000,"")</f>
        <v>66.237946382732005</v>
      </c>
      <c r="Z191" s="108">
        <f>IF(H191&gt;0, rate1(1,$L$52,$L$51,$L$54,U191,$L$53,$L$50,Y191),"")</f>
        <v>996.46334224484701</v>
      </c>
      <c r="AA191" s="336">
        <f t="shared" si="59"/>
        <v>1.2092361411164365</v>
      </c>
      <c r="AB191" s="336">
        <f t="shared" si="60"/>
        <v>-5.4286752335837617E-3</v>
      </c>
      <c r="AC191" s="328">
        <f t="shared" si="61"/>
        <v>0.29721447311743471</v>
      </c>
      <c r="AD191" s="328">
        <f t="shared" si="62"/>
        <v>-6.7291474032954129E-2</v>
      </c>
      <c r="AE191" s="328">
        <f t="shared" si="63"/>
        <v>7.496382860254819E-4</v>
      </c>
      <c r="AF191" s="328">
        <f t="shared" si="64"/>
        <v>713.85673270852612</v>
      </c>
      <c r="AG191" s="328">
        <f t="shared" si="65"/>
        <v>707.25579660281051</v>
      </c>
      <c r="AH191" s="328">
        <f t="shared" si="66"/>
        <v>4.3252975191963596</v>
      </c>
      <c r="AI191" s="328">
        <f t="shared" si="67"/>
        <v>299.03398218950974</v>
      </c>
      <c r="AJ191" s="328">
        <f t="shared" si="68"/>
        <v>8.8253716773823783</v>
      </c>
      <c r="AK191" s="337">
        <f t="shared" si="69"/>
        <v>160.40879831561401</v>
      </c>
      <c r="AL191" s="42">
        <f t="shared" si="70"/>
        <v>2.5177843245109632</v>
      </c>
      <c r="BA191" s="8"/>
    </row>
    <row r="192" spans="1:53" ht="15" x14ac:dyDescent="0.15">
      <c r="A192" s="116"/>
      <c r="B192" s="328">
        <f t="shared" ref="B192:B208" si="79">IF(H192&gt;0, AF191,"")</f>
        <v>713.85673270852612</v>
      </c>
      <c r="C192" s="328">
        <f t="shared" ref="C192:C208" si="80">IF(H192&gt;0, AG191,"")</f>
        <v>707.25579660281051</v>
      </c>
      <c r="D192" s="328">
        <f t="shared" ref="D192:D208" si="81">IF(H192&gt;0, AH191,"")</f>
        <v>4.3252975191963596</v>
      </c>
      <c r="E192" s="328">
        <f t="shared" si="72"/>
        <v>200.59952003972253</v>
      </c>
      <c r="F192" s="328">
        <f t="shared" ref="F192:F208" si="82">IF(H192&gt;0, (E192+E191)/2,"")</f>
        <v>200.8520531745454</v>
      </c>
      <c r="G192" s="328">
        <f t="shared" ref="G192:G208" si="83">IF(H192&gt;0, F192*$S$53*$C$55*(B192-C192+N192)^1.5,"")</f>
        <v>4525.3679019552646</v>
      </c>
      <c r="H192" s="313">
        <f t="shared" si="73"/>
        <v>0.02</v>
      </c>
      <c r="I192" s="328">
        <f t="shared" ref="I192:I208" si="84">IF(H192&gt;0, (B192-C192)*B$19,"")</f>
        <v>5.2807488845724952</v>
      </c>
      <c r="J192" s="328">
        <f t="shared" si="74"/>
        <v>80</v>
      </c>
      <c r="K192" s="335">
        <f t="shared" ref="K192:K208" si="85">IF(H192&gt;0, IF((1-S191-0.015)&gt;0,1,-1),"")</f>
        <v>-1</v>
      </c>
      <c r="L192" s="323">
        <f t="shared" ref="L192:L208" si="86">IF(H192&gt;0, D192+K192*H192,"")</f>
        <v>4.3052975191963601</v>
      </c>
      <c r="M192" s="323">
        <f t="shared" ref="M192:M208" si="87">IF(H192&gt;0, (D192+L192)/2,"")</f>
        <v>4.3152975191963598</v>
      </c>
      <c r="N192" s="328">
        <f t="shared" ref="N192:N208" si="88">IF(H192&gt;0, 2*($P$53*M192/$S$52/$S$51)^2-(B192-C192)*2,"")</f>
        <v>-5.9853929320230037E-2</v>
      </c>
      <c r="O192" s="328">
        <f t="shared" si="75"/>
        <v>3.758096350999037</v>
      </c>
      <c r="P192" s="332">
        <f t="shared" si="77"/>
        <v>65.534497458047696</v>
      </c>
      <c r="Q192" s="328">
        <f t="shared" ref="Q192:Q208" si="89">IF(H192&gt;0, M192/$S$54*(B192-C192+N192/2)*E192-J192,"")</f>
        <v>4470.5374359868192</v>
      </c>
      <c r="R192" s="277">
        <f>IF(H192&gt;0, rate1(1,$L$52,$L$51,$L$54,L192,$L$53,$L$50,P192),"")</f>
        <v>990.5321581296713</v>
      </c>
      <c r="S192" s="323">
        <f t="shared" ref="S192:S208" si="90">IF(H192&gt;0, Q192/O192/R192,"")</f>
        <v>1.2009453525093696</v>
      </c>
      <c r="T192" s="323">
        <f t="shared" ref="T192:T208" si="91">IF(H192&gt;0, N192/(1-S192),"")</f>
        <v>0.29786172495549101</v>
      </c>
      <c r="U192" s="328">
        <f t="shared" si="76"/>
        <v>4.3252975191963596</v>
      </c>
      <c r="V192" s="336">
        <f t="shared" ref="V192:V208" si="92">IF(H192&gt;0, (D192+U192)/2,"")</f>
        <v>4.3252975191963596</v>
      </c>
      <c r="W192" s="328">
        <f t="shared" ref="W192:W208" si="93">IF(H192&gt;0, 2*($P$53*V192/$S$52/$S$51)^2-(B192-C192)*2,"")</f>
        <v>1.1256229276153107E-3</v>
      </c>
      <c r="X192" s="328">
        <f t="shared" ref="X192:X208" si="94">IF(H192&gt;0, V192/$S$54*(B192-C192+W192/2)*F192-J192,"")</f>
        <v>4508.0147463656785</v>
      </c>
      <c r="Y192" s="328">
        <f t="shared" si="78"/>
        <v>65.838580455498615</v>
      </c>
      <c r="Z192" s="108">
        <f>IF(H192&gt;0, rate1(1,$L$52,$L$51,$L$54,U192,$L$53,$L$50,Y192),"")</f>
        <v>993.11591931025168</v>
      </c>
      <c r="AA192" s="336">
        <f t="shared" ref="AA192:AA208" si="95">IF(H192&gt;0, X192/O192/Z192,"")</f>
        <v>1.2078624329814363</v>
      </c>
      <c r="AB192" s="336">
        <f t="shared" ref="AB192:AB208" si="96">IF(H192&gt;0, W192/(1-AA192),"")</f>
        <v>-5.4152302148596405E-3</v>
      </c>
      <c r="AC192" s="328">
        <f t="shared" ref="AC192:AC208" si="97">IF(H192&gt;0, delta_z(N192,S192,H192,AE191,AB192),"")</f>
        <v>0.29786172495549101</v>
      </c>
      <c r="AD192" s="328">
        <f t="shared" ref="AD192:AD208" si="98">IF(H192&gt;0, H192/AC192*K192,"")</f>
        <v>-6.7145250041738547E-2</v>
      </c>
      <c r="AE192" s="328">
        <f t="shared" ref="AE192:AE208" si="99">IF(H192&gt;0, (AD192-AD191)/(AC192+AC191)*2,"")</f>
        <v>4.9144627759977442E-4</v>
      </c>
      <c r="AF192" s="328">
        <f t="shared" ref="AF192:AF208" si="100">IF(H192&gt;0, B192-(AC192-N192),"")</f>
        <v>713.49901705425043</v>
      </c>
      <c r="AG192" s="328">
        <f t="shared" ref="AG192:AG208" si="101">IF(H192&gt;0, C192-AC192,"")</f>
        <v>706.957934877855</v>
      </c>
      <c r="AH192" s="328">
        <f t="shared" ref="AH192:AH208" si="102">IF(H192&gt;0, $S$54*$S$53*$C$55*SQRT(AF192-AG192),"")</f>
        <v>4.3056430652335926</v>
      </c>
      <c r="AI192" s="328">
        <f t="shared" ref="AI192:AI208" si="103">IF(H192&gt;0, AC192/R192*1000000,"")</f>
        <v>300.70878821129372</v>
      </c>
      <c r="AJ192" s="328">
        <f t="shared" ref="AJ192:AJ208" si="104">IF(H192&gt;0, AJ191+AI192/3600,"")</f>
        <v>8.9089018963299598</v>
      </c>
      <c r="AK192" s="337">
        <f t="shared" ref="AK192:AK208" si="105">IF(H192&gt;0, AK191+AI191*G191/1000000,"")</f>
        <v>161.78412672871738</v>
      </c>
      <c r="AL192" s="42">
        <f t="shared" ref="AL192:AL208" si="106">IF(H192&gt;0, AL191+AI191*J191/1000000,"")</f>
        <v>2.5417070430861242</v>
      </c>
      <c r="BA192" s="8"/>
    </row>
    <row r="193" spans="1:53" ht="15" x14ac:dyDescent="0.15">
      <c r="A193" s="116"/>
      <c r="B193" s="328">
        <f t="shared" si="79"/>
        <v>713.49901705425043</v>
      </c>
      <c r="C193" s="328">
        <f t="shared" si="80"/>
        <v>706.957934877855</v>
      </c>
      <c r="D193" s="328">
        <f t="shared" si="81"/>
        <v>4.3056430652335926</v>
      </c>
      <c r="E193" s="328">
        <f t="shared" si="72"/>
        <v>200.10063371247037</v>
      </c>
      <c r="F193" s="328">
        <f t="shared" si="82"/>
        <v>200.35007687609647</v>
      </c>
      <c r="G193" s="328">
        <f t="shared" si="83"/>
        <v>4452.5166631160491</v>
      </c>
      <c r="H193" s="313">
        <f t="shared" si="73"/>
        <v>0.02</v>
      </c>
      <c r="I193" s="328">
        <f t="shared" si="84"/>
        <v>5.2328657411163482</v>
      </c>
      <c r="J193" s="328">
        <f t="shared" si="74"/>
        <v>80</v>
      </c>
      <c r="K193" s="335">
        <f t="shared" si="85"/>
        <v>-1</v>
      </c>
      <c r="L193" s="323">
        <f t="shared" si="86"/>
        <v>4.2856430652335931</v>
      </c>
      <c r="M193" s="323">
        <f t="shared" si="87"/>
        <v>4.2956430652335928</v>
      </c>
      <c r="N193" s="328">
        <f t="shared" si="88"/>
        <v>-5.9586719862359416E-2</v>
      </c>
      <c r="O193" s="328">
        <f t="shared" si="75"/>
        <v>3.7129767833299003</v>
      </c>
      <c r="P193" s="332">
        <f t="shared" si="77"/>
        <v>65.13616484864329</v>
      </c>
      <c r="Q193" s="328">
        <f t="shared" si="89"/>
        <v>4397.4794178782158</v>
      </c>
      <c r="R193" s="277">
        <f>IF(H193&gt;0, rate1(1,$L$52,$L$51,$L$54,L193,$L$53,$L$50,P193),"")</f>
        <v>987.10081536505334</v>
      </c>
      <c r="S193" s="323">
        <f t="shared" si="90"/>
        <v>1.19983097939959</v>
      </c>
      <c r="T193" s="323">
        <f t="shared" si="91"/>
        <v>0.29818559685486712</v>
      </c>
      <c r="U193" s="328">
        <f t="shared" si="76"/>
        <v>4.3056430652335926</v>
      </c>
      <c r="V193" s="336">
        <f t="shared" si="92"/>
        <v>4.3056430652335926</v>
      </c>
      <c r="W193" s="328">
        <f t="shared" si="93"/>
        <v>1.115416351751719E-3</v>
      </c>
      <c r="X193" s="328">
        <f t="shared" si="94"/>
        <v>4434.4428275064238</v>
      </c>
      <c r="Y193" s="328">
        <f t="shared" si="78"/>
        <v>65.439784029312207</v>
      </c>
      <c r="Z193" s="108">
        <f>IF(H193&gt;0, rate1(1,$L$52,$L$51,$L$54,U193,$L$53,$L$50,Y193),"")</f>
        <v>989.72111413195455</v>
      </c>
      <c r="AA193" s="336">
        <f t="shared" si="95"/>
        <v>1.2067129987180512</v>
      </c>
      <c r="AB193" s="336">
        <f t="shared" si="96"/>
        <v>-5.3959661882371779E-3</v>
      </c>
      <c r="AC193" s="328">
        <f t="shared" si="97"/>
        <v>0.29818559685486712</v>
      </c>
      <c r="AD193" s="328">
        <f t="shared" si="98"/>
        <v>-6.7072320765829613E-2</v>
      </c>
      <c r="AE193" s="328">
        <f t="shared" si="99"/>
        <v>2.44709684081552E-4</v>
      </c>
      <c r="AF193" s="328">
        <f t="shared" si="100"/>
        <v>713.14124473753316</v>
      </c>
      <c r="AG193" s="328">
        <f t="shared" si="101"/>
        <v>706.65974928100013</v>
      </c>
      <c r="AH193" s="328">
        <f t="shared" si="102"/>
        <v>4.2859868290516481</v>
      </c>
      <c r="AI193" s="328">
        <f t="shared" si="103"/>
        <v>302.08221107039714</v>
      </c>
      <c r="AJ193" s="328">
        <f t="shared" si="104"/>
        <v>8.9928136216272918</v>
      </c>
      <c r="AK193" s="337">
        <f t="shared" si="105"/>
        <v>163.14494462672462</v>
      </c>
      <c r="AL193" s="42">
        <f t="shared" si="106"/>
        <v>2.5657637461430278</v>
      </c>
      <c r="BA193" s="8"/>
    </row>
    <row r="194" spans="1:53" ht="15" x14ac:dyDescent="0.15">
      <c r="A194" s="116"/>
      <c r="B194" s="328">
        <f t="shared" si="79"/>
        <v>713.14124473753316</v>
      </c>
      <c r="C194" s="328">
        <f t="shared" si="80"/>
        <v>706.65974928100013</v>
      </c>
      <c r="D194" s="328">
        <f t="shared" si="81"/>
        <v>4.2859868290516481</v>
      </c>
      <c r="E194" s="328">
        <f t="shared" si="72"/>
        <v>199.60728186057077</v>
      </c>
      <c r="F194" s="328">
        <f t="shared" si="82"/>
        <v>199.85395778652057</v>
      </c>
      <c r="G194" s="328">
        <f t="shared" si="83"/>
        <v>4380.6571877960068</v>
      </c>
      <c r="H194" s="313">
        <f t="shared" si="73"/>
        <v>0.02</v>
      </c>
      <c r="I194" s="328">
        <f t="shared" si="84"/>
        <v>5.185196365226421</v>
      </c>
      <c r="J194" s="328">
        <f t="shared" si="74"/>
        <v>80</v>
      </c>
      <c r="K194" s="335">
        <f t="shared" si="85"/>
        <v>-1</v>
      </c>
      <c r="L194" s="323">
        <f t="shared" si="86"/>
        <v>4.2659868290516485</v>
      </c>
      <c r="M194" s="323">
        <f t="shared" si="87"/>
        <v>4.2759868290516483</v>
      </c>
      <c r="N194" s="328">
        <f t="shared" si="88"/>
        <v>-5.9319439683239494E-2</v>
      </c>
      <c r="O194" s="328">
        <f t="shared" si="75"/>
        <v>3.6678092200500227</v>
      </c>
      <c r="P194" s="332">
        <f t="shared" si="77"/>
        <v>64.738405181838644</v>
      </c>
      <c r="Q194" s="328">
        <f t="shared" si="89"/>
        <v>4325.4069060144075</v>
      </c>
      <c r="R194" s="277">
        <f>IF(H194&gt;0, rate1(1,$L$52,$L$51,$L$54,L194,$L$53,$L$50,P194),"")</f>
        <v>983.6203428492355</v>
      </c>
      <c r="S194" s="323">
        <f t="shared" si="90"/>
        <v>1.1989269687222242</v>
      </c>
      <c r="T194" s="323">
        <f t="shared" si="91"/>
        <v>0.29819707234402915</v>
      </c>
      <c r="U194" s="328">
        <f t="shared" si="76"/>
        <v>4.2859868290516481</v>
      </c>
      <c r="V194" s="336">
        <f t="shared" si="92"/>
        <v>4.2859868290516481</v>
      </c>
      <c r="W194" s="328">
        <f t="shared" si="93"/>
        <v>1.1052553417112421E-3</v>
      </c>
      <c r="X194" s="328">
        <f t="shared" si="94"/>
        <v>4361.8697616363652</v>
      </c>
      <c r="Y194" s="328">
        <f t="shared" si="78"/>
        <v>65.041559086336534</v>
      </c>
      <c r="Z194" s="108">
        <f>IF(H194&gt;0, rate1(1,$L$52,$L$51,$L$54,U194,$L$53,$L$50,Y194),"")</f>
        <v>986.27794138743593</v>
      </c>
      <c r="AA194" s="336">
        <f t="shared" si="95"/>
        <v>1.2057760024051372</v>
      </c>
      <c r="AB194" s="336">
        <f t="shared" si="96"/>
        <v>-5.3711576121261533E-3</v>
      </c>
      <c r="AC194" s="328">
        <f t="shared" si="97"/>
        <v>0.29819707234402915</v>
      </c>
      <c r="AD194" s="328">
        <f t="shared" si="98"/>
        <v>-6.7069739628181371E-2</v>
      </c>
      <c r="AE194" s="328">
        <f t="shared" si="99"/>
        <v>8.6559780541869046E-6</v>
      </c>
      <c r="AF194" s="328">
        <f t="shared" si="100"/>
        <v>712.78372822550591</v>
      </c>
      <c r="AG194" s="328">
        <f t="shared" si="101"/>
        <v>706.36155220865612</v>
      </c>
      <c r="AH194" s="328">
        <f t="shared" si="102"/>
        <v>4.2663288095074341</v>
      </c>
      <c r="AI194" s="328">
        <f t="shared" si="103"/>
        <v>303.16277465373173</v>
      </c>
      <c r="AJ194" s="328">
        <f t="shared" si="104"/>
        <v>9.07702550347555</v>
      </c>
      <c r="AK194" s="337">
        <f t="shared" si="105"/>
        <v>164.4899707051465</v>
      </c>
      <c r="AL194" s="42">
        <f t="shared" si="106"/>
        <v>2.5899303230286597</v>
      </c>
      <c r="BA194" s="8"/>
    </row>
    <row r="195" spans="1:53" ht="15" x14ac:dyDescent="0.15">
      <c r="A195" s="116"/>
      <c r="B195" s="328">
        <f t="shared" si="79"/>
        <v>712.78372822550591</v>
      </c>
      <c r="C195" s="328">
        <f t="shared" si="80"/>
        <v>706.36155220865612</v>
      </c>
      <c r="D195" s="328">
        <f t="shared" si="81"/>
        <v>4.2663288095074341</v>
      </c>
      <c r="E195" s="328">
        <f t="shared" si="72"/>
        <v>199.11884098455749</v>
      </c>
      <c r="F195" s="328">
        <f t="shared" si="82"/>
        <v>199.36306142256413</v>
      </c>
      <c r="G195" s="328">
        <f t="shared" si="83"/>
        <v>4309.7638613698964</v>
      </c>
      <c r="H195" s="313">
        <f t="shared" si="73"/>
        <v>0.02</v>
      </c>
      <c r="I195" s="328">
        <f t="shared" si="84"/>
        <v>5.1377408134798319</v>
      </c>
      <c r="J195" s="328">
        <f t="shared" si="74"/>
        <v>80</v>
      </c>
      <c r="K195" s="335">
        <f t="shared" si="85"/>
        <v>-1</v>
      </c>
      <c r="L195" s="323">
        <f t="shared" si="86"/>
        <v>4.2463288095074345</v>
      </c>
      <c r="M195" s="323">
        <f t="shared" si="87"/>
        <v>4.2563288095074343</v>
      </c>
      <c r="N195" s="328">
        <f t="shared" si="88"/>
        <v>-5.9052088754681265E-2</v>
      </c>
      <c r="O195" s="328">
        <f t="shared" si="75"/>
        <v>3.6226345021925219</v>
      </c>
      <c r="P195" s="332">
        <f t="shared" si="77"/>
        <v>64.341220466029753</v>
      </c>
      <c r="Q195" s="328">
        <f t="shared" si="89"/>
        <v>4254.2947197300264</v>
      </c>
      <c r="R195" s="277">
        <f>IF(H195&gt;0, rate1(1,$L$52,$L$51,$L$54,L195,$L$53,$L$50,P195),"")</f>
        <v>980.08970688094075</v>
      </c>
      <c r="S195" s="323">
        <f t="shared" si="90"/>
        <v>1.1982218242305078</v>
      </c>
      <c r="T195" s="323">
        <f t="shared" si="91"/>
        <v>0.29790911764595046</v>
      </c>
      <c r="U195" s="328">
        <f t="shared" si="76"/>
        <v>4.2663288095074341</v>
      </c>
      <c r="V195" s="336">
        <f t="shared" si="92"/>
        <v>4.2663288095074341</v>
      </c>
      <c r="W195" s="328">
        <f t="shared" si="93"/>
        <v>1.0951399095482373E-3</v>
      </c>
      <c r="X195" s="328">
        <f t="shared" si="94"/>
        <v>4290.2696750124333</v>
      </c>
      <c r="Y195" s="328">
        <f t="shared" si="78"/>
        <v>64.643907623669406</v>
      </c>
      <c r="Z195" s="108">
        <f>IF(H195&gt;0, rate1(1,$L$52,$L$51,$L$54,U195,$L$53,$L$50,Y195),"")</f>
        <v>982.78538852862835</v>
      </c>
      <c r="AA195" s="336">
        <f t="shared" si="95"/>
        <v>1.2050397738254714</v>
      </c>
      <c r="AB195" s="336">
        <f t="shared" si="96"/>
        <v>-5.3411096252984234E-3</v>
      </c>
      <c r="AC195" s="328">
        <f t="shared" si="97"/>
        <v>0.29790911764595046</v>
      </c>
      <c r="AD195" s="328">
        <f t="shared" si="98"/>
        <v>-6.7134568280548437E-2</v>
      </c>
      <c r="AE195" s="328">
        <f t="shared" si="99"/>
        <v>-2.1750705983494581E-4</v>
      </c>
      <c r="AF195" s="328">
        <f t="shared" si="100"/>
        <v>712.42676701910523</v>
      </c>
      <c r="AG195" s="328">
        <f t="shared" si="101"/>
        <v>706.06364309101014</v>
      </c>
      <c r="AH195" s="328">
        <f t="shared" si="102"/>
        <v>4.2466690054437803</v>
      </c>
      <c r="AI195" s="328">
        <f t="shared" si="103"/>
        <v>303.96107167988026</v>
      </c>
      <c r="AJ195" s="328">
        <f t="shared" si="104"/>
        <v>9.1614591344977399</v>
      </c>
      <c r="AK195" s="337">
        <f t="shared" si="105"/>
        <v>165.81802289300555</v>
      </c>
      <c r="AL195" s="42">
        <f t="shared" si="106"/>
        <v>2.6141833450009582</v>
      </c>
      <c r="BA195" s="8"/>
    </row>
    <row r="196" spans="1:53" ht="15" x14ac:dyDescent="0.15">
      <c r="A196" s="116"/>
      <c r="B196" s="328">
        <f t="shared" si="79"/>
        <v>712.42676701910523</v>
      </c>
      <c r="C196" s="328">
        <f t="shared" si="80"/>
        <v>706.06364309101014</v>
      </c>
      <c r="D196" s="328">
        <f t="shared" si="81"/>
        <v>4.2466690054437803</v>
      </c>
      <c r="E196" s="328">
        <f t="shared" si="72"/>
        <v>198.63471351792205</v>
      </c>
      <c r="F196" s="328">
        <f t="shared" si="82"/>
        <v>198.87677725123979</v>
      </c>
      <c r="G196" s="328">
        <f t="shared" si="83"/>
        <v>4239.8124581156626</v>
      </c>
      <c r="H196" s="313">
        <f t="shared" si="73"/>
        <v>0.02</v>
      </c>
      <c r="I196" s="328">
        <f t="shared" si="84"/>
        <v>5.0904991424760739</v>
      </c>
      <c r="J196" s="328">
        <f t="shared" si="74"/>
        <v>80</v>
      </c>
      <c r="K196" s="335">
        <f t="shared" si="85"/>
        <v>-1</v>
      </c>
      <c r="L196" s="323">
        <f t="shared" si="86"/>
        <v>4.2266690054437808</v>
      </c>
      <c r="M196" s="323">
        <f t="shared" si="87"/>
        <v>4.2366690054437806</v>
      </c>
      <c r="N196" s="328">
        <f t="shared" si="88"/>
        <v>-5.8784667048277228E-2</v>
      </c>
      <c r="O196" s="328">
        <f t="shared" si="75"/>
        <v>3.5774920839405482</v>
      </c>
      <c r="P196" s="332">
        <f t="shared" si="77"/>
        <v>63.944612724867731</v>
      </c>
      <c r="Q196" s="328">
        <f t="shared" si="89"/>
        <v>4184.1190983578945</v>
      </c>
      <c r="R196" s="277">
        <f>IF(H196&gt;0, rate1(1,$L$52,$L$51,$L$54,L196,$L$53,$L$50,P196),"")</f>
        <v>976.50784485453948</v>
      </c>
      <c r="S196" s="323">
        <f t="shared" si="90"/>
        <v>1.1977043307932025</v>
      </c>
      <c r="T196" s="323">
        <f t="shared" si="91"/>
        <v>0.29733626376533767</v>
      </c>
      <c r="U196" s="328">
        <f t="shared" si="76"/>
        <v>4.2466690054437803</v>
      </c>
      <c r="V196" s="336">
        <f t="shared" si="92"/>
        <v>4.2466690054437803</v>
      </c>
      <c r="W196" s="328">
        <f t="shared" si="93"/>
        <v>1.0850700673366021E-3</v>
      </c>
      <c r="X196" s="328">
        <f t="shared" si="94"/>
        <v>4219.6180974727777</v>
      </c>
      <c r="Y196" s="328">
        <f t="shared" si="78"/>
        <v>64.246831653522619</v>
      </c>
      <c r="Z196" s="108">
        <f>IF(H196&gt;0, rate1(1,$L$52,$L$51,$L$54,U196,$L$53,$L$50,Y196),"")</f>
        <v>979.24241483921389</v>
      </c>
      <c r="AA196" s="336">
        <f t="shared" si="95"/>
        <v>1.204492911892302</v>
      </c>
      <c r="AB196" s="336">
        <f t="shared" si="96"/>
        <v>-5.3061500141778203E-3</v>
      </c>
      <c r="AC196" s="328">
        <f t="shared" si="97"/>
        <v>0.29733626376533767</v>
      </c>
      <c r="AD196" s="328">
        <f t="shared" si="98"/>
        <v>-6.7263911057227468E-2</v>
      </c>
      <c r="AE196" s="328">
        <f t="shared" si="99"/>
        <v>-4.3458640996883616E-4</v>
      </c>
      <c r="AF196" s="328">
        <f t="shared" si="100"/>
        <v>712.0706460882916</v>
      </c>
      <c r="AG196" s="328">
        <f t="shared" si="101"/>
        <v>705.76630682724476</v>
      </c>
      <c r="AH196" s="328">
        <f t="shared" si="102"/>
        <v>4.2270074156892967</v>
      </c>
      <c r="AI196" s="328">
        <f t="shared" si="103"/>
        <v>304.48937541267668</v>
      </c>
      <c r="AJ196" s="328">
        <f t="shared" si="104"/>
        <v>9.2460395165568166</v>
      </c>
      <c r="AK196" s="337">
        <f t="shared" si="105"/>
        <v>167.12802333499477</v>
      </c>
      <c r="AL196" s="42">
        <f t="shared" si="106"/>
        <v>2.6385002307353487</v>
      </c>
      <c r="BA196" s="8"/>
    </row>
    <row r="197" spans="1:53" ht="15" x14ac:dyDescent="0.15">
      <c r="A197" s="116"/>
      <c r="B197" s="328">
        <f t="shared" si="79"/>
        <v>712.0706460882916</v>
      </c>
      <c r="C197" s="328">
        <f t="shared" si="80"/>
        <v>705.76630682724476</v>
      </c>
      <c r="D197" s="328">
        <f t="shared" si="81"/>
        <v>4.2270074156892967</v>
      </c>
      <c r="E197" s="328">
        <f t="shared" si="72"/>
        <v>198.15433095668678</v>
      </c>
      <c r="F197" s="328">
        <f t="shared" si="82"/>
        <v>198.39452223730441</v>
      </c>
      <c r="G197" s="328">
        <f t="shared" si="83"/>
        <v>4170.7801622455136</v>
      </c>
      <c r="H197" s="313">
        <f t="shared" si="73"/>
        <v>0.02</v>
      </c>
      <c r="I197" s="328">
        <f t="shared" si="84"/>
        <v>5.0434714088374681</v>
      </c>
      <c r="J197" s="328">
        <f t="shared" si="74"/>
        <v>80</v>
      </c>
      <c r="K197" s="335">
        <f t="shared" si="85"/>
        <v>-1</v>
      </c>
      <c r="L197" s="323">
        <f t="shared" si="86"/>
        <v>4.2070074156892971</v>
      </c>
      <c r="M197" s="323">
        <f t="shared" si="87"/>
        <v>4.2170074156892969</v>
      </c>
      <c r="N197" s="328">
        <f t="shared" si="88"/>
        <v>-5.8517174535419159E-2</v>
      </c>
      <c r="O197" s="328">
        <f t="shared" si="75"/>
        <v>3.532419782279022</v>
      </c>
      <c r="P197" s="332">
        <f t="shared" si="77"/>
        <v>63.548583997450379</v>
      </c>
      <c r="Q197" s="328">
        <f t="shared" si="89"/>
        <v>4114.8577111262448</v>
      </c>
      <c r="R197" s="277">
        <f>IF(H197&gt;0, rate1(1,$L$52,$L$51,$L$54,L197,$L$53,$L$50,P197),"")</f>
        <v>972.87366424714219</v>
      </c>
      <c r="S197" s="323">
        <f t="shared" si="90"/>
        <v>1.1973636424451346</v>
      </c>
      <c r="T197" s="323">
        <f t="shared" si="91"/>
        <v>0.29649419624836137</v>
      </c>
      <c r="U197" s="328">
        <f t="shared" si="76"/>
        <v>4.2270074156892967</v>
      </c>
      <c r="V197" s="336">
        <f t="shared" si="92"/>
        <v>4.2270074156892967</v>
      </c>
      <c r="W197" s="328">
        <f t="shared" si="93"/>
        <v>1.0750458271466812E-3</v>
      </c>
      <c r="X197" s="328">
        <f t="shared" si="94"/>
        <v>4149.8919841154493</v>
      </c>
      <c r="Y197" s="328">
        <f t="shared" si="78"/>
        <v>63.850333203411161</v>
      </c>
      <c r="Z197" s="108">
        <f>IF(H197&gt;0, rate1(1,$L$52,$L$51,$L$54,U197,$L$53,$L$50,Y197),"")</f>
        <v>975.64795045261656</v>
      </c>
      <c r="AA197" s="336">
        <f t="shared" si="95"/>
        <v>1.2041243752912441</v>
      </c>
      <c r="AB197" s="336">
        <f t="shared" si="96"/>
        <v>-5.2666215174587009E-3</v>
      </c>
      <c r="AC197" s="328">
        <f t="shared" si="97"/>
        <v>0.29649419624836137</v>
      </c>
      <c r="AD197" s="328">
        <f t="shared" si="98"/>
        <v>-6.7454946009286462E-2</v>
      </c>
      <c r="AE197" s="328">
        <f t="shared" si="99"/>
        <v>-6.4339896627932098E-4</v>
      </c>
      <c r="AF197" s="328">
        <f t="shared" si="100"/>
        <v>711.71563471750778</v>
      </c>
      <c r="AG197" s="328">
        <f t="shared" si="101"/>
        <v>705.46981263099644</v>
      </c>
      <c r="AH197" s="328">
        <f t="shared" si="102"/>
        <v>4.2073440390579933</v>
      </c>
      <c r="AI197" s="328">
        <f t="shared" si="103"/>
        <v>304.76125230278819</v>
      </c>
      <c r="AJ197" s="328">
        <f t="shared" si="104"/>
        <v>9.3306954199742584</v>
      </c>
      <c r="AK197" s="337">
        <f t="shared" si="105"/>
        <v>168.4190011822333</v>
      </c>
      <c r="AL197" s="42">
        <f t="shared" si="106"/>
        <v>2.6628593807683627</v>
      </c>
      <c r="BA197" s="8"/>
    </row>
    <row r="198" spans="1:53" ht="15" x14ac:dyDescent="0.15">
      <c r="A198" s="116"/>
      <c r="B198" s="328">
        <f t="shared" si="79"/>
        <v>711.71563471750778</v>
      </c>
      <c r="C198" s="328">
        <f t="shared" si="80"/>
        <v>705.46981263099644</v>
      </c>
      <c r="D198" s="328">
        <f t="shared" si="81"/>
        <v>4.2073440390579933</v>
      </c>
      <c r="E198" s="328">
        <f t="shared" si="72"/>
        <v>197.67715616848614</v>
      </c>
      <c r="F198" s="328">
        <f t="shared" si="82"/>
        <v>197.91574356258644</v>
      </c>
      <c r="G198" s="328">
        <f t="shared" si="83"/>
        <v>4102.6455666580723</v>
      </c>
      <c r="H198" s="313">
        <f t="shared" si="73"/>
        <v>0.02</v>
      </c>
      <c r="I198" s="328">
        <f t="shared" si="84"/>
        <v>4.9966576692090712</v>
      </c>
      <c r="J198" s="328">
        <f t="shared" si="74"/>
        <v>80</v>
      </c>
      <c r="K198" s="335">
        <f t="shared" si="85"/>
        <v>-1</v>
      </c>
      <c r="L198" s="323">
        <f t="shared" si="86"/>
        <v>4.1873440390579937</v>
      </c>
      <c r="M198" s="323">
        <f t="shared" si="87"/>
        <v>4.1973440390579935</v>
      </c>
      <c r="N198" s="328">
        <f t="shared" si="88"/>
        <v>-5.8249611187315864E-2</v>
      </c>
      <c r="O198" s="328">
        <f t="shared" si="75"/>
        <v>3.4874535794149542</v>
      </c>
      <c r="P198" s="332">
        <f t="shared" si="77"/>
        <v>63.153136338512233</v>
      </c>
      <c r="Q198" s="328">
        <f t="shared" si="89"/>
        <v>4046.4896456073448</v>
      </c>
      <c r="R198" s="277">
        <f>IF(H198&gt;0, rate1(1,$L$52,$L$51,$L$54,L198,$L$53,$L$50,P198),"")</f>
        <v>969.18604156283754</v>
      </c>
      <c r="S198" s="323">
        <f t="shared" si="90"/>
        <v>1.1971893566620175</v>
      </c>
      <c r="T198" s="323">
        <f t="shared" si="91"/>
        <v>0.2953993672546722</v>
      </c>
      <c r="U198" s="328">
        <f t="shared" si="76"/>
        <v>4.2073440390579933</v>
      </c>
      <c r="V198" s="336">
        <f t="shared" si="92"/>
        <v>4.2073440390579933</v>
      </c>
      <c r="W198" s="328">
        <f t="shared" si="93"/>
        <v>1.0650672010434903E-3</v>
      </c>
      <c r="X198" s="328">
        <f t="shared" si="94"/>
        <v>4081.0697143993912</v>
      </c>
      <c r="Y198" s="328">
        <f t="shared" si="78"/>
        <v>63.454414316340845</v>
      </c>
      <c r="Z198" s="108">
        <f>IF(H198&gt;0, rate1(1,$L$52,$L$51,$L$54,U198,$L$53,$L$50,Y198),"")</f>
        <v>972.00089532866343</v>
      </c>
      <c r="AA198" s="336">
        <f t="shared" si="95"/>
        <v>1.2039235592289874</v>
      </c>
      <c r="AB198" s="336">
        <f t="shared" si="96"/>
        <v>-5.2228747137917381E-3</v>
      </c>
      <c r="AC198" s="328">
        <f t="shared" si="97"/>
        <v>0.2953993672546722</v>
      </c>
      <c r="AD198" s="328">
        <f t="shared" si="98"/>
        <v>-6.7704952064969834E-2</v>
      </c>
      <c r="AE198" s="328">
        <f t="shared" si="99"/>
        <v>-8.4476693479735839E-4</v>
      </c>
      <c r="AF198" s="328">
        <f t="shared" si="100"/>
        <v>711.36198573906574</v>
      </c>
      <c r="AG198" s="328">
        <f t="shared" si="101"/>
        <v>705.17441326374183</v>
      </c>
      <c r="AH198" s="328">
        <f t="shared" si="102"/>
        <v>4.1876788743491327</v>
      </c>
      <c r="AI198" s="328">
        <f t="shared" si="103"/>
        <v>304.79119032537147</v>
      </c>
      <c r="AJ198" s="328">
        <f t="shared" si="104"/>
        <v>9.4153596395090844</v>
      </c>
      <c r="AK198" s="337">
        <f t="shared" si="105"/>
        <v>169.69009336755886</v>
      </c>
      <c r="AL198" s="42">
        <f t="shared" si="106"/>
        <v>2.6872402809525857</v>
      </c>
      <c r="BA198" s="8"/>
    </row>
    <row r="199" spans="1:53" ht="15" x14ac:dyDescent="0.15">
      <c r="A199" s="116"/>
      <c r="B199" s="328">
        <f t="shared" si="79"/>
        <v>711.36198573906574</v>
      </c>
      <c r="C199" s="328">
        <f t="shared" si="80"/>
        <v>705.17441326374183</v>
      </c>
      <c r="D199" s="328">
        <f t="shared" si="81"/>
        <v>4.1876788743491327</v>
      </c>
      <c r="E199" s="328">
        <f t="shared" si="72"/>
        <v>197.20268492580436</v>
      </c>
      <c r="F199" s="328">
        <f t="shared" si="82"/>
        <v>197.43992054714525</v>
      </c>
      <c r="G199" s="328">
        <f t="shared" si="83"/>
        <v>4035.388651903279</v>
      </c>
      <c r="H199" s="313">
        <f t="shared" si="73"/>
        <v>0.02</v>
      </c>
      <c r="I199" s="328">
        <f t="shared" si="84"/>
        <v>4.9500579802591353</v>
      </c>
      <c r="J199" s="328">
        <f t="shared" si="74"/>
        <v>80</v>
      </c>
      <c r="K199" s="335">
        <f t="shared" si="85"/>
        <v>-1</v>
      </c>
      <c r="L199" s="323">
        <f t="shared" si="86"/>
        <v>4.1676788743491331</v>
      </c>
      <c r="M199" s="323">
        <f t="shared" si="87"/>
        <v>4.1776788743491329</v>
      </c>
      <c r="N199" s="328">
        <f t="shared" si="88"/>
        <v>-5.7981976974915028E-2</v>
      </c>
      <c r="O199" s="328">
        <f t="shared" si="75"/>
        <v>3.442627476997318</v>
      </c>
      <c r="P199" s="332">
        <f t="shared" si="77"/>
        <v>62.758271818623051</v>
      </c>
      <c r="Q199" s="328">
        <f t="shared" si="89"/>
        <v>3978.9953774832279</v>
      </c>
      <c r="R199" s="277">
        <f>IF(H199&gt;0, rate1(1,$L$52,$L$51,$L$54,L199,$L$53,$L$50,P199),"")</f>
        <v>965.44382123204321</v>
      </c>
      <c r="S199" s="323">
        <f t="shared" si="90"/>
        <v>1.1971715745322575</v>
      </c>
      <c r="T199" s="323">
        <f t="shared" si="91"/>
        <v>0.29406864104252056</v>
      </c>
      <c r="U199" s="328">
        <f t="shared" si="76"/>
        <v>4.1876788743491327</v>
      </c>
      <c r="V199" s="336">
        <f t="shared" si="92"/>
        <v>4.1876788743491327</v>
      </c>
      <c r="W199" s="328">
        <f t="shared" si="93"/>
        <v>1.055134201111585E-3</v>
      </c>
      <c r="X199" s="328">
        <f t="shared" si="94"/>
        <v>4013.1310711850169</v>
      </c>
      <c r="Y199" s="328">
        <f t="shared" si="78"/>
        <v>63.059077051004166</v>
      </c>
      <c r="Z199" s="108">
        <f>IF(H199&gt;0, rate1(1,$L$52,$L$51,$L$54,U199,$L$53,$L$50,Y199),"")</f>
        <v>968.30011818696585</v>
      </c>
      <c r="AA199" s="336">
        <f t="shared" si="95"/>
        <v>1.2038803578778277</v>
      </c>
      <c r="AB199" s="336">
        <f t="shared" si="96"/>
        <v>-5.1752616686294951E-3</v>
      </c>
      <c r="AC199" s="328">
        <f t="shared" si="97"/>
        <v>0.29406864104252056</v>
      </c>
      <c r="AD199" s="328">
        <f t="shared" si="98"/>
        <v>-6.8011332079125436E-2</v>
      </c>
      <c r="AE199" s="328">
        <f t="shared" si="99"/>
        <v>-1.0395136287061544E-3</v>
      </c>
      <c r="AF199" s="328">
        <f t="shared" si="100"/>
        <v>711.00993512104833</v>
      </c>
      <c r="AG199" s="328">
        <f t="shared" si="101"/>
        <v>704.88034462269934</v>
      </c>
      <c r="AH199" s="328">
        <f t="shared" si="102"/>
        <v>4.1680119203469097</v>
      </c>
      <c r="AI199" s="328">
        <f t="shared" si="103"/>
        <v>304.59425455460195</v>
      </c>
      <c r="AJ199" s="328">
        <f t="shared" si="104"/>
        <v>9.4999691546631411</v>
      </c>
      <c r="AK199" s="337">
        <f t="shared" si="105"/>
        <v>170.94054359330369</v>
      </c>
      <c r="AL199" s="42">
        <f t="shared" si="106"/>
        <v>2.7116235761786154</v>
      </c>
      <c r="BA199" s="8"/>
    </row>
    <row r="200" spans="1:53" ht="15" x14ac:dyDescent="0.15">
      <c r="A200" s="116"/>
      <c r="B200" s="328">
        <f t="shared" si="79"/>
        <v>711.00993512104833</v>
      </c>
      <c r="C200" s="328">
        <f t="shared" si="80"/>
        <v>704.88034462269934</v>
      </c>
      <c r="D200" s="328">
        <f t="shared" si="81"/>
        <v>4.1680119203469097</v>
      </c>
      <c r="E200" s="328">
        <f t="shared" si="72"/>
        <v>196.73044673017432</v>
      </c>
      <c r="F200" s="328">
        <f t="shared" si="82"/>
        <v>196.96656582798934</v>
      </c>
      <c r="G200" s="328">
        <f t="shared" si="83"/>
        <v>3968.9907482334456</v>
      </c>
      <c r="H200" s="313">
        <f t="shared" si="73"/>
        <v>0.02</v>
      </c>
      <c r="I200" s="328">
        <f t="shared" si="84"/>
        <v>4.9036723986791912</v>
      </c>
      <c r="J200" s="328">
        <f t="shared" si="74"/>
        <v>80</v>
      </c>
      <c r="K200" s="335">
        <f t="shared" si="85"/>
        <v>-1</v>
      </c>
      <c r="L200" s="323">
        <f t="shared" si="86"/>
        <v>4.1480119203469101</v>
      </c>
      <c r="M200" s="323">
        <f t="shared" si="87"/>
        <v>4.1580119203469099</v>
      </c>
      <c r="N200" s="328">
        <f t="shared" si="88"/>
        <v>-5.7714271868990252E-2</v>
      </c>
      <c r="O200" s="328">
        <f t="shared" si="75"/>
        <v>3.3979733993193699</v>
      </c>
      <c r="P200" s="332">
        <f t="shared" si="77"/>
        <v>62.36399252438602</v>
      </c>
      <c r="Q200" s="328">
        <f t="shared" si="89"/>
        <v>3912.3567246734915</v>
      </c>
      <c r="R200" s="277">
        <f>IF(H200&gt;0, rate1(1,$L$52,$L$51,$L$54,L200,$L$53,$L$50,P200),"")</f>
        <v>961.645814463644</v>
      </c>
      <c r="S200" s="323">
        <f t="shared" si="90"/>
        <v>1.1973009470908793</v>
      </c>
      <c r="T200" s="323">
        <f t="shared" si="91"/>
        <v>0.29251898036964985</v>
      </c>
      <c r="U200" s="328">
        <f t="shared" si="76"/>
        <v>4.1680119203469097</v>
      </c>
      <c r="V200" s="336">
        <f t="shared" si="92"/>
        <v>4.1680119203469097</v>
      </c>
      <c r="W200" s="328">
        <f t="shared" si="93"/>
        <v>1.0452468394372971E-3</v>
      </c>
      <c r="X200" s="328">
        <f t="shared" si="94"/>
        <v>3946.0572026200825</v>
      </c>
      <c r="Y200" s="328">
        <f t="shared" si="78"/>
        <v>62.664323481975899</v>
      </c>
      <c r="Z200" s="108">
        <f>IF(H200&gt;0, rate1(1,$L$52,$L$51,$L$54,U200,$L$53,$L$50,Y200),"")</f>
        <v>964.54445539479059</v>
      </c>
      <c r="AA200" s="336">
        <f t="shared" si="95"/>
        <v>1.2039852127195489</v>
      </c>
      <c r="AB200" s="336">
        <f t="shared" si="96"/>
        <v>-5.1241304479965662E-3</v>
      </c>
      <c r="AC200" s="328">
        <f t="shared" si="97"/>
        <v>0.29251898036964985</v>
      </c>
      <c r="AD200" s="328">
        <f t="shared" si="98"/>
        <v>-6.8371631730448523E-2</v>
      </c>
      <c r="AE200" s="328">
        <f t="shared" si="99"/>
        <v>-1.2284597839132367E-3</v>
      </c>
      <c r="AF200" s="328">
        <f t="shared" si="100"/>
        <v>710.65970186880963</v>
      </c>
      <c r="AG200" s="328">
        <f t="shared" si="101"/>
        <v>704.58782564232968</v>
      </c>
      <c r="AH200" s="328">
        <f t="shared" si="102"/>
        <v>4.1483431758200515</v>
      </c>
      <c r="AI200" s="328">
        <f t="shared" si="103"/>
        <v>304.18577814203007</v>
      </c>
      <c r="AJ200" s="328">
        <f t="shared" si="104"/>
        <v>9.5844652041470386</v>
      </c>
      <c r="AK200" s="337">
        <f t="shared" si="105"/>
        <v>172.16969979156826</v>
      </c>
      <c r="AL200" s="42">
        <f t="shared" si="106"/>
        <v>2.7359911165429835</v>
      </c>
      <c r="BA200" s="8"/>
    </row>
    <row r="201" spans="1:53" ht="15" x14ac:dyDescent="0.15">
      <c r="A201" s="116"/>
      <c r="B201" s="328">
        <f t="shared" si="79"/>
        <v>710.65970186880963</v>
      </c>
      <c r="C201" s="328">
        <f t="shared" si="80"/>
        <v>704.58782564232968</v>
      </c>
      <c r="D201" s="328">
        <f t="shared" si="81"/>
        <v>4.1483431758200515</v>
      </c>
      <c r="E201" s="328">
        <f t="shared" si="72"/>
        <v>196.26000500917468</v>
      </c>
      <c r="F201" s="328">
        <f t="shared" si="82"/>
        <v>196.4952258696745</v>
      </c>
      <c r="G201" s="328">
        <f t="shared" si="83"/>
        <v>3903.4344837960921</v>
      </c>
      <c r="H201" s="313">
        <f t="shared" si="73"/>
        <v>0.02</v>
      </c>
      <c r="I201" s="328">
        <f t="shared" si="84"/>
        <v>4.8575009811839669</v>
      </c>
      <c r="J201" s="328">
        <f t="shared" si="74"/>
        <v>80</v>
      </c>
      <c r="K201" s="335">
        <f t="shared" si="85"/>
        <v>-1</v>
      </c>
      <c r="L201" s="323">
        <f t="shared" si="86"/>
        <v>4.1283431758200519</v>
      </c>
      <c r="M201" s="323">
        <f t="shared" si="87"/>
        <v>4.1383431758200517</v>
      </c>
      <c r="N201" s="328">
        <f t="shared" si="88"/>
        <v>-5.7446495840057565E-2</v>
      </c>
      <c r="O201" s="328">
        <f t="shared" si="75"/>
        <v>3.3535211412843711</v>
      </c>
      <c r="P201" s="332">
        <f t="shared" si="77"/>
        <v>61.970300558638222</v>
      </c>
      <c r="Q201" s="328">
        <f t="shared" si="89"/>
        <v>3846.5567889590702</v>
      </c>
      <c r="R201" s="277">
        <f>IF(H201&gt;0, rate1(1,$L$52,$L$51,$L$54,L201,$L$53,$L$50,P201),"")</f>
        <v>957.79079804756429</v>
      </c>
      <c r="S201" s="323">
        <f t="shared" si="90"/>
        <v>1.197568708565842</v>
      </c>
      <c r="T201" s="323">
        <f t="shared" si="91"/>
        <v>0.29076717794565571</v>
      </c>
      <c r="U201" s="328">
        <f t="shared" si="76"/>
        <v>4.1483431758200515</v>
      </c>
      <c r="V201" s="336">
        <f t="shared" si="92"/>
        <v>4.1483431758200515</v>
      </c>
      <c r="W201" s="328">
        <f t="shared" si="93"/>
        <v>1.0354051281122878E-3</v>
      </c>
      <c r="X201" s="328">
        <f t="shared" si="94"/>
        <v>3879.830569962081</v>
      </c>
      <c r="Y201" s="328">
        <f t="shared" si="78"/>
        <v>62.270155699910987</v>
      </c>
      <c r="Z201" s="108">
        <f>IF(H201&gt;0, rate1(1,$L$52,$L$51,$L$54,U201,$L$53,$L$50,Y201),"")</f>
        <v>960.73270980716336</v>
      </c>
      <c r="AA201" s="336">
        <f t="shared" si="95"/>
        <v>1.2042291474988434</v>
      </c>
      <c r="AB201" s="336">
        <f t="shared" si="96"/>
        <v>-5.0698205461497696E-3</v>
      </c>
      <c r="AC201" s="328">
        <f t="shared" si="97"/>
        <v>0.29076717794565571</v>
      </c>
      <c r="AD201" s="328">
        <f t="shared" si="98"/>
        <v>-6.8783554393260962E-2</v>
      </c>
      <c r="AE201" s="328">
        <f t="shared" si="99"/>
        <v>-1.4124204970067779E-3</v>
      </c>
      <c r="AF201" s="328">
        <f t="shared" si="100"/>
        <v>710.31148819502391</v>
      </c>
      <c r="AG201" s="328">
        <f t="shared" si="101"/>
        <v>704.29705846438401</v>
      </c>
      <c r="AH201" s="328">
        <f t="shared" si="102"/>
        <v>4.1286726395216773</v>
      </c>
      <c r="AI201" s="328">
        <f t="shared" si="103"/>
        <v>303.58109363587363</v>
      </c>
      <c r="AJ201" s="328">
        <f t="shared" si="104"/>
        <v>9.6687932857125585</v>
      </c>
      <c r="AK201" s="337">
        <f t="shared" si="105"/>
        <v>173.37701033075817</v>
      </c>
      <c r="AL201" s="42">
        <f t="shared" si="106"/>
        <v>2.7603259787943459</v>
      </c>
      <c r="BA201" s="8"/>
    </row>
    <row r="202" spans="1:53" ht="15" x14ac:dyDescent="0.15">
      <c r="A202" s="116"/>
      <c r="B202" s="328">
        <f t="shared" si="79"/>
        <v>710.31148819502391</v>
      </c>
      <c r="C202" s="328">
        <f t="shared" si="80"/>
        <v>704.29705846438401</v>
      </c>
      <c r="D202" s="328">
        <f t="shared" si="81"/>
        <v>4.1286726395216773</v>
      </c>
      <c r="E202" s="328">
        <f t="shared" si="72"/>
        <v>195.79095677634558</v>
      </c>
      <c r="F202" s="328">
        <f t="shared" si="82"/>
        <v>196.02548089276013</v>
      </c>
      <c r="G202" s="328">
        <f t="shared" si="83"/>
        <v>3838.7037220273382</v>
      </c>
      <c r="H202" s="313">
        <f t="shared" si="73"/>
        <v>0.02</v>
      </c>
      <c r="I202" s="328">
        <f t="shared" si="84"/>
        <v>4.8115437845119233</v>
      </c>
      <c r="J202" s="328">
        <f t="shared" si="74"/>
        <v>80</v>
      </c>
      <c r="K202" s="335">
        <f t="shared" si="85"/>
        <v>-1</v>
      </c>
      <c r="L202" s="323">
        <f t="shared" si="86"/>
        <v>4.1086726395216777</v>
      </c>
      <c r="M202" s="323">
        <f t="shared" si="87"/>
        <v>4.1186726395216775</v>
      </c>
      <c r="N202" s="328">
        <f t="shared" si="88"/>
        <v>-5.717864885844115E-2</v>
      </c>
      <c r="O202" s="328">
        <f t="shared" si="75"/>
        <v>3.3092983559683651</v>
      </c>
      <c r="P202" s="332">
        <f t="shared" si="77"/>
        <v>61.577198040659894</v>
      </c>
      <c r="Q202" s="328">
        <f t="shared" si="89"/>
        <v>3781.5798881595369</v>
      </c>
      <c r="R202" s="277">
        <f>IF(H202&gt;0, rate1(1,$L$52,$L$51,$L$54,L202,$L$53,$L$50,P202),"")</f>
        <v>953.87751310532553</v>
      </c>
      <c r="S202" s="323">
        <f t="shared" si="90"/>
        <v>1.197966697651893</v>
      </c>
      <c r="T202" s="323">
        <f t="shared" si="91"/>
        <v>0.28882963415889656</v>
      </c>
      <c r="U202" s="328">
        <f t="shared" si="76"/>
        <v>4.1286726395216773</v>
      </c>
      <c r="V202" s="336">
        <f t="shared" si="92"/>
        <v>4.1286726395216773</v>
      </c>
      <c r="W202" s="328">
        <f t="shared" si="93"/>
        <v>1.0256090792140071E-3</v>
      </c>
      <c r="X202" s="328">
        <f t="shared" si="94"/>
        <v>3814.4348844337237</v>
      </c>
      <c r="Y202" s="328">
        <f t="shared" si="78"/>
        <v>61.876575811750982</v>
      </c>
      <c r="Z202" s="108">
        <f>IF(H202&gt;0, rate1(1,$L$52,$L$51,$L$54,U202,$L$53,$L$50,Y202),"")</f>
        <v>956.86364955685826</v>
      </c>
      <c r="AA202" s="336">
        <f t="shared" si="95"/>
        <v>1.2046037908814933</v>
      </c>
      <c r="AB202" s="336">
        <f t="shared" si="96"/>
        <v>-5.0126592219791322E-3</v>
      </c>
      <c r="AC202" s="328">
        <f t="shared" si="97"/>
        <v>0.28882963415889656</v>
      </c>
      <c r="AD202" s="328">
        <f t="shared" si="98"/>
        <v>-6.9244972242000671E-2</v>
      </c>
      <c r="AE202" s="328">
        <f t="shared" si="99"/>
        <v>-1.5922028524079422E-3</v>
      </c>
      <c r="AF202" s="328">
        <f t="shared" si="100"/>
        <v>709.96547991200657</v>
      </c>
      <c r="AG202" s="328">
        <f t="shared" si="101"/>
        <v>704.00822883022511</v>
      </c>
      <c r="AH202" s="328">
        <f t="shared" si="102"/>
        <v>4.1090003101888843</v>
      </c>
      <c r="AI202" s="328">
        <f t="shared" si="103"/>
        <v>302.79530672509361</v>
      </c>
      <c r="AJ202" s="328">
        <f t="shared" si="104"/>
        <v>9.7529030931361955</v>
      </c>
      <c r="AK202" s="337">
        <f t="shared" si="105"/>
        <v>174.56201924028497</v>
      </c>
      <c r="AL202" s="42">
        <f t="shared" si="106"/>
        <v>2.7846124662852159</v>
      </c>
      <c r="BA202" s="8"/>
    </row>
    <row r="203" spans="1:53" ht="15" x14ac:dyDescent="0.15">
      <c r="A203" s="116"/>
      <c r="B203" s="328">
        <f t="shared" si="79"/>
        <v>709.96547991200657</v>
      </c>
      <c r="C203" s="328">
        <f t="shared" si="80"/>
        <v>704.00822883022511</v>
      </c>
      <c r="D203" s="328">
        <f t="shared" si="81"/>
        <v>4.1090003101888843</v>
      </c>
      <c r="E203" s="328">
        <f t="shared" si="72"/>
        <v>195.32293184654469</v>
      </c>
      <c r="F203" s="328">
        <f t="shared" si="82"/>
        <v>195.55694431144514</v>
      </c>
      <c r="G203" s="328">
        <f t="shared" si="83"/>
        <v>3774.7834911626974</v>
      </c>
      <c r="H203" s="313">
        <f t="shared" si="73"/>
        <v>0.02</v>
      </c>
      <c r="I203" s="328">
        <f t="shared" si="84"/>
        <v>4.765800865425172</v>
      </c>
      <c r="J203" s="328">
        <f t="shared" si="74"/>
        <v>80</v>
      </c>
      <c r="K203" s="335">
        <f t="shared" si="85"/>
        <v>-1</v>
      </c>
      <c r="L203" s="323">
        <f t="shared" si="86"/>
        <v>4.0890003101888848</v>
      </c>
      <c r="M203" s="323">
        <f t="shared" si="87"/>
        <v>4.0990003101888846</v>
      </c>
      <c r="N203" s="328">
        <f t="shared" si="88"/>
        <v>-5.6910730894202288E-2</v>
      </c>
      <c r="O203" s="328">
        <f t="shared" si="75"/>
        <v>3.2653305760916882</v>
      </c>
      <c r="P203" s="332">
        <f t="shared" si="77"/>
        <v>61.184687106381958</v>
      </c>
      <c r="Q203" s="328">
        <f t="shared" si="89"/>
        <v>3717.4114817154755</v>
      </c>
      <c r="R203" s="277">
        <f>IF(H203&gt;0, rate1(1,$L$52,$L$51,$L$54,L203,$L$53,$L$50,P203),"")</f>
        <v>949.90466378582948</v>
      </c>
      <c r="S203" s="323">
        <f t="shared" si="90"/>
        <v>1.1984873681716179</v>
      </c>
      <c r="T203" s="323">
        <f t="shared" si="91"/>
        <v>0.28672217994746962</v>
      </c>
      <c r="U203" s="328">
        <f t="shared" si="76"/>
        <v>4.1090003101888843</v>
      </c>
      <c r="V203" s="336">
        <f t="shared" si="92"/>
        <v>4.1090003101888843</v>
      </c>
      <c r="W203" s="328">
        <f t="shared" si="93"/>
        <v>1.0158587048589851E-3</v>
      </c>
      <c r="X203" s="328">
        <f t="shared" si="94"/>
        <v>3749.8550360648728</v>
      </c>
      <c r="Y203" s="328">
        <f t="shared" si="78"/>
        <v>61.483585940928897</v>
      </c>
      <c r="Z203" s="108">
        <f>IF(H203&gt;0, rate1(1,$L$52,$L$51,$L$54,U203,$L$53,$L$50,Y203),"")</f>
        <v>952.93600679163137</v>
      </c>
      <c r="AA203" s="336">
        <f t="shared" si="95"/>
        <v>1.2051013881743371</v>
      </c>
      <c r="AB203" s="336">
        <f t="shared" si="96"/>
        <v>-4.9529586996042204E-3</v>
      </c>
      <c r="AC203" s="328">
        <f t="shared" si="97"/>
        <v>0.28672217994746962</v>
      </c>
      <c r="AD203" s="328">
        <f t="shared" si="98"/>
        <v>-6.9753933942829957E-2</v>
      </c>
      <c r="AE203" s="328">
        <f t="shared" si="99"/>
        <v>-1.7686042797711548E-3</v>
      </c>
      <c r="AF203" s="328">
        <f t="shared" si="100"/>
        <v>709.62184700116495</v>
      </c>
      <c r="AG203" s="328">
        <f t="shared" si="101"/>
        <v>703.72150665027766</v>
      </c>
      <c r="AH203" s="328">
        <f t="shared" si="102"/>
        <v>4.0893261865425092</v>
      </c>
      <c r="AI203" s="328">
        <f t="shared" si="103"/>
        <v>301.84311213374099</v>
      </c>
      <c r="AJ203" s="328">
        <f t="shared" si="104"/>
        <v>9.8367484020622342</v>
      </c>
      <c r="AK203" s="337">
        <f t="shared" si="105"/>
        <v>175.724360711223</v>
      </c>
      <c r="AL203" s="42">
        <f t="shared" si="106"/>
        <v>2.8088360908232235</v>
      </c>
      <c r="BA203" s="8"/>
    </row>
    <row r="204" spans="1:53" ht="15" x14ac:dyDescent="0.15">
      <c r="A204" s="116"/>
      <c r="B204" s="328">
        <f t="shared" si="79"/>
        <v>709.62184700116495</v>
      </c>
      <c r="C204" s="328">
        <f t="shared" si="80"/>
        <v>703.72150665027766</v>
      </c>
      <c r="D204" s="328">
        <f t="shared" si="81"/>
        <v>4.0893261865425092</v>
      </c>
      <c r="E204" s="328">
        <f t="shared" si="72"/>
        <v>194.85559169705468</v>
      </c>
      <c r="F204" s="328">
        <f t="shared" si="82"/>
        <v>195.08926177179967</v>
      </c>
      <c r="G204" s="328">
        <f t="shared" si="83"/>
        <v>3711.6599085399607</v>
      </c>
      <c r="H204" s="313">
        <f t="shared" si="73"/>
        <v>0.02</v>
      </c>
      <c r="I204" s="328">
        <f t="shared" si="84"/>
        <v>4.7202722807098327</v>
      </c>
      <c r="J204" s="328">
        <f t="shared" si="74"/>
        <v>80</v>
      </c>
      <c r="K204" s="335">
        <f t="shared" si="85"/>
        <v>-1</v>
      </c>
      <c r="L204" s="323">
        <f t="shared" si="86"/>
        <v>4.0693261865425097</v>
      </c>
      <c r="M204" s="323">
        <f t="shared" si="87"/>
        <v>4.0793261865425094</v>
      </c>
      <c r="N204" s="328">
        <f t="shared" si="88"/>
        <v>-5.6642741917187323E-2</v>
      </c>
      <c r="O204" s="328">
        <f t="shared" si="75"/>
        <v>3.2216412635560321</v>
      </c>
      <c r="P204" s="332">
        <f t="shared" si="77"/>
        <v>60.792769908601009</v>
      </c>
      <c r="Q204" s="328">
        <f t="shared" si="89"/>
        <v>3654.0380922414697</v>
      </c>
      <c r="R204" s="277">
        <f>IF(H204&gt;0, rate1(1,$L$52,$L$51,$L$54,L204,$L$53,$L$50,P204),"")</f>
        <v>945.87091590364093</v>
      </c>
      <c r="S204" s="323">
        <f t="shared" si="90"/>
        <v>1.1991237906205596</v>
      </c>
      <c r="T204" s="323">
        <f t="shared" si="91"/>
        <v>0.28445994193191565</v>
      </c>
      <c r="U204" s="328">
        <f t="shared" si="76"/>
        <v>4.0893261865425092</v>
      </c>
      <c r="V204" s="336">
        <f t="shared" si="92"/>
        <v>4.0893261865425092</v>
      </c>
      <c r="W204" s="328">
        <f t="shared" si="93"/>
        <v>1.0061540171459882E-3</v>
      </c>
      <c r="X204" s="328">
        <f t="shared" si="94"/>
        <v>3686.0770172304842</v>
      </c>
      <c r="Y204" s="328">
        <f t="shared" si="78"/>
        <v>61.091188227581249</v>
      </c>
      <c r="Z204" s="108">
        <f>IF(H204&gt;0, rate1(1,$L$52,$L$51,$L$54,U204,$L$53,$L$50,Y204),"")</f>
        <v>948.94847635608141</v>
      </c>
      <c r="AA204" s="336">
        <f t="shared" si="95"/>
        <v>1.2057148036145959</v>
      </c>
      <c r="AB204" s="336">
        <f t="shared" si="96"/>
        <v>-4.891014158762268E-3</v>
      </c>
      <c r="AC204" s="328">
        <f t="shared" si="97"/>
        <v>0.28445994193191565</v>
      </c>
      <c r="AD204" s="328">
        <f t="shared" si="98"/>
        <v>-7.0308669347851169E-2</v>
      </c>
      <c r="AE204" s="328">
        <f t="shared" si="99"/>
        <v>-1.9424116539080098E-3</v>
      </c>
      <c r="AF204" s="328">
        <f t="shared" si="100"/>
        <v>709.28074431731579</v>
      </c>
      <c r="AG204" s="328">
        <f t="shared" si="101"/>
        <v>703.43704670834575</v>
      </c>
      <c r="AH204" s="328">
        <f t="shared" si="102"/>
        <v>4.0696502672867307</v>
      </c>
      <c r="AI204" s="328">
        <f t="shared" si="103"/>
        <v>300.73864958640354</v>
      </c>
      <c r="AJ204" s="328">
        <f t="shared" si="104"/>
        <v>9.9202869158362343</v>
      </c>
      <c r="AK204" s="337">
        <f t="shared" si="105"/>
        <v>176.86375310782662</v>
      </c>
      <c r="AL204" s="42">
        <f t="shared" si="106"/>
        <v>2.8329835397939229</v>
      </c>
      <c r="BA204" s="8"/>
    </row>
    <row r="205" spans="1:53" ht="15" x14ac:dyDescent="0.15">
      <c r="A205" s="116"/>
      <c r="B205" s="328">
        <f t="shared" si="79"/>
        <v>709.28074431731579</v>
      </c>
      <c r="C205" s="328">
        <f t="shared" si="80"/>
        <v>703.43704670834575</v>
      </c>
      <c r="D205" s="328">
        <f t="shared" si="81"/>
        <v>4.0696502672867307</v>
      </c>
      <c r="E205" s="328">
        <f t="shared" si="72"/>
        <v>194.38862805894831</v>
      </c>
      <c r="F205" s="328">
        <f t="shared" si="82"/>
        <v>194.62210987800148</v>
      </c>
      <c r="G205" s="328">
        <f t="shared" si="83"/>
        <v>3649.3201020546708</v>
      </c>
      <c r="H205" s="313">
        <f t="shared" si="73"/>
        <v>0.02</v>
      </c>
      <c r="I205" s="328">
        <f t="shared" si="84"/>
        <v>4.6749580871760372</v>
      </c>
      <c r="J205" s="328">
        <f t="shared" si="74"/>
        <v>80</v>
      </c>
      <c r="K205" s="335">
        <f t="shared" si="85"/>
        <v>-1</v>
      </c>
      <c r="L205" s="323">
        <f t="shared" si="86"/>
        <v>4.0496502672867312</v>
      </c>
      <c r="M205" s="323">
        <f t="shared" si="87"/>
        <v>4.059650267286731</v>
      </c>
      <c r="N205" s="328">
        <f t="shared" si="88"/>
        <v>-5.6374681896999235E-2</v>
      </c>
      <c r="O205" s="328">
        <f t="shared" si="75"/>
        <v>3.178251881347097</v>
      </c>
      <c r="P205" s="332">
        <f t="shared" si="77"/>
        <v>60.401448617194937</v>
      </c>
      <c r="Q205" s="328">
        <f t="shared" si="89"/>
        <v>3591.4472252712517</v>
      </c>
      <c r="R205" s="277">
        <f>IF(H205&gt;0, rate1(1,$L$52,$L$51,$L$54,L205,$L$53,$L$50,P205),"")</f>
        <v>941.77489551672102</v>
      </c>
      <c r="S205" s="323">
        <f t="shared" si="90"/>
        <v>1.1998696461349245</v>
      </c>
      <c r="T205" s="323">
        <f t="shared" si="91"/>
        <v>0.28205724574577368</v>
      </c>
      <c r="U205" s="328">
        <f t="shared" si="76"/>
        <v>4.0696502672867307</v>
      </c>
      <c r="V205" s="336">
        <f t="shared" si="92"/>
        <v>4.0696502672867307</v>
      </c>
      <c r="W205" s="328">
        <f t="shared" si="93"/>
        <v>9.9649502817555913E-4</v>
      </c>
      <c r="X205" s="328">
        <f t="shared" si="94"/>
        <v>3623.0878432764739</v>
      </c>
      <c r="Y205" s="328">
        <f t="shared" si="78"/>
        <v>60.699384828760877</v>
      </c>
      <c r="Z205" s="108">
        <f>IF(H205&gt;0, rate1(1,$L$52,$L$51,$L$54,U205,$L$53,$L$50,Y205),"")</f>
        <v>944.89971441522289</v>
      </c>
      <c r="AA205" s="336">
        <f t="shared" si="95"/>
        <v>1.2064375147880191</v>
      </c>
      <c r="AB205" s="336">
        <f t="shared" si="96"/>
        <v>-4.8271024246674E-3</v>
      </c>
      <c r="AC205" s="328">
        <f t="shared" si="97"/>
        <v>0.28205724574577368</v>
      </c>
      <c r="AD205" s="328">
        <f t="shared" si="98"/>
        <v>-7.0907591638424264E-2</v>
      </c>
      <c r="AE205" s="328">
        <f t="shared" si="99"/>
        <v>-2.1144011288633385E-3</v>
      </c>
      <c r="AF205" s="328">
        <f t="shared" si="100"/>
        <v>708.94231238967302</v>
      </c>
      <c r="AG205" s="328">
        <f t="shared" si="101"/>
        <v>703.15498946259993</v>
      </c>
      <c r="AH205" s="328">
        <f t="shared" si="102"/>
        <v>4.0499725511089029</v>
      </c>
      <c r="AI205" s="328">
        <f t="shared" si="103"/>
        <v>299.49539649920069</v>
      </c>
      <c r="AJ205" s="328">
        <f t="shared" si="104"/>
        <v>10.003480081530457</v>
      </c>
      <c r="AK205" s="337">
        <f t="shared" si="105"/>
        <v>177.97999269644492</v>
      </c>
      <c r="AL205" s="42">
        <f t="shared" si="106"/>
        <v>2.8570426317608351</v>
      </c>
      <c r="BA205" s="8"/>
    </row>
    <row r="206" spans="1:53" ht="15" x14ac:dyDescent="0.15">
      <c r="A206" s="116"/>
      <c r="B206" s="328">
        <f t="shared" si="79"/>
        <v>708.94231238967302</v>
      </c>
      <c r="C206" s="328">
        <f t="shared" si="80"/>
        <v>703.15498946259993</v>
      </c>
      <c r="D206" s="328">
        <f t="shared" si="81"/>
        <v>4.0499725511089029</v>
      </c>
      <c r="E206" s="328">
        <f t="shared" si="72"/>
        <v>193.92176131512673</v>
      </c>
      <c r="F206" s="328">
        <f t="shared" si="82"/>
        <v>194.15519468703752</v>
      </c>
      <c r="G206" s="328">
        <f t="shared" si="83"/>
        <v>3587.7521307829256</v>
      </c>
      <c r="H206" s="313">
        <f t="shared" si="73"/>
        <v>0.02</v>
      </c>
      <c r="I206" s="328">
        <f t="shared" si="84"/>
        <v>4.6298583416584735</v>
      </c>
      <c r="J206" s="328">
        <f t="shared" si="74"/>
        <v>80</v>
      </c>
      <c r="K206" s="335">
        <f t="shared" si="85"/>
        <v>-1</v>
      </c>
      <c r="L206" s="323">
        <f t="shared" si="86"/>
        <v>4.0299725511089033</v>
      </c>
      <c r="M206" s="323">
        <f t="shared" si="87"/>
        <v>4.0399725511089031</v>
      </c>
      <c r="N206" s="328">
        <f t="shared" si="88"/>
        <v>-5.6106550802985211E-2</v>
      </c>
      <c r="O206" s="328">
        <f t="shared" si="75"/>
        <v>3.1351819824664098</v>
      </c>
      <c r="P206" s="332">
        <f t="shared" si="77"/>
        <v>60.010725419347423</v>
      </c>
      <c r="Q206" s="328">
        <f t="shared" si="89"/>
        <v>3529.6272890575951</v>
      </c>
      <c r="R206" s="277">
        <f>IF(H206&gt;0, rate1(1,$L$52,$L$51,$L$54,L206,$L$53,$L$50,P206),"")</f>
        <v>937.61518744053615</v>
      </c>
      <c r="S206" s="323">
        <f t="shared" si="90"/>
        <v>1.2007192143891012</v>
      </c>
      <c r="T206" s="323">
        <f t="shared" si="91"/>
        <v>0.27952755282421887</v>
      </c>
      <c r="U206" s="328">
        <f t="shared" si="76"/>
        <v>4.0499725511089029</v>
      </c>
      <c r="V206" s="336">
        <f t="shared" si="92"/>
        <v>4.0499725511089029</v>
      </c>
      <c r="W206" s="328">
        <f t="shared" si="93"/>
        <v>9.8688175009087331E-4</v>
      </c>
      <c r="X206" s="328">
        <f t="shared" si="94"/>
        <v>3560.8754722757817</v>
      </c>
      <c r="Y206" s="328">
        <f t="shared" si="78"/>
        <v>60.308177918658345</v>
      </c>
      <c r="Z206" s="108">
        <f>IF(H206&gt;0, rate1(1,$L$52,$L$51,$L$54,U206,$L$53,$L$50,Y206),"")</f>
        <v>940.78833701682572</v>
      </c>
      <c r="AA206" s="336">
        <f t="shared" si="95"/>
        <v>1.2072636007101485</v>
      </c>
      <c r="AB206" s="336">
        <f t="shared" si="96"/>
        <v>-4.7614812572468806E-3</v>
      </c>
      <c r="AC206" s="328">
        <f t="shared" si="97"/>
        <v>0.27952755282421887</v>
      </c>
      <c r="AD206" s="328">
        <f t="shared" si="98"/>
        <v>-7.154929736954059E-2</v>
      </c>
      <c r="AE206" s="328">
        <f t="shared" si="99"/>
        <v>-2.2853386799299136E-3</v>
      </c>
      <c r="AF206" s="328">
        <f t="shared" si="100"/>
        <v>708.60667828604585</v>
      </c>
      <c r="AG206" s="328">
        <f t="shared" si="101"/>
        <v>702.87546190977571</v>
      </c>
      <c r="AH206" s="328">
        <f t="shared" si="102"/>
        <v>4.0302930366790104</v>
      </c>
      <c r="AI206" s="328">
        <f t="shared" si="103"/>
        <v>298.12609327208298</v>
      </c>
      <c r="AJ206" s="328">
        <f t="shared" si="104"/>
        <v>10.086292885217146</v>
      </c>
      <c r="AK206" s="337">
        <f t="shared" si="105"/>
        <v>179.07294726736228</v>
      </c>
      <c r="AL206" s="42">
        <f t="shared" si="106"/>
        <v>2.881002263480771</v>
      </c>
      <c r="BA206" s="8"/>
    </row>
    <row r="207" spans="1:53" ht="15" x14ac:dyDescent="0.15">
      <c r="A207" s="116"/>
      <c r="B207" s="328">
        <f t="shared" si="79"/>
        <v>708.60667828604585</v>
      </c>
      <c r="C207" s="328">
        <f t="shared" si="80"/>
        <v>702.87546190977571</v>
      </c>
      <c r="D207" s="328">
        <f t="shared" si="81"/>
        <v>4.0302930366790104</v>
      </c>
      <c r="E207" s="328">
        <f t="shared" si="72"/>
        <v>193.45473877191642</v>
      </c>
      <c r="F207" s="328">
        <f t="shared" si="82"/>
        <v>193.68825004352158</v>
      </c>
      <c r="G207" s="328">
        <f t="shared" si="83"/>
        <v>3526.9449064273904</v>
      </c>
      <c r="H207" s="313">
        <f t="shared" si="73"/>
        <v>0.02</v>
      </c>
      <c r="I207" s="328">
        <f t="shared" si="84"/>
        <v>4.5849731010161126</v>
      </c>
      <c r="J207" s="328">
        <f t="shared" si="74"/>
        <v>80</v>
      </c>
      <c r="K207" s="335">
        <f t="shared" si="85"/>
        <v>-1</v>
      </c>
      <c r="L207" s="323">
        <f t="shared" si="86"/>
        <v>4.0102930366790108</v>
      </c>
      <c r="M207" s="323">
        <f t="shared" si="87"/>
        <v>4.0202930366790106</v>
      </c>
      <c r="N207" s="328">
        <f t="shared" si="88"/>
        <v>-5.5838348604261512E-2</v>
      </c>
      <c r="O207" s="328">
        <f t="shared" si="75"/>
        <v>3.0924493110693825</v>
      </c>
      <c r="P207" s="332">
        <f t="shared" si="77"/>
        <v>59.620602519768745</v>
      </c>
      <c r="Q207" s="328">
        <f t="shared" si="89"/>
        <v>3468.5675159274069</v>
      </c>
      <c r="R207" s="277">
        <f>IF(H207&gt;0, rate1(1,$L$52,$L$51,$L$54,L207,$L$53,$L$50,P207),"")</f>
        <v>933.39033369506342</v>
      </c>
      <c r="S207" s="323">
        <f t="shared" si="90"/>
        <v>1.2016673568415599</v>
      </c>
      <c r="T207" s="323">
        <f t="shared" si="91"/>
        <v>0.27688342565093937</v>
      </c>
      <c r="U207" s="328">
        <f t="shared" si="76"/>
        <v>4.0302930366790104</v>
      </c>
      <c r="V207" s="336">
        <f t="shared" si="92"/>
        <v>4.0302930366790104</v>
      </c>
      <c r="W207" s="328">
        <f t="shared" si="93"/>
        <v>9.7731419497826266E-4</v>
      </c>
      <c r="X207" s="328">
        <f t="shared" si="94"/>
        <v>3499.4287255939471</v>
      </c>
      <c r="Y207" s="328">
        <f t="shared" si="78"/>
        <v>59.917569688819817</v>
      </c>
      <c r="Z207" s="108">
        <f>IF(H207&gt;0, rate1(1,$L$52,$L$51,$L$54,U207,$L$53,$L$50,Y207),"")</f>
        <v>936.61291858919049</v>
      </c>
      <c r="AA207" s="336">
        <f t="shared" si="95"/>
        <v>1.2081877250200048</v>
      </c>
      <c r="AB207" s="336">
        <f t="shared" si="96"/>
        <v>-4.6943891379011525E-3</v>
      </c>
      <c r="AC207" s="328">
        <f t="shared" si="97"/>
        <v>0.27688342565093937</v>
      </c>
      <c r="AD207" s="328">
        <f t="shared" si="98"/>
        <v>-7.2232564852811182E-2</v>
      </c>
      <c r="AE207" s="328">
        <f t="shared" si="99"/>
        <v>-2.45598131490174E-3</v>
      </c>
      <c r="AF207" s="328">
        <f t="shared" si="100"/>
        <v>708.27395651179063</v>
      </c>
      <c r="AG207" s="328">
        <f t="shared" si="101"/>
        <v>702.5985784841248</v>
      </c>
      <c r="AH207" s="328">
        <f t="shared" si="102"/>
        <v>4.0106117226494415</v>
      </c>
      <c r="AI207" s="328">
        <f t="shared" si="103"/>
        <v>296.64269668920372</v>
      </c>
      <c r="AJ207" s="328">
        <f t="shared" si="104"/>
        <v>10.16869363429748</v>
      </c>
      <c r="AK207" s="337">
        <f t="shared" si="105"/>
        <v>180.14254979374118</v>
      </c>
      <c r="AL207" s="42">
        <f t="shared" si="106"/>
        <v>2.9048523509425377</v>
      </c>
      <c r="BA207" s="8"/>
    </row>
    <row r="208" spans="1:53" ht="15" x14ac:dyDescent="0.15">
      <c r="A208" s="116"/>
      <c r="B208" s="328">
        <f t="shared" si="79"/>
        <v>708.27395651179063</v>
      </c>
      <c r="C208" s="328">
        <f t="shared" si="80"/>
        <v>702.5985784841248</v>
      </c>
      <c r="D208" s="328">
        <f t="shared" si="81"/>
        <v>4.0106117226494415</v>
      </c>
      <c r="E208" s="328">
        <f t="shared" si="72"/>
        <v>192.98733286117675</v>
      </c>
      <c r="F208" s="328">
        <f t="shared" si="82"/>
        <v>193.22103581654659</v>
      </c>
      <c r="G208" s="328">
        <f t="shared" si="83"/>
        <v>3466.8881169025503</v>
      </c>
      <c r="H208" s="313">
        <f t="shared" si="73"/>
        <v>0.02</v>
      </c>
      <c r="I208" s="328">
        <f t="shared" si="84"/>
        <v>4.5403024221326636</v>
      </c>
      <c r="J208" s="328">
        <f t="shared" si="74"/>
        <v>80</v>
      </c>
      <c r="K208" s="335">
        <f t="shared" si="85"/>
        <v>-1</v>
      </c>
      <c r="L208" s="323">
        <f t="shared" si="86"/>
        <v>3.9906117226494415</v>
      </c>
      <c r="M208" s="323">
        <f t="shared" si="87"/>
        <v>4.0006117226494418</v>
      </c>
      <c r="N208" s="328">
        <f t="shared" si="88"/>
        <v>-5.5570075269685049E-2</v>
      </c>
      <c r="O208" s="328">
        <f t="shared" si="75"/>
        <v>3.0500699115847247</v>
      </c>
      <c r="P208" s="332">
        <f t="shared" si="77"/>
        <v>59.231082140927342</v>
      </c>
      <c r="Q208" s="328">
        <f t="shared" si="89"/>
        <v>3408.2578863598724</v>
      </c>
      <c r="R208" s="277">
        <f>IF(H208&gt;0, rate1(1,$L$52,$L$51,$L$54,L208,$L$53,$L$50,P208),"")</f>
        <v>929.09883188129027</v>
      </c>
      <c r="S208" s="323">
        <f t="shared" si="90"/>
        <v>1.2027094966243956</v>
      </c>
      <c r="T208" s="323">
        <f t="shared" si="91"/>
        <v>0.2741365165177827</v>
      </c>
      <c r="U208" s="328">
        <f t="shared" si="76"/>
        <v>4.0106117226494415</v>
      </c>
      <c r="V208" s="336">
        <f t="shared" si="92"/>
        <v>4.0106117226494415</v>
      </c>
      <c r="W208" s="328">
        <f t="shared" si="93"/>
        <v>9.6779237497557347E-4</v>
      </c>
      <c r="X208" s="328">
        <f t="shared" si="94"/>
        <v>3438.73721059935</v>
      </c>
      <c r="Y208" s="328">
        <f t="shared" si="78"/>
        <v>59.527562348375447</v>
      </c>
      <c r="Z208" s="108">
        <f>IF(H208&gt;0, rate1(1,$L$52,$L$51,$L$54,U208,$L$53,$L$50,Y208),"")</f>
        <v>932.37199037110781</v>
      </c>
      <c r="AA208" s="336">
        <f t="shared" si="95"/>
        <v>1.2092051156126691</v>
      </c>
      <c r="AB208" s="336">
        <f t="shared" si="96"/>
        <v>-4.6260454585029549E-3</v>
      </c>
      <c r="AC208" s="328">
        <f t="shared" si="97"/>
        <v>0.2741365165177827</v>
      </c>
      <c r="AD208" s="328">
        <f t="shared" si="98"/>
        <v>-7.2956351288218979E-2</v>
      </c>
      <c r="AE208" s="328">
        <f t="shared" si="99"/>
        <v>-2.6270789131845034E-3</v>
      </c>
      <c r="AF208" s="328">
        <f t="shared" si="100"/>
        <v>707.94424992000313</v>
      </c>
      <c r="AG208" s="328">
        <f t="shared" si="101"/>
        <v>702.32444196760707</v>
      </c>
      <c r="AH208" s="328">
        <f t="shared" si="102"/>
        <v>3.9909286076546735</v>
      </c>
      <c r="AI208" s="328">
        <f t="shared" si="103"/>
        <v>295.05635688153438</v>
      </c>
      <c r="AJ208" s="328">
        <f t="shared" si="104"/>
        <v>10.250653733431239</v>
      </c>
      <c r="AK208" s="337">
        <f t="shared" si="105"/>
        <v>181.18879224185807</v>
      </c>
      <c r="AL208" s="42">
        <f t="shared" si="106"/>
        <v>2.9285837666776739</v>
      </c>
      <c r="BA208" s="8"/>
    </row>
    <row r="209" spans="1:53" ht="15" x14ac:dyDescent="0.15">
      <c r="A209" s="116"/>
      <c r="B209" s="328">
        <f t="shared" ref="B209:B272" si="107">IF(H209&gt;0, AF208,"")</f>
        <v>707.94424992000313</v>
      </c>
      <c r="C209" s="328">
        <f t="shared" ref="C209:C272" si="108">IF(H209&gt;0, AG208,"")</f>
        <v>702.32444196760707</v>
      </c>
      <c r="D209" s="328">
        <f t="shared" ref="D209:D272" si="109">IF(H209&gt;0, AH208,"")</f>
        <v>3.9909286076546735</v>
      </c>
      <c r="E209" s="328">
        <f t="shared" si="72"/>
        <v>192.51933931992278</v>
      </c>
      <c r="F209" s="328">
        <f t="shared" ref="F209:F272" si="110">IF(H209&gt;0, (E209+E208)/2,"")</f>
        <v>192.75333609054977</v>
      </c>
      <c r="G209" s="328">
        <f t="shared" ref="G209:G272" si="111">IF(H209&gt;0, F209*$S$53*$C$55*(B209-C209+N209)^1.5,"")</f>
        <v>3407.5721530547862</v>
      </c>
      <c r="H209" s="313">
        <f t="shared" ref="H209:H272" si="112">dv(S208)</f>
        <v>0.02</v>
      </c>
      <c r="I209" s="328">
        <f t="shared" ref="I209:I272" si="113">IF(H209&gt;0, (B209-C209)*B$19,"")</f>
        <v>4.4958463619168469</v>
      </c>
      <c r="J209" s="328">
        <f t="shared" si="74"/>
        <v>80</v>
      </c>
      <c r="K209" s="335">
        <f t="shared" ref="K209:K272" si="114">IF(H209&gt;0, IF((1-S208-0.015)&gt;0,1,-1),"")</f>
        <v>-1</v>
      </c>
      <c r="L209" s="323">
        <f t="shared" ref="L209:L272" si="115">IF(H209&gt;0, D209+K209*H209,"")</f>
        <v>3.9709286076546735</v>
      </c>
      <c r="M209" s="323">
        <f t="shared" ref="M209:M272" si="116">IF(H209&gt;0, (D209+L209)/2,"")</f>
        <v>3.9809286076546737</v>
      </c>
      <c r="N209" s="328">
        <f t="shared" ref="N209:N272" si="117">IF(H209&gt;0, 2*($P$53*M209/$S$52/$S$51)^2-(B209-C209)*2,"")</f>
        <v>-5.5301730767842727E-2</v>
      </c>
      <c r="O209" s="328">
        <f t="shared" si="75"/>
        <v>3.0080582422220994</v>
      </c>
      <c r="P209" s="332">
        <f t="shared" si="77"/>
        <v>58.842166523283964</v>
      </c>
      <c r="Q209" s="328">
        <f t="shared" ref="Q209:Q272" si="118">IF(H209&gt;0, M209/$S$54*(B209-C209+N209/2)*E209-J209,"")</f>
        <v>3348.6890566462353</v>
      </c>
      <c r="R209" s="277">
        <f>IF(H209&gt;0, rate1(1,$L$52,$L$51,$L$54,L209,$L$53,$L$50,P209),"")</f>
        <v>924.73913348335782</v>
      </c>
      <c r="S209" s="323">
        <f t="shared" ref="S209:S272" si="119">IF(H209&gt;0, Q209/O209/R209,"")</f>
        <v>1.20384159622446</v>
      </c>
      <c r="T209" s="323">
        <f t="shared" ref="T209:T272" si="120">IF(H209&gt;0, N209/(1-S209),"")</f>
        <v>0.27129757513744784</v>
      </c>
      <c r="U209" s="328">
        <f t="shared" ref="U209:U272" si="121">L209-K209*H209</f>
        <v>3.9909286076546735</v>
      </c>
      <c r="V209" s="336">
        <f t="shared" ref="V209:V272" si="122">IF(H209&gt;0, (D209+U209)/2,"")</f>
        <v>3.9909286076546735</v>
      </c>
      <c r="W209" s="328">
        <f t="shared" ref="W209:W272" si="123">IF(H209&gt;0, 2*($P$53*V209/$S$52/$S$51)^2-(B209-C209)*2,"")</f>
        <v>9.5831630221887565E-4</v>
      </c>
      <c r="X209" s="328">
        <f t="shared" ref="X209:X272" si="124">IF(H209&gt;0, V209/$S$54*(B209-C209+W209/2)*F209-J209,"")</f>
        <v>3378.7912465288887</v>
      </c>
      <c r="Y209" s="328">
        <f t="shared" si="78"/>
        <v>59.138158124270369</v>
      </c>
      <c r="Z209" s="108">
        <f>IF(H209&gt;0, rate1(1,$L$52,$L$51,$L$54,U209,$L$53,$L$50,Y209),"")</f>
        <v>928.06403877031528</v>
      </c>
      <c r="AA209" s="336">
        <f t="shared" ref="AA209:AA272" si="125">IF(H209&gt;0, X209/O209/Z209,"")</f>
        <v>1.2103115418891865</v>
      </c>
      <c r="AB209" s="336">
        <f t="shared" ref="AB209:AB272" si="126">IF(H209&gt;0, W209/(1-AA209),"")</f>
        <v>-4.5566510216724764E-3</v>
      </c>
      <c r="AC209" s="328">
        <f t="shared" ref="AC209:AC272" si="127">IF(H209&gt;0, delta_z(N209,S209,H209,AE208,AB209),"")</f>
        <v>0.27129757513744784</v>
      </c>
      <c r="AD209" s="328">
        <f t="shared" ref="AD209:AD272" si="128">IF(H209&gt;0, H209/AC209*K209,"")</f>
        <v>-7.3719789017160864E-2</v>
      </c>
      <c r="AE209" s="328">
        <f t="shared" ref="AE209:AE272" si="129">IF(H209&gt;0, (AD209-AD208)/(AC209+AC208)*2,"")</f>
        <v>-2.7993766455817895E-3</v>
      </c>
      <c r="AF209" s="328">
        <f t="shared" ref="AF209:AF272" si="130">IF(H209&gt;0, B209-(AC209-N209),"")</f>
        <v>707.61765061409778</v>
      </c>
      <c r="AG209" s="328">
        <f t="shared" ref="AG209:AG272" si="131">IF(H209&gt;0, C209-AC209,"")</f>
        <v>702.05314439246968</v>
      </c>
      <c r="AH209" s="328">
        <f t="shared" ref="AH209:AH272" si="132">IF(H209&gt;0, $S$54*$S$53*$C$55*SQRT(AF209-AG209),"")</f>
        <v>3.971243690310855</v>
      </c>
      <c r="AI209" s="328">
        <f t="shared" ref="AI209:AI272" si="133">IF(H209&gt;0, AC209/R209*1000000,"")</f>
        <v>293.37741349337011</v>
      </c>
      <c r="AJ209" s="328">
        <f t="shared" ref="AJ209:AJ272" si="134">IF(H209&gt;0, AJ208+AI209/3600,"")</f>
        <v>10.33214745940162</v>
      </c>
      <c r="AK209" s="337">
        <f t="shared" ref="AK209:AK272" si="135">IF(H209&gt;0, AK208+AI208*G208/1000000,"")</f>
        <v>182.21171961934721</v>
      </c>
      <c r="AL209" s="42">
        <f t="shared" ref="AL209:AL272" si="136">IF(H209&gt;0, AL208+AI208*J208/1000000,"")</f>
        <v>2.9521882752281967</v>
      </c>
      <c r="BA209" s="8"/>
    </row>
    <row r="210" spans="1:53" ht="15" x14ac:dyDescent="0.15">
      <c r="A210" s="116"/>
      <c r="B210" s="328">
        <f t="shared" si="107"/>
        <v>707.61765061409778</v>
      </c>
      <c r="C210" s="328">
        <f t="shared" si="108"/>
        <v>702.05314439246968</v>
      </c>
      <c r="D210" s="328">
        <f t="shared" si="109"/>
        <v>3.971243690310855</v>
      </c>
      <c r="E210" s="328">
        <f t="shared" si="72"/>
        <v>192.05057538516868</v>
      </c>
      <c r="F210" s="328">
        <f t="shared" si="110"/>
        <v>192.28495735254575</v>
      </c>
      <c r="G210" s="328">
        <f t="shared" si="111"/>
        <v>3348.9880392318096</v>
      </c>
      <c r="H210" s="313">
        <f t="shared" si="112"/>
        <v>0.02</v>
      </c>
      <c r="I210" s="328">
        <f t="shared" si="113"/>
        <v>4.4516049773024866</v>
      </c>
      <c r="J210" s="328">
        <f t="shared" si="74"/>
        <v>80</v>
      </c>
      <c r="K210" s="335">
        <f t="shared" si="114"/>
        <v>-1</v>
      </c>
      <c r="L210" s="323">
        <f t="shared" si="115"/>
        <v>3.951243690310855</v>
      </c>
      <c r="M210" s="323">
        <f t="shared" si="116"/>
        <v>3.9612436903108552</v>
      </c>
      <c r="N210" s="328">
        <f t="shared" si="117"/>
        <v>-5.5033315067069211E-2</v>
      </c>
      <c r="O210" s="328">
        <f t="shared" si="75"/>
        <v>2.9664272898990642</v>
      </c>
      <c r="P210" s="332">
        <f t="shared" si="77"/>
        <v>58.453857925528091</v>
      </c>
      <c r="Q210" s="328">
        <f t="shared" si="118"/>
        <v>3289.8522907250017</v>
      </c>
      <c r="R210" s="277">
        <f>IF(H210&gt;0, rate1(1,$L$52,$L$51,$L$54,L210,$L$53,$L$50,P210),"")</f>
        <v>920.30964209234048</v>
      </c>
      <c r="S210" s="323">
        <f t="shared" si="119"/>
        <v>1.2050601339499141</v>
      </c>
      <c r="T210" s="323">
        <f t="shared" si="120"/>
        <v>0.26837647087712863</v>
      </c>
      <c r="U210" s="328">
        <f t="shared" si="121"/>
        <v>3.971243690310855</v>
      </c>
      <c r="V210" s="336">
        <f t="shared" si="122"/>
        <v>3.971243690310855</v>
      </c>
      <c r="W210" s="328">
        <f t="shared" si="123"/>
        <v>9.4888598883535735E-4</v>
      </c>
      <c r="X210" s="328">
        <f t="shared" si="124"/>
        <v>3319.58179423518</v>
      </c>
      <c r="Y210" s="328">
        <f t="shared" si="78"/>
        <v>58.749359261497794</v>
      </c>
      <c r="Z210" s="108">
        <f>IF(H210&gt;0, rate1(1,$L$52,$L$51,$L$54,U210,$L$53,$L$50,Y210),"")</f>
        <v>923.68750364662196</v>
      </c>
      <c r="AA210" s="336">
        <f t="shared" si="125"/>
        <v>1.2115032906454648</v>
      </c>
      <c r="AB210" s="336">
        <f t="shared" si="126"/>
        <v>-4.4863887740921255E-3</v>
      </c>
      <c r="AC210" s="328">
        <f t="shared" si="127"/>
        <v>0.26837647087712863</v>
      </c>
      <c r="AD210" s="328">
        <f t="shared" si="128"/>
        <v>-7.4522181227864207E-2</v>
      </c>
      <c r="AE210" s="328">
        <f t="shared" si="129"/>
        <v>-2.9736179333762895E-3</v>
      </c>
      <c r="AF210" s="328">
        <f t="shared" si="130"/>
        <v>707.29424082815353</v>
      </c>
      <c r="AG210" s="328">
        <f t="shared" si="131"/>
        <v>701.78476792159256</v>
      </c>
      <c r="AH210" s="328">
        <f t="shared" si="132"/>
        <v>3.9515569692154706</v>
      </c>
      <c r="AI210" s="328">
        <f t="shared" si="133"/>
        <v>291.61540703514737</v>
      </c>
      <c r="AJ210" s="328">
        <f t="shared" si="134"/>
        <v>10.413151739133605</v>
      </c>
      <c r="AK210" s="337">
        <f t="shared" si="135"/>
        <v>183.21142432390246</v>
      </c>
      <c r="AL210" s="42">
        <f t="shared" si="136"/>
        <v>2.9756584683076661</v>
      </c>
    </row>
    <row r="211" spans="1:53" ht="15" x14ac:dyDescent="0.15">
      <c r="A211" s="116"/>
      <c r="B211" s="328">
        <f t="shared" si="107"/>
        <v>707.29424082815353</v>
      </c>
      <c r="C211" s="328">
        <f t="shared" si="108"/>
        <v>701.78476792159256</v>
      </c>
      <c r="D211" s="328">
        <f t="shared" si="109"/>
        <v>3.9515569692154706</v>
      </c>
      <c r="E211" s="328">
        <f t="shared" si="72"/>
        <v>191.5808780332431</v>
      </c>
      <c r="F211" s="328">
        <f t="shared" si="110"/>
        <v>191.81572670920588</v>
      </c>
      <c r="G211" s="328">
        <f t="shared" si="111"/>
        <v>3291.1273681741782</v>
      </c>
      <c r="H211" s="313">
        <f t="shared" si="112"/>
        <v>0.02</v>
      </c>
      <c r="I211" s="328">
        <f t="shared" si="113"/>
        <v>4.4075783252487781</v>
      </c>
      <c r="J211" s="328">
        <f t="shared" si="74"/>
        <v>80</v>
      </c>
      <c r="K211" s="335">
        <f t="shared" si="114"/>
        <v>-1</v>
      </c>
      <c r="L211" s="323">
        <f t="shared" si="115"/>
        <v>3.9315569692154706</v>
      </c>
      <c r="M211" s="323">
        <f t="shared" si="116"/>
        <v>3.9415569692154708</v>
      </c>
      <c r="N211" s="328">
        <f t="shared" si="117"/>
        <v>-5.4764828135430932E-2</v>
      </c>
      <c r="O211" s="328">
        <f t="shared" si="75"/>
        <v>2.9251886842067494</v>
      </c>
      <c r="P211" s="332">
        <f t="shared" si="77"/>
        <v>58.066158624820559</v>
      </c>
      <c r="Q211" s="328">
        <f t="shared" si="118"/>
        <v>3231.7393965617975</v>
      </c>
      <c r="R211" s="277">
        <f>IF(H211&gt;0, rate1(1,$L$52,$L$51,$L$54,L211,$L$53,$L$50,P211),"")</f>
        <v>915.80871154746046</v>
      </c>
      <c r="S211" s="323">
        <f t="shared" si="119"/>
        <v>1.2063620800231409</v>
      </c>
      <c r="T211" s="323">
        <f t="shared" si="120"/>
        <v>0.26538222588805915</v>
      </c>
      <c r="U211" s="328">
        <f t="shared" si="121"/>
        <v>3.9515569692154706</v>
      </c>
      <c r="V211" s="336">
        <f t="shared" si="122"/>
        <v>3.9515569692154706</v>
      </c>
      <c r="W211" s="328">
        <f t="shared" si="123"/>
        <v>9.3950144697174665E-4</v>
      </c>
      <c r="X211" s="328">
        <f t="shared" si="124"/>
        <v>3261.1003902963107</v>
      </c>
      <c r="Y211" s="328">
        <f t="shared" si="78"/>
        <v>58.361168023338372</v>
      </c>
      <c r="Z211" s="108">
        <f>IF(H211&gt;0, rate1(1,$L$52,$L$51,$L$54,U211,$L$53,$L$50,Y211),"")</f>
        <v>919.24077651568734</v>
      </c>
      <c r="AA211" s="336">
        <f t="shared" si="125"/>
        <v>1.2127771414656172</v>
      </c>
      <c r="AB211" s="336">
        <f t="shared" si="126"/>
        <v>-4.4154247044603766E-3</v>
      </c>
      <c r="AC211" s="328">
        <f t="shared" si="127"/>
        <v>0.26538222588805915</v>
      </c>
      <c r="AD211" s="328">
        <f t="shared" si="128"/>
        <v>-7.5362997401477061E-2</v>
      </c>
      <c r="AE211" s="328">
        <f t="shared" si="129"/>
        <v>-3.1505479112886401E-3</v>
      </c>
      <c r="AF211" s="328">
        <f t="shared" si="130"/>
        <v>706.9740937741301</v>
      </c>
      <c r="AG211" s="328">
        <f t="shared" si="131"/>
        <v>701.5193856957045</v>
      </c>
      <c r="AH211" s="328">
        <f t="shared" si="132"/>
        <v>3.9318684429469486</v>
      </c>
      <c r="AI211" s="328">
        <f t="shared" si="133"/>
        <v>289.77910183845864</v>
      </c>
      <c r="AJ211" s="328">
        <f t="shared" si="134"/>
        <v>10.493645934088732</v>
      </c>
      <c r="AK211" s="337">
        <f t="shared" si="135"/>
        <v>184.18804083411888</v>
      </c>
      <c r="AL211" s="42">
        <f t="shared" si="136"/>
        <v>2.9989877008704777</v>
      </c>
    </row>
    <row r="212" spans="1:53" ht="15" x14ac:dyDescent="0.15">
      <c r="A212" s="116"/>
      <c r="B212" s="328">
        <f t="shared" si="107"/>
        <v>706.9740937741301</v>
      </c>
      <c r="C212" s="328">
        <f t="shared" si="108"/>
        <v>701.5193856957045</v>
      </c>
      <c r="D212" s="328">
        <f t="shared" si="109"/>
        <v>3.9318684429469486</v>
      </c>
      <c r="E212" s="328">
        <f t="shared" si="72"/>
        <v>191.11010228536139</v>
      </c>
      <c r="F212" s="328">
        <f t="shared" si="110"/>
        <v>191.34549015930224</v>
      </c>
      <c r="G212" s="328">
        <f t="shared" si="111"/>
        <v>3233.982240498588</v>
      </c>
      <c r="H212" s="313">
        <f t="shared" si="112"/>
        <v>0.02</v>
      </c>
      <c r="I212" s="328">
        <f t="shared" si="113"/>
        <v>4.363766462740478</v>
      </c>
      <c r="J212" s="328">
        <f t="shared" si="74"/>
        <v>80</v>
      </c>
      <c r="K212" s="335">
        <f t="shared" si="114"/>
        <v>-1</v>
      </c>
      <c r="L212" s="323">
        <f t="shared" si="115"/>
        <v>3.9118684429469486</v>
      </c>
      <c r="M212" s="323">
        <f t="shared" si="116"/>
        <v>3.9218684429469484</v>
      </c>
      <c r="N212" s="328">
        <f t="shared" si="117"/>
        <v>-5.4496269940718989E-2</v>
      </c>
      <c r="O212" s="328">
        <f t="shared" si="75"/>
        <v>2.8843528085681887</v>
      </c>
      <c r="P212" s="332">
        <f t="shared" si="77"/>
        <v>57.679070917039738</v>
      </c>
      <c r="Q212" s="328">
        <f t="shared" si="118"/>
        <v>3174.3426672571322</v>
      </c>
      <c r="R212" s="277">
        <f>IF(H212&gt;0, rate1(1,$L$52,$L$51,$L$54,L212,$L$53,$L$50,P212),"")</f>
        <v>911.23464399019338</v>
      </c>
      <c r="S212" s="323">
        <f t="shared" si="119"/>
        <v>1.2077448729960736</v>
      </c>
      <c r="T212" s="323">
        <f t="shared" si="120"/>
        <v>0.26232305594251165</v>
      </c>
      <c r="U212" s="328">
        <f t="shared" si="121"/>
        <v>3.9318684429469486</v>
      </c>
      <c r="V212" s="336">
        <f t="shared" si="122"/>
        <v>3.9318684429469486</v>
      </c>
      <c r="W212" s="328">
        <f t="shared" si="123"/>
        <v>9.3016268877299524E-4</v>
      </c>
      <c r="X212" s="328">
        <f t="shared" si="124"/>
        <v>3203.3390857633726</v>
      </c>
      <c r="Y212" s="328">
        <f t="shared" si="78"/>
        <v>57.973586691602947</v>
      </c>
      <c r="Z212" s="108">
        <f>IF(H212&gt;0, rate1(1,$L$52,$L$51,$L$54,U212,$L$53,$L$50,Y212),"")</f>
        <v>914.72219866910791</v>
      </c>
      <c r="AA212" s="336">
        <f t="shared" si="125"/>
        <v>1.2141303423366296</v>
      </c>
      <c r="AB212" s="336">
        <f t="shared" si="126"/>
        <v>-4.3439088483345663E-3</v>
      </c>
      <c r="AC212" s="328">
        <f t="shared" si="127"/>
        <v>0.26232305594251165</v>
      </c>
      <c r="AD212" s="328">
        <f t="shared" si="128"/>
        <v>-7.6241868745166724E-2</v>
      </c>
      <c r="AE212" s="328">
        <f t="shared" si="129"/>
        <v>-3.3309173659999136E-3</v>
      </c>
      <c r="AF212" s="328">
        <f t="shared" si="130"/>
        <v>706.65727444824688</v>
      </c>
      <c r="AG212" s="328">
        <f t="shared" si="131"/>
        <v>701.25706263976201</v>
      </c>
      <c r="AH212" s="328">
        <f t="shared" si="132"/>
        <v>3.9121781100641746</v>
      </c>
      <c r="AI212" s="328">
        <f t="shared" si="133"/>
        <v>287.8765175057751</v>
      </c>
      <c r="AJ212" s="328">
        <f t="shared" si="134"/>
        <v>10.573611633395892</v>
      </c>
      <c r="AK212" s="337">
        <f t="shared" si="135"/>
        <v>185.14174076690438</v>
      </c>
      <c r="AL212" s="42">
        <f t="shared" si="136"/>
        <v>3.0221700290175546</v>
      </c>
    </row>
    <row r="213" spans="1:53" ht="15" x14ac:dyDescent="0.15">
      <c r="A213" s="116"/>
      <c r="B213" s="328">
        <f t="shared" si="107"/>
        <v>706.65727444824688</v>
      </c>
      <c r="C213" s="328">
        <f t="shared" si="108"/>
        <v>701.25706263976201</v>
      </c>
      <c r="D213" s="328">
        <f t="shared" si="109"/>
        <v>3.9121781100641746</v>
      </c>
      <c r="E213" s="328">
        <f t="shared" si="72"/>
        <v>190.63811959486748</v>
      </c>
      <c r="F213" s="328">
        <f t="shared" si="110"/>
        <v>190.87411094011443</v>
      </c>
      <c r="G213" s="328">
        <f t="shared" si="111"/>
        <v>3177.5452088791626</v>
      </c>
      <c r="H213" s="313">
        <f t="shared" si="112"/>
        <v>0.02</v>
      </c>
      <c r="I213" s="328">
        <f t="shared" si="113"/>
        <v>4.3201694467878955</v>
      </c>
      <c r="J213" s="328">
        <f t="shared" si="74"/>
        <v>80</v>
      </c>
      <c r="K213" s="335">
        <f t="shared" si="114"/>
        <v>-1</v>
      </c>
      <c r="L213" s="323">
        <f t="shared" si="115"/>
        <v>3.8921781100641746</v>
      </c>
      <c r="M213" s="323">
        <f t="shared" si="116"/>
        <v>3.9021781100641748</v>
      </c>
      <c r="N213" s="328">
        <f t="shared" si="117"/>
        <v>-5.4227640450424275E-2</v>
      </c>
      <c r="O213" s="328">
        <f t="shared" si="75"/>
        <v>2.8439289072134963</v>
      </c>
      <c r="P213" s="332">
        <f t="shared" si="77"/>
        <v>57.29259711703066</v>
      </c>
      <c r="Q213" s="328">
        <f t="shared" si="118"/>
        <v>3117.6548269186492</v>
      </c>
      <c r="R213" s="277">
        <f>IF(H213&gt;0, rate1(1,$L$52,$L$51,$L$54,L213,$L$53,$L$50,P213),"")</f>
        <v>906.58568782646034</v>
      </c>
      <c r="S213" s="323">
        <f t="shared" si="119"/>
        <v>1.2092063970526952</v>
      </c>
      <c r="T213" s="323">
        <f t="shared" si="120"/>
        <v>0.259206416316062</v>
      </c>
      <c r="U213" s="328">
        <f t="shared" si="121"/>
        <v>3.9121781100641746</v>
      </c>
      <c r="V213" s="336">
        <f t="shared" si="122"/>
        <v>3.9121781100641746</v>
      </c>
      <c r="W213" s="328">
        <f t="shared" si="123"/>
        <v>9.2086972639648934E-4</v>
      </c>
      <c r="X213" s="328">
        <f t="shared" si="124"/>
        <v>3146.2903896553512</v>
      </c>
      <c r="Y213" s="328">
        <f t="shared" si="78"/>
        <v>57.586617566878097</v>
      </c>
      <c r="Z213" s="108">
        <f>IF(H213&gt;0, rate1(1,$L$52,$L$51,$L$54,U213,$L$53,$L$50,Y213),"")</f>
        <v>910.13005920622652</v>
      </c>
      <c r="AA213" s="336">
        <f t="shared" si="125"/>
        <v>1.2155605860658765</v>
      </c>
      <c r="AB213" s="336">
        <f t="shared" si="126"/>
        <v>-4.2719763533908125E-3</v>
      </c>
      <c r="AC213" s="328">
        <f t="shared" si="127"/>
        <v>0.259206416316062</v>
      </c>
      <c r="AD213" s="328">
        <f t="shared" si="128"/>
        <v>-7.7158583819981919E-2</v>
      </c>
      <c r="AE213" s="328">
        <f t="shared" si="129"/>
        <v>-3.5154871338150873E-3</v>
      </c>
      <c r="AF213" s="328">
        <f t="shared" si="130"/>
        <v>706.3438403914804</v>
      </c>
      <c r="AG213" s="328">
        <f t="shared" si="131"/>
        <v>700.99785622344598</v>
      </c>
      <c r="AH213" s="328">
        <f t="shared" si="132"/>
        <v>3.8924859691062785</v>
      </c>
      <c r="AI213" s="328">
        <f t="shared" si="133"/>
        <v>285.91496622620366</v>
      </c>
      <c r="AJ213" s="328">
        <f t="shared" si="134"/>
        <v>10.653032457347615</v>
      </c>
      <c r="AK213" s="337">
        <f t="shared" si="135"/>
        <v>186.07272831197463</v>
      </c>
      <c r="AL213" s="42">
        <f t="shared" si="136"/>
        <v>3.0452001504180166</v>
      </c>
    </row>
    <row r="214" spans="1:53" ht="15" x14ac:dyDescent="0.15">
      <c r="A214" s="116"/>
      <c r="B214" s="328">
        <f t="shared" si="107"/>
        <v>706.3438403914804</v>
      </c>
      <c r="C214" s="328">
        <f t="shared" si="108"/>
        <v>700.99785622344598</v>
      </c>
      <c r="D214" s="328">
        <f t="shared" si="109"/>
        <v>3.8924859691062785</v>
      </c>
      <c r="E214" s="328">
        <f t="shared" si="72"/>
        <v>190.16481632625545</v>
      </c>
      <c r="F214" s="328">
        <f t="shared" si="110"/>
        <v>190.40146796056146</v>
      </c>
      <c r="G214" s="328">
        <f t="shared" si="111"/>
        <v>3121.8092269060094</v>
      </c>
      <c r="H214" s="313">
        <f t="shared" si="112"/>
        <v>0.02</v>
      </c>
      <c r="I214" s="328">
        <f t="shared" si="113"/>
        <v>4.276787334427536</v>
      </c>
      <c r="J214" s="328">
        <f t="shared" si="74"/>
        <v>80</v>
      </c>
      <c r="K214" s="335">
        <f t="shared" si="114"/>
        <v>-1</v>
      </c>
      <c r="L214" s="323">
        <f t="shared" si="115"/>
        <v>3.8724859691062785</v>
      </c>
      <c r="M214" s="323">
        <f t="shared" si="116"/>
        <v>3.8824859691062787</v>
      </c>
      <c r="N214" s="328">
        <f t="shared" si="117"/>
        <v>-5.3958939631792546E-2</v>
      </c>
      <c r="O214" s="328">
        <f t="shared" si="75"/>
        <v>2.8039251869986419</v>
      </c>
      <c r="P214" s="332">
        <f t="shared" si="77"/>
        <v>56.906739558864146</v>
      </c>
      <c r="Q214" s="328">
        <f t="shared" si="118"/>
        <v>3061.66898122255</v>
      </c>
      <c r="R214" s="277">
        <f>IF(H214&gt;0, rate1(1,$L$52,$L$51,$L$54,L214,$L$53,$L$50,P214),"")</f>
        <v>901.86003559189339</v>
      </c>
      <c r="S214" s="323">
        <f t="shared" si="119"/>
        <v>1.2107449606482861</v>
      </c>
      <c r="T214" s="323">
        <f t="shared" si="120"/>
        <v>0.25603905054624315</v>
      </c>
      <c r="U214" s="328">
        <f t="shared" si="121"/>
        <v>3.8924859691062785</v>
      </c>
      <c r="V214" s="336">
        <f t="shared" si="122"/>
        <v>3.8924859691062785</v>
      </c>
      <c r="W214" s="328">
        <f t="shared" si="123"/>
        <v>9.1162257198185159E-4</v>
      </c>
      <c r="X214" s="328">
        <f t="shared" si="124"/>
        <v>3089.9472171821085</v>
      </c>
      <c r="Y214" s="328">
        <f t="shared" si="78"/>
        <v>57.200262968781843</v>
      </c>
      <c r="Z214" s="108">
        <f>IF(H214&gt;0, rate1(1,$L$52,$L$51,$L$54,U214,$L$53,$L$50,Y214),"")</f>
        <v>905.46259297287918</v>
      </c>
      <c r="AA214" s="336">
        <f t="shared" si="125"/>
        <v>1.2170659879638748</v>
      </c>
      <c r="AB214" s="336">
        <f t="shared" si="126"/>
        <v>-4.1997485673967881E-3</v>
      </c>
      <c r="AC214" s="328">
        <f t="shared" si="127"/>
        <v>0.25603905054624315</v>
      </c>
      <c r="AD214" s="328">
        <f t="shared" si="128"/>
        <v>-7.8113084536641036E-2</v>
      </c>
      <c r="AE214" s="328">
        <f t="shared" si="129"/>
        <v>-3.7050329524362406E-3</v>
      </c>
      <c r="AF214" s="328">
        <f t="shared" si="130"/>
        <v>706.03384240130231</v>
      </c>
      <c r="AG214" s="328">
        <f t="shared" si="131"/>
        <v>700.74181717289969</v>
      </c>
      <c r="AH214" s="328">
        <f t="shared" si="132"/>
        <v>3.8727920185921296</v>
      </c>
      <c r="AI214" s="328">
        <f t="shared" si="133"/>
        <v>283.90109378580456</v>
      </c>
      <c r="AJ214" s="328">
        <f t="shared" si="134"/>
        <v>10.731893872288117</v>
      </c>
      <c r="AK214" s="337">
        <f t="shared" si="135"/>
        <v>186.98123604305354</v>
      </c>
      <c r="AL214" s="42">
        <f t="shared" si="136"/>
        <v>3.0680733477161128</v>
      </c>
    </row>
    <row r="215" spans="1:53" ht="15" x14ac:dyDescent="0.15">
      <c r="A215" s="116"/>
      <c r="B215" s="328">
        <f t="shared" si="107"/>
        <v>706.03384240130231</v>
      </c>
      <c r="C215" s="328">
        <f t="shared" si="108"/>
        <v>700.74181717289969</v>
      </c>
      <c r="D215" s="328">
        <f t="shared" si="109"/>
        <v>3.8727920185921296</v>
      </c>
      <c r="E215" s="328">
        <f t="shared" si="72"/>
        <v>189.69009233169334</v>
      </c>
      <c r="F215" s="328">
        <f t="shared" si="110"/>
        <v>189.92745432897439</v>
      </c>
      <c r="G215" s="328">
        <f t="shared" si="111"/>
        <v>3066.7676025008745</v>
      </c>
      <c r="H215" s="313">
        <f t="shared" si="112"/>
        <v>0.02</v>
      </c>
      <c r="I215" s="328">
        <f t="shared" si="113"/>
        <v>4.2336201827220981</v>
      </c>
      <c r="J215" s="328">
        <f t="shared" si="74"/>
        <v>80</v>
      </c>
      <c r="K215" s="335">
        <f t="shared" si="114"/>
        <v>-1</v>
      </c>
      <c r="L215" s="323">
        <f t="shared" si="115"/>
        <v>3.8527920185921296</v>
      </c>
      <c r="M215" s="323">
        <f t="shared" si="116"/>
        <v>3.8627920185921294</v>
      </c>
      <c r="N215" s="328">
        <f t="shared" si="117"/>
        <v>-5.3690167451739157E-2</v>
      </c>
      <c r="O215" s="328">
        <f t="shared" si="75"/>
        <v>2.7643489134309278</v>
      </c>
      <c r="P215" s="332">
        <f t="shared" si="77"/>
        <v>56.521500596095542</v>
      </c>
      <c r="Q215" s="328">
        <f t="shared" si="118"/>
        <v>3006.3785725019684</v>
      </c>
      <c r="R215" s="277">
        <f>IF(H215&gt;0, rate1(1,$L$52,$L$51,$L$54,L215,$L$53,$L$50,P215),"")</f>
        <v>897.05582171462117</v>
      </c>
      <c r="S215" s="323">
        <f t="shared" si="119"/>
        <v>1.2123592768352909</v>
      </c>
      <c r="T215" s="323">
        <f t="shared" si="120"/>
        <v>0.25282704034343684</v>
      </c>
      <c r="U215" s="328">
        <f t="shared" si="121"/>
        <v>3.8727920185921296</v>
      </c>
      <c r="V215" s="336">
        <f t="shared" si="122"/>
        <v>3.8727920185921296</v>
      </c>
      <c r="W215" s="328">
        <f t="shared" si="123"/>
        <v>9.0242123771844263E-4</v>
      </c>
      <c r="X215" s="328">
        <f t="shared" si="124"/>
        <v>3034.3028425751713</v>
      </c>
      <c r="Y215" s="328">
        <f t="shared" si="78"/>
        <v>56.814525236218536</v>
      </c>
      <c r="Z215" s="108">
        <f>IF(H215&gt;0, rate1(1,$L$52,$L$51,$L$54,U215,$L$53,$L$50,Y215),"")</f>
        <v>900.71797840177214</v>
      </c>
      <c r="AA215" s="336">
        <f t="shared" si="125"/>
        <v>1.2186450651514009</v>
      </c>
      <c r="AB215" s="336">
        <f t="shared" si="126"/>
        <v>-4.1273341206834943E-3</v>
      </c>
      <c r="AC215" s="328">
        <f t="shared" si="127"/>
        <v>0.25282704034343684</v>
      </c>
      <c r="AD215" s="328">
        <f t="shared" si="128"/>
        <v>-7.9105462662665632E-2</v>
      </c>
      <c r="AE215" s="328">
        <f t="shared" si="129"/>
        <v>-3.9003507751501519E-3</v>
      </c>
      <c r="AF215" s="328">
        <f t="shared" si="130"/>
        <v>705.72732519350711</v>
      </c>
      <c r="AG215" s="328">
        <f t="shared" si="131"/>
        <v>700.4889901325563</v>
      </c>
      <c r="AH215" s="328">
        <f t="shared" si="132"/>
        <v>3.8530962570198906</v>
      </c>
      <c r="AI215" s="328">
        <f t="shared" si="133"/>
        <v>281.84092251938841</v>
      </c>
      <c r="AJ215" s="328">
        <f t="shared" si="134"/>
        <v>10.810183017432392</v>
      </c>
      <c r="AK215" s="337">
        <f t="shared" si="135"/>
        <v>187.86752109716278</v>
      </c>
      <c r="AL215" s="42">
        <f t="shared" si="136"/>
        <v>3.0907854352189772</v>
      </c>
    </row>
    <row r="216" spans="1:53" ht="15" x14ac:dyDescent="0.15">
      <c r="A216" s="116"/>
      <c r="B216" s="328">
        <f t="shared" si="107"/>
        <v>705.72732519350711</v>
      </c>
      <c r="C216" s="328">
        <f t="shared" si="108"/>
        <v>700.4889901325563</v>
      </c>
      <c r="D216" s="328">
        <f t="shared" si="109"/>
        <v>3.8530962570198906</v>
      </c>
      <c r="E216" s="328">
        <f t="shared" si="72"/>
        <v>189.21385962737241</v>
      </c>
      <c r="F216" s="328">
        <f t="shared" si="110"/>
        <v>189.45197597953288</v>
      </c>
      <c r="G216" s="328">
        <f t="shared" si="111"/>
        <v>3012.4139557014323</v>
      </c>
      <c r="H216" s="313">
        <f t="shared" si="112"/>
        <v>0.02</v>
      </c>
      <c r="I216" s="328">
        <f t="shared" si="113"/>
        <v>4.1906680487606538</v>
      </c>
      <c r="J216" s="328">
        <f t="shared" si="74"/>
        <v>80</v>
      </c>
      <c r="K216" s="335">
        <f t="shared" si="114"/>
        <v>-1</v>
      </c>
      <c r="L216" s="323">
        <f t="shared" si="115"/>
        <v>3.8330962570198905</v>
      </c>
      <c r="M216" s="323">
        <f t="shared" si="116"/>
        <v>3.8430962570198908</v>
      </c>
      <c r="N216" s="328">
        <f t="shared" si="117"/>
        <v>-5.3421323876893467E-2</v>
      </c>
      <c r="O216" s="328">
        <f t="shared" si="75"/>
        <v>2.7252065005377744</v>
      </c>
      <c r="P216" s="332">
        <f t="shared" si="77"/>
        <v>56.136882602029488</v>
      </c>
      <c r="Q216" s="328">
        <f t="shared" si="118"/>
        <v>2951.7773391439782</v>
      </c>
      <c r="R216" s="277">
        <f>IF(H216&gt;0, rate1(1,$L$52,$L$51,$L$54,L216,$L$53,$L$50,P216),"")</f>
        <v>892.17112016987653</v>
      </c>
      <c r="S216" s="323">
        <f t="shared" si="119"/>
        <v>1.2140484455447687</v>
      </c>
      <c r="T216" s="323">
        <f t="shared" si="120"/>
        <v>0.24957585532066054</v>
      </c>
      <c r="U216" s="328">
        <f t="shared" si="121"/>
        <v>3.8530962570198906</v>
      </c>
      <c r="V216" s="336">
        <f t="shared" si="122"/>
        <v>3.8530962570198906</v>
      </c>
      <c r="W216" s="328">
        <f t="shared" si="123"/>
        <v>8.9326573575121415E-4</v>
      </c>
      <c r="X216" s="328">
        <f t="shared" si="124"/>
        <v>2979.3508563369396</v>
      </c>
      <c r="Y216" s="328">
        <f t="shared" si="78"/>
        <v>56.429406727639943</v>
      </c>
      <c r="Z216" s="108">
        <f>IF(H216&gt;0, rate1(1,$L$52,$L$51,$L$54,U216,$L$53,$L$50,Y216),"")</f>
        <v>895.89433524906224</v>
      </c>
      <c r="AA216" s="336">
        <f t="shared" si="125"/>
        <v>1.2202967177654214</v>
      </c>
      <c r="AB216" s="336">
        <f t="shared" si="126"/>
        <v>-4.0548299802741078E-3</v>
      </c>
      <c r="AC216" s="328">
        <f t="shared" si="127"/>
        <v>0.24957585532066054</v>
      </c>
      <c r="AD216" s="328">
        <f t="shared" si="128"/>
        <v>-8.0135956959071872E-2</v>
      </c>
      <c r="AE216" s="328">
        <f t="shared" si="129"/>
        <v>-4.1022625677508842E-3</v>
      </c>
      <c r="AF216" s="328">
        <f t="shared" si="130"/>
        <v>705.42432801430959</v>
      </c>
      <c r="AG216" s="328">
        <f t="shared" si="131"/>
        <v>700.2394142772356</v>
      </c>
      <c r="AH216" s="328">
        <f t="shared" si="132"/>
        <v>3.833398682866735</v>
      </c>
      <c r="AI216" s="328">
        <f t="shared" si="133"/>
        <v>279.73989482324794</v>
      </c>
      <c r="AJ216" s="328">
        <f t="shared" si="134"/>
        <v>10.887888543772183</v>
      </c>
      <c r="AK216" s="337">
        <f t="shared" si="135"/>
        <v>188.73186170740419</v>
      </c>
      <c r="AL216" s="42">
        <f t="shared" si="136"/>
        <v>3.1133327090205283</v>
      </c>
    </row>
    <row r="217" spans="1:53" ht="15" x14ac:dyDescent="0.15">
      <c r="A217" s="116"/>
      <c r="B217" s="328">
        <f t="shared" si="107"/>
        <v>705.42432801430959</v>
      </c>
      <c r="C217" s="328">
        <f t="shared" si="108"/>
        <v>700.2394142772356</v>
      </c>
      <c r="D217" s="328">
        <f t="shared" si="109"/>
        <v>3.833398682866735</v>
      </c>
      <c r="E217" s="328">
        <f t="shared" si="72"/>
        <v>188.736041169326</v>
      </c>
      <c r="F217" s="328">
        <f t="shared" si="110"/>
        <v>188.97495039834922</v>
      </c>
      <c r="G217" s="328">
        <f t="shared" si="111"/>
        <v>2958.7421805776507</v>
      </c>
      <c r="H217" s="313">
        <f t="shared" si="112"/>
        <v>0.02</v>
      </c>
      <c r="I217" s="328">
        <f t="shared" si="113"/>
        <v>4.1479309896591987</v>
      </c>
      <c r="J217" s="328">
        <f t="shared" si="74"/>
        <v>80</v>
      </c>
      <c r="K217" s="335">
        <f t="shared" si="114"/>
        <v>-1</v>
      </c>
      <c r="L217" s="323">
        <f t="shared" si="115"/>
        <v>3.813398682866735</v>
      </c>
      <c r="M217" s="323">
        <f t="shared" si="116"/>
        <v>3.8233986828667348</v>
      </c>
      <c r="N217" s="328">
        <f t="shared" si="117"/>
        <v>-5.3152408873600621E-2</v>
      </c>
      <c r="O217" s="328">
        <f t="shared" si="75"/>
        <v>2.6865035944335007</v>
      </c>
      <c r="P217" s="332">
        <f t="shared" si="77"/>
        <v>55.752887969992926</v>
      </c>
      <c r="Q217" s="328">
        <f t="shared" si="118"/>
        <v>2897.8592790374423</v>
      </c>
      <c r="R217" s="277">
        <f>IF(H217&gt;0, rate1(1,$L$52,$L$51,$L$54,L217,$L$53,$L$50,P217),"")</f>
        <v>887.20394202030718</v>
      </c>
      <c r="S217" s="323">
        <f t="shared" si="119"/>
        <v>1.215811938026182</v>
      </c>
      <c r="T217" s="323">
        <f t="shared" si="120"/>
        <v>0.24629040154003082</v>
      </c>
      <c r="U217" s="328">
        <f t="shared" si="121"/>
        <v>3.833398682866735</v>
      </c>
      <c r="V217" s="336">
        <f t="shared" si="122"/>
        <v>3.833398682866735</v>
      </c>
      <c r="W217" s="328">
        <f t="shared" si="123"/>
        <v>8.8415607827307952E-4</v>
      </c>
      <c r="X217" s="328">
        <f t="shared" si="124"/>
        <v>2925.085126669806</v>
      </c>
      <c r="Y217" s="328">
        <f t="shared" si="78"/>
        <v>56.04490982131454</v>
      </c>
      <c r="Z217" s="108">
        <f>IF(H217&gt;0, rate1(1,$L$52,$L$51,$L$54,U217,$L$53,$L$50,Y217),"")</f>
        <v>890.98972222129805</v>
      </c>
      <c r="AA217" s="336">
        <f t="shared" si="125"/>
        <v>1.2220202122690826</v>
      </c>
      <c r="AB217" s="336">
        <f t="shared" si="126"/>
        <v>-3.9823224617113046E-3</v>
      </c>
      <c r="AC217" s="328">
        <f t="shared" si="127"/>
        <v>0.24629040154003082</v>
      </c>
      <c r="AD217" s="328">
        <f t="shared" si="128"/>
        <v>-8.120495104535895E-2</v>
      </c>
      <c r="AE217" s="328">
        <f t="shared" si="129"/>
        <v>-4.311622626047739E-3</v>
      </c>
      <c r="AF217" s="328">
        <f t="shared" si="130"/>
        <v>705.12488520389593</v>
      </c>
      <c r="AG217" s="328">
        <f t="shared" si="131"/>
        <v>699.99312387569557</v>
      </c>
      <c r="AH217" s="328">
        <f t="shared" si="132"/>
        <v>3.8136992945881256</v>
      </c>
      <c r="AI217" s="328">
        <f t="shared" si="133"/>
        <v>277.60291616737823</v>
      </c>
      <c r="AJ217" s="328">
        <f t="shared" si="134"/>
        <v>10.965000464929789</v>
      </c>
      <c r="AK217" s="337">
        <f t="shared" si="135"/>
        <v>189.57455407053621</v>
      </c>
      <c r="AL217" s="42">
        <f t="shared" si="136"/>
        <v>3.1357119006063883</v>
      </c>
    </row>
    <row r="218" spans="1:53" ht="15" x14ac:dyDescent="0.15">
      <c r="A218" s="116"/>
      <c r="B218" s="328">
        <f t="shared" si="107"/>
        <v>705.12488520389593</v>
      </c>
      <c r="C218" s="328">
        <f t="shared" si="108"/>
        <v>699.99312387569557</v>
      </c>
      <c r="D218" s="328">
        <f t="shared" si="109"/>
        <v>3.8136992945881256</v>
      </c>
      <c r="E218" s="328">
        <f t="shared" si="72"/>
        <v>188.25656972631822</v>
      </c>
      <c r="F218" s="328">
        <f t="shared" si="110"/>
        <v>188.49630544782212</v>
      </c>
      <c r="G218" s="328">
        <f t="shared" si="111"/>
        <v>2905.7464110114743</v>
      </c>
      <c r="H218" s="313">
        <f t="shared" si="112"/>
        <v>0.02</v>
      </c>
      <c r="I218" s="328">
        <f t="shared" si="113"/>
        <v>4.1054090625602839</v>
      </c>
      <c r="J218" s="328">
        <f t="shared" si="74"/>
        <v>80</v>
      </c>
      <c r="K218" s="335">
        <f t="shared" si="114"/>
        <v>-1</v>
      </c>
      <c r="L218" s="323">
        <f t="shared" si="115"/>
        <v>3.7936992945881256</v>
      </c>
      <c r="M218" s="323">
        <f t="shared" si="116"/>
        <v>3.8036992945881254</v>
      </c>
      <c r="N218" s="328">
        <f t="shared" si="117"/>
        <v>-5.2883422407870029E-2</v>
      </c>
      <c r="O218" s="328">
        <f t="shared" si="75"/>
        <v>2.6482451506068276</v>
      </c>
      <c r="P218" s="332">
        <f t="shared" si="77"/>
        <v>55.369519113605477</v>
      </c>
      <c r="Q218" s="328">
        <f t="shared" si="118"/>
        <v>2844.618616789086</v>
      </c>
      <c r="R218" s="277">
        <f>IF(H218&gt;0, rate1(1,$L$52,$L$51,$L$54,L218,$L$53,$L$50,P218),"")</f>
        <v>882.15223283529133</v>
      </c>
      <c r="S218" s="323">
        <f t="shared" si="119"/>
        <v>1.2176495835967125</v>
      </c>
      <c r="T218" s="323">
        <f t="shared" si="120"/>
        <v>0.24297506815293907</v>
      </c>
      <c r="U218" s="328">
        <f t="shared" si="121"/>
        <v>3.8136992945881256</v>
      </c>
      <c r="V218" s="336">
        <f t="shared" si="122"/>
        <v>3.8136992945881256</v>
      </c>
      <c r="W218" s="328">
        <f t="shared" si="123"/>
        <v>8.7509227745385942E-4</v>
      </c>
      <c r="X218" s="328">
        <f t="shared" si="124"/>
        <v>2871.4997648139001</v>
      </c>
      <c r="Y218" s="328">
        <f t="shared" si="78"/>
        <v>55.66103691559367</v>
      </c>
      <c r="Z218" s="108">
        <f>IF(H218&gt;0, rate1(1,$L$52,$L$51,$L$54,U218,$L$53,$L$50,Y218),"")</f>
        <v>886.00213448633292</v>
      </c>
      <c r="AA218" s="336">
        <f t="shared" si="125"/>
        <v>1.2238151670165658</v>
      </c>
      <c r="AB218" s="336">
        <f t="shared" si="126"/>
        <v>-3.90988818639395E-3</v>
      </c>
      <c r="AC218" s="328">
        <f t="shared" si="127"/>
        <v>0.24297506815293907</v>
      </c>
      <c r="AD218" s="328">
        <f t="shared" si="128"/>
        <v>-8.2312972075847438E-2</v>
      </c>
      <c r="AE218" s="328">
        <f t="shared" si="129"/>
        <v>-4.5293244633994173E-3</v>
      </c>
      <c r="AF218" s="328">
        <f t="shared" si="130"/>
        <v>704.82902671333511</v>
      </c>
      <c r="AG218" s="328">
        <f t="shared" si="131"/>
        <v>699.75014880754259</v>
      </c>
      <c r="AH218" s="328">
        <f t="shared" si="132"/>
        <v>3.7939980906177135</v>
      </c>
      <c r="AI218" s="328">
        <f t="shared" si="133"/>
        <v>275.4343968183386</v>
      </c>
      <c r="AJ218" s="328">
        <f t="shared" si="134"/>
        <v>11.041510019601549</v>
      </c>
      <c r="AK218" s="337">
        <f t="shared" si="135"/>
        <v>190.39590952805199</v>
      </c>
      <c r="AL218" s="42">
        <f t="shared" si="136"/>
        <v>3.1579201338997787</v>
      </c>
    </row>
    <row r="219" spans="1:53" ht="15" x14ac:dyDescent="0.15">
      <c r="A219" s="116"/>
      <c r="B219" s="328">
        <f t="shared" si="107"/>
        <v>704.82902671333511</v>
      </c>
      <c r="C219" s="328">
        <f t="shared" si="108"/>
        <v>699.75014880754259</v>
      </c>
      <c r="D219" s="328">
        <f t="shared" si="109"/>
        <v>3.7939980906177135</v>
      </c>
      <c r="E219" s="328">
        <f t="shared" si="72"/>
        <v>187.77538684604642</v>
      </c>
      <c r="F219" s="328">
        <f t="shared" si="110"/>
        <v>188.0159782861823</v>
      </c>
      <c r="G219" s="328">
        <f t="shared" si="111"/>
        <v>2853.4209900595197</v>
      </c>
      <c r="H219" s="313">
        <f t="shared" si="112"/>
        <v>0.02</v>
      </c>
      <c r="I219" s="328">
        <f t="shared" si="113"/>
        <v>4.063102324634019</v>
      </c>
      <c r="J219" s="328">
        <f t="shared" si="74"/>
        <v>80</v>
      </c>
      <c r="K219" s="335">
        <f t="shared" si="114"/>
        <v>-1</v>
      </c>
      <c r="L219" s="323">
        <f t="shared" si="115"/>
        <v>3.7739980906177135</v>
      </c>
      <c r="M219" s="323">
        <f t="shared" si="116"/>
        <v>3.7839980906177137</v>
      </c>
      <c r="N219" s="328">
        <f t="shared" si="117"/>
        <v>-5.2614364445409123E-2</v>
      </c>
      <c r="O219" s="328">
        <f t="shared" si="75"/>
        <v>2.6104355050785957</v>
      </c>
      <c r="P219" s="332">
        <f t="shared" si="77"/>
        <v>54.98677846706677</v>
      </c>
      <c r="Q219" s="328">
        <f t="shared" si="118"/>
        <v>2792.0497744206905</v>
      </c>
      <c r="R219" s="277">
        <f>IF(H219&gt;0, rate1(1,$L$52,$L$51,$L$54,L219,$L$53,$L$50,P219),"")</f>
        <v>877.01386998253258</v>
      </c>
      <c r="S219" s="323">
        <f t="shared" si="119"/>
        <v>1.2195615588151032</v>
      </c>
      <c r="T219" s="323">
        <f t="shared" si="120"/>
        <v>0.23963377163721378</v>
      </c>
      <c r="U219" s="328">
        <f t="shared" si="121"/>
        <v>3.7939980906177135</v>
      </c>
      <c r="V219" s="336">
        <f t="shared" si="122"/>
        <v>3.7939980906177135</v>
      </c>
      <c r="W219" s="328">
        <f t="shared" si="123"/>
        <v>8.6607434548291451E-4</v>
      </c>
      <c r="X219" s="328">
        <f t="shared" si="124"/>
        <v>2818.5890940105551</v>
      </c>
      <c r="Y219" s="328">
        <f t="shared" si="78"/>
        <v>55.277790429195072</v>
      </c>
      <c r="Z219" s="108">
        <f>IF(H219&gt;0, rate1(1,$L$52,$L$51,$L$54,U219,$L$53,$L$50,Y219),"")</f>
        <v>880.92950106181331</v>
      </c>
      <c r="AA219" s="336">
        <f t="shared" si="125"/>
        <v>1.2256815401844314</v>
      </c>
      <c r="AB219" s="336">
        <f t="shared" si="126"/>
        <v>-3.8375949790804397E-3</v>
      </c>
      <c r="AC219" s="328">
        <f t="shared" si="127"/>
        <v>0.23963377163721378</v>
      </c>
      <c r="AD219" s="328">
        <f t="shared" si="128"/>
        <v>-8.3460690299856352E-2</v>
      </c>
      <c r="AE219" s="328">
        <f t="shared" si="129"/>
        <v>-4.7563083366146527E-3</v>
      </c>
      <c r="AF219" s="328">
        <f t="shared" si="130"/>
        <v>704.53677857725245</v>
      </c>
      <c r="AG219" s="328">
        <f t="shared" si="131"/>
        <v>699.51051503590543</v>
      </c>
      <c r="AH219" s="328">
        <f t="shared" si="132"/>
        <v>3.7742950693665449</v>
      </c>
      <c r="AI219" s="328">
        <f t="shared" si="133"/>
        <v>273.23829170681938</v>
      </c>
      <c r="AJ219" s="328">
        <f t="shared" si="134"/>
        <v>11.117409545075667</v>
      </c>
      <c r="AK219" s="337">
        <f t="shared" si="135"/>
        <v>191.19625203807598</v>
      </c>
      <c r="AL219" s="42">
        <f t="shared" si="136"/>
        <v>3.1799548856452455</v>
      </c>
    </row>
    <row r="220" spans="1:53" ht="15" x14ac:dyDescent="0.15">
      <c r="A220" s="116"/>
      <c r="B220" s="328">
        <f t="shared" si="107"/>
        <v>704.53677857725245</v>
      </c>
      <c r="C220" s="328">
        <f t="shared" si="108"/>
        <v>699.51051503590543</v>
      </c>
      <c r="D220" s="328">
        <f t="shared" si="109"/>
        <v>3.7742950693665449</v>
      </c>
      <c r="E220" s="328">
        <f t="shared" si="72"/>
        <v>187.29244190978261</v>
      </c>
      <c r="F220" s="328">
        <f t="shared" si="110"/>
        <v>187.53391437791453</v>
      </c>
      <c r="G220" s="328">
        <f t="shared" si="111"/>
        <v>2801.7604426081239</v>
      </c>
      <c r="H220" s="313">
        <f t="shared" si="112"/>
        <v>0.02</v>
      </c>
      <c r="I220" s="328">
        <f t="shared" si="113"/>
        <v>4.0210108330776171</v>
      </c>
      <c r="J220" s="328">
        <f t="shared" si="74"/>
        <v>80</v>
      </c>
      <c r="K220" s="335">
        <f t="shared" si="114"/>
        <v>-1</v>
      </c>
      <c r="L220" s="323">
        <f t="shared" si="115"/>
        <v>3.7542950693665449</v>
      </c>
      <c r="M220" s="323">
        <f t="shared" si="116"/>
        <v>3.7642950693665451</v>
      </c>
      <c r="N220" s="328">
        <f t="shared" si="117"/>
        <v>-5.2345234951600261E-2</v>
      </c>
      <c r="O220" s="328">
        <f t="shared" si="75"/>
        <v>2.5730784396704496</v>
      </c>
      <c r="P220" s="332">
        <f t="shared" si="77"/>
        <v>54.604668485436179</v>
      </c>
      <c r="Q220" s="328">
        <f t="shared" si="118"/>
        <v>2740.1473452527011</v>
      </c>
      <c r="R220" s="277">
        <f>IF(H220&gt;0, rate1(1,$L$52,$L$51,$L$54,L220,$L$53,$L$50,P220),"")</f>
        <v>871.78665978415734</v>
      </c>
      <c r="S220" s="323">
        <f t="shared" si="119"/>
        <v>1.2215483791669965</v>
      </c>
      <c r="T220" s="323">
        <f t="shared" si="120"/>
        <v>0.23626999731803042</v>
      </c>
      <c r="U220" s="328">
        <f t="shared" si="121"/>
        <v>3.7742950693665449</v>
      </c>
      <c r="V220" s="336">
        <f t="shared" si="122"/>
        <v>3.7742950693665449</v>
      </c>
      <c r="W220" s="328">
        <f t="shared" si="123"/>
        <v>8.5710229454782905E-4</v>
      </c>
      <c r="X220" s="328">
        <f t="shared" si="124"/>
        <v>2766.3476217976686</v>
      </c>
      <c r="Y220" s="328">
        <f t="shared" si="78"/>
        <v>54.895172801478402</v>
      </c>
      <c r="Z220" s="108">
        <f>IF(H220&gt;0, rate1(1,$L$52,$L$51,$L$54,U220,$L$53,$L$50,Y220),"")</f>
        <v>875.76968207381628</v>
      </c>
      <c r="AA220" s="336">
        <f t="shared" si="125"/>
        <v>1.2276196201512253</v>
      </c>
      <c r="AB220" s="336">
        <f t="shared" si="126"/>
        <v>-3.7655027012978488E-3</v>
      </c>
      <c r="AC220" s="328">
        <f t="shared" si="127"/>
        <v>0.23626999731803042</v>
      </c>
      <c r="AD220" s="328">
        <f t="shared" si="128"/>
        <v>-8.4648919570939299E-2</v>
      </c>
      <c r="AE220" s="328">
        <f t="shared" si="129"/>
        <v>-4.9935694928051402E-3</v>
      </c>
      <c r="AF220" s="328">
        <f t="shared" si="130"/>
        <v>704.2481633449828</v>
      </c>
      <c r="AG220" s="328">
        <f t="shared" si="131"/>
        <v>699.27424503858742</v>
      </c>
      <c r="AH220" s="328">
        <f t="shared" si="132"/>
        <v>3.7545902292228934</v>
      </c>
      <c r="AI220" s="328">
        <f t="shared" si="133"/>
        <v>271.01813805745508</v>
      </c>
      <c r="AJ220" s="328">
        <f t="shared" si="134"/>
        <v>11.192692361202738</v>
      </c>
      <c r="AK220" s="337">
        <f t="shared" si="135"/>
        <v>191.97591591492022</v>
      </c>
      <c r="AL220" s="42">
        <f t="shared" si="136"/>
        <v>3.2018139489817909</v>
      </c>
    </row>
    <row r="221" spans="1:53" ht="15" x14ac:dyDescent="0.15">
      <c r="A221" s="116"/>
      <c r="B221" s="328">
        <f t="shared" si="107"/>
        <v>704.2481633449828</v>
      </c>
      <c r="C221" s="328">
        <f t="shared" si="108"/>
        <v>699.27424503858742</v>
      </c>
      <c r="D221" s="328">
        <f t="shared" si="109"/>
        <v>3.7545902292228934</v>
      </c>
      <c r="E221" s="328">
        <f t="shared" si="72"/>
        <v>186.80769127009006</v>
      </c>
      <c r="F221" s="328">
        <f t="shared" si="110"/>
        <v>187.05006658993634</v>
      </c>
      <c r="G221" s="328">
        <f t="shared" si="111"/>
        <v>2750.7594510395875</v>
      </c>
      <c r="H221" s="313">
        <f t="shared" si="112"/>
        <v>0.02</v>
      </c>
      <c r="I221" s="328">
        <f t="shared" si="113"/>
        <v>3.979134645116301</v>
      </c>
      <c r="J221" s="328">
        <f t="shared" si="74"/>
        <v>80</v>
      </c>
      <c r="K221" s="335">
        <f t="shared" si="114"/>
        <v>-1</v>
      </c>
      <c r="L221" s="323">
        <f t="shared" si="115"/>
        <v>3.7345902292228934</v>
      </c>
      <c r="M221" s="323">
        <f t="shared" si="116"/>
        <v>3.7445902292228936</v>
      </c>
      <c r="N221" s="328">
        <f t="shared" si="117"/>
        <v>-5.2076033891495399E-2</v>
      </c>
      <c r="O221" s="328">
        <f t="shared" si="75"/>
        <v>2.5361772416877457</v>
      </c>
      <c r="P221" s="332">
        <f t="shared" si="77"/>
        <v>54.223191644930715</v>
      </c>
      <c r="Q221" s="328">
        <f t="shared" si="118"/>
        <v>2688.9060706946739</v>
      </c>
      <c r="R221" s="277">
        <f>IF(H221&gt;0, rate1(1,$L$52,$L$51,$L$54,L221,$L$53,$L$50,P221),"")</f>
        <v>866.46833452970759</v>
      </c>
      <c r="S221" s="323">
        <f t="shared" si="119"/>
        <v>1.2236108933359542</v>
      </c>
      <c r="T221" s="323">
        <f t="shared" si="120"/>
        <v>0.23288683800058027</v>
      </c>
      <c r="U221" s="328">
        <f t="shared" si="121"/>
        <v>3.7545902292228934</v>
      </c>
      <c r="V221" s="336">
        <f t="shared" si="122"/>
        <v>3.7545902292228934</v>
      </c>
      <c r="W221" s="328">
        <f t="shared" si="123"/>
        <v>8.4817613685395088E-4</v>
      </c>
      <c r="X221" s="328">
        <f t="shared" si="124"/>
        <v>2714.7700153528763</v>
      </c>
      <c r="Y221" s="328">
        <f t="shared" si="78"/>
        <v>54.513186492738868</v>
      </c>
      <c r="Z221" s="108">
        <f>IF(H221&gt;0, rate1(1,$L$52,$L$51,$L$54,U221,$L$53,$L$50,Y221),"")</f>
        <v>870.52046587840948</v>
      </c>
      <c r="AA221" s="336">
        <f t="shared" si="125"/>
        <v>1.2296300183912252</v>
      </c>
      <c r="AB221" s="336">
        <f t="shared" si="126"/>
        <v>-3.6936640200450465E-3</v>
      </c>
      <c r="AC221" s="328">
        <f t="shared" si="127"/>
        <v>0.23288683800058027</v>
      </c>
      <c r="AD221" s="328">
        <f t="shared" si="128"/>
        <v>-8.5878618867890541E-2</v>
      </c>
      <c r="AE221" s="328">
        <f t="shared" si="129"/>
        <v>-5.2421672429269284E-3</v>
      </c>
      <c r="AF221" s="328">
        <f t="shared" si="130"/>
        <v>703.96320047309075</v>
      </c>
      <c r="AG221" s="328">
        <f t="shared" si="131"/>
        <v>699.04135820058684</v>
      </c>
      <c r="AH221" s="328">
        <f t="shared" si="132"/>
        <v>3.7348835685515609</v>
      </c>
      <c r="AI221" s="328">
        <f t="shared" si="133"/>
        <v>268.77709054074563</v>
      </c>
      <c r="AJ221" s="328">
        <f t="shared" si="134"/>
        <v>11.267352664130723</v>
      </c>
      <c r="AK221" s="337">
        <f t="shared" si="135"/>
        <v>192.73524381335892</v>
      </c>
      <c r="AL221" s="42">
        <f t="shared" si="136"/>
        <v>3.2234954000263873</v>
      </c>
    </row>
    <row r="222" spans="1:53" ht="15" x14ac:dyDescent="0.15">
      <c r="A222" s="116"/>
      <c r="B222" s="328">
        <f t="shared" si="107"/>
        <v>703.96320047309075</v>
      </c>
      <c r="C222" s="328">
        <f t="shared" si="108"/>
        <v>699.04135820058684</v>
      </c>
      <c r="D222" s="328">
        <f t="shared" si="109"/>
        <v>3.7348835685515609</v>
      </c>
      <c r="E222" s="328">
        <f t="shared" si="72"/>
        <v>186.32109746577845</v>
      </c>
      <c r="F222" s="328">
        <f t="shared" si="110"/>
        <v>186.56439436793426</v>
      </c>
      <c r="G222" s="328">
        <f t="shared" si="111"/>
        <v>2700.4128336323511</v>
      </c>
      <c r="H222" s="313">
        <f t="shared" si="112"/>
        <v>0.02</v>
      </c>
      <c r="I222" s="328">
        <f t="shared" si="113"/>
        <v>3.9374738180031272</v>
      </c>
      <c r="J222" s="328">
        <f t="shared" si="74"/>
        <v>80</v>
      </c>
      <c r="K222" s="335">
        <f t="shared" si="114"/>
        <v>-1</v>
      </c>
      <c r="L222" s="323">
        <f t="shared" si="115"/>
        <v>3.7148835685515609</v>
      </c>
      <c r="M222" s="323">
        <f t="shared" si="116"/>
        <v>3.7248835685515607</v>
      </c>
      <c r="N222" s="328">
        <f t="shared" si="117"/>
        <v>-5.180676122981609E-2</v>
      </c>
      <c r="O222" s="328">
        <f t="shared" si="75"/>
        <v>2.4997347583598311</v>
      </c>
      <c r="P222" s="332">
        <f t="shared" si="77"/>
        <v>53.842350443218031</v>
      </c>
      <c r="Q222" s="328">
        <f t="shared" si="118"/>
        <v>2638.3208196671626</v>
      </c>
      <c r="R222" s="277">
        <f>IF(H222&gt;0, rate1(1,$L$52,$L$51,$L$54,L222,$L$53,$L$50,P222),"")</f>
        <v>861.05654933723326</v>
      </c>
      <c r="S222" s="323">
        <f t="shared" si="119"/>
        <v>1.2257502801255689</v>
      </c>
      <c r="T222" s="323">
        <f t="shared" si="120"/>
        <v>0.22948702965506695</v>
      </c>
      <c r="U222" s="328">
        <f t="shared" si="121"/>
        <v>3.7348835685515609</v>
      </c>
      <c r="V222" s="336">
        <f t="shared" si="122"/>
        <v>3.7348835685515609</v>
      </c>
      <c r="W222" s="328">
        <f t="shared" si="123"/>
        <v>8.3929588460129878E-4</v>
      </c>
      <c r="X222" s="328">
        <f t="shared" si="124"/>
        <v>2663.8510796041514</v>
      </c>
      <c r="Y222" s="328">
        <f t="shared" si="78"/>
        <v>54.13183398449587</v>
      </c>
      <c r="Z222" s="108">
        <f>IF(H222&gt;0, rate1(1,$L$52,$L$51,$L$54,U222,$L$53,$L$50,Y222),"")</f>
        <v>865.17956603774303</v>
      </c>
      <c r="AA222" s="336">
        <f t="shared" si="125"/>
        <v>1.2317136649381109</v>
      </c>
      <c r="AB222" s="336">
        <f t="shared" si="126"/>
        <v>-3.6221251121528334E-3</v>
      </c>
      <c r="AC222" s="328">
        <f t="shared" si="127"/>
        <v>0.22948702965506695</v>
      </c>
      <c r="AD222" s="328">
        <f t="shared" si="128"/>
        <v>-8.7150894889620661E-2</v>
      </c>
      <c r="AE222" s="328">
        <f t="shared" si="129"/>
        <v>-5.5032349824650885E-3</v>
      </c>
      <c r="AF222" s="328">
        <f t="shared" si="130"/>
        <v>703.68190668220586</v>
      </c>
      <c r="AG222" s="328">
        <f t="shared" si="131"/>
        <v>698.81187117093179</v>
      </c>
      <c r="AH222" s="328">
        <f t="shared" si="132"/>
        <v>3.7151750856933798</v>
      </c>
      <c r="AI222" s="328">
        <f t="shared" si="133"/>
        <v>266.51795382278453</v>
      </c>
      <c r="AJ222" s="328">
        <f t="shared" si="134"/>
        <v>11.341385429081496</v>
      </c>
      <c r="AK222" s="337">
        <f t="shared" si="135"/>
        <v>193.47458493538679</v>
      </c>
      <c r="AL222" s="42">
        <f t="shared" si="136"/>
        <v>3.2449975672696469</v>
      </c>
    </row>
    <row r="223" spans="1:53" ht="15" x14ac:dyDescent="0.15">
      <c r="A223" s="116"/>
      <c r="B223" s="328">
        <f t="shared" si="107"/>
        <v>703.68190668220586</v>
      </c>
      <c r="C223" s="328">
        <f t="shared" si="108"/>
        <v>698.81187117093179</v>
      </c>
      <c r="D223" s="328">
        <f t="shared" si="109"/>
        <v>3.7151750856933798</v>
      </c>
      <c r="E223" s="328">
        <f t="shared" si="72"/>
        <v>185.83262850824019</v>
      </c>
      <c r="F223" s="328">
        <f t="shared" si="110"/>
        <v>186.07686298700932</v>
      </c>
      <c r="G223" s="328">
        <f t="shared" si="111"/>
        <v>2650.7155254353406</v>
      </c>
      <c r="H223" s="313">
        <f t="shared" si="112"/>
        <v>0.02</v>
      </c>
      <c r="I223" s="328">
        <f t="shared" si="113"/>
        <v>3.8960284090192547</v>
      </c>
      <c r="J223" s="328">
        <f t="shared" si="74"/>
        <v>80</v>
      </c>
      <c r="K223" s="335">
        <f t="shared" si="114"/>
        <v>-1</v>
      </c>
      <c r="L223" s="323">
        <f t="shared" si="115"/>
        <v>3.6951750856933798</v>
      </c>
      <c r="M223" s="323">
        <f t="shared" si="116"/>
        <v>3.7051750856933801</v>
      </c>
      <c r="N223" s="328">
        <f t="shared" si="117"/>
        <v>-5.1537416930923285E-2</v>
      </c>
      <c r="O223" s="328">
        <f t="shared" si="75"/>
        <v>2.4637534464022619</v>
      </c>
      <c r="P223" s="332">
        <f t="shared" si="77"/>
        <v>53.462147399719719</v>
      </c>
      <c r="Q223" s="328">
        <f t="shared" si="118"/>
        <v>2588.3865704007485</v>
      </c>
      <c r="R223" s="277">
        <f>IF(H223&gt;0, rate1(1,$L$52,$L$51,$L$54,L223,$L$53,$L$50,P223),"")</f>
        <v>855.54887885361597</v>
      </c>
      <c r="S223" s="323">
        <f t="shared" si="119"/>
        <v>1.2279680481017055</v>
      </c>
      <c r="T223" s="323">
        <f t="shared" si="120"/>
        <v>0.2260729841750912</v>
      </c>
      <c r="U223" s="328">
        <f t="shared" si="121"/>
        <v>3.7151750856933798</v>
      </c>
      <c r="V223" s="336">
        <f t="shared" si="122"/>
        <v>3.7151750856933798</v>
      </c>
      <c r="W223" s="328">
        <f t="shared" si="123"/>
        <v>8.3046154999522059E-4</v>
      </c>
      <c r="X223" s="328">
        <f t="shared" si="124"/>
        <v>2613.585737845146</v>
      </c>
      <c r="Y223" s="328">
        <f t="shared" si="78"/>
        <v>53.751117779791919</v>
      </c>
      <c r="Z223" s="108">
        <f>IF(H223&gt;0, rate1(1,$L$52,$L$51,$L$54,U223,$L$53,$L$50,Y223),"")</f>
        <v>859.74461814225015</v>
      </c>
      <c r="AA223" s="336">
        <f t="shared" si="125"/>
        <v>1.2338718064749907</v>
      </c>
      <c r="AB223" s="336">
        <f t="shared" si="126"/>
        <v>-3.5509263066475123E-3</v>
      </c>
      <c r="AC223" s="328">
        <f t="shared" si="127"/>
        <v>0.2260729841750912</v>
      </c>
      <c r="AD223" s="328">
        <f t="shared" si="128"/>
        <v>-8.8467005790086831E-2</v>
      </c>
      <c r="AE223" s="328">
        <f t="shared" si="129"/>
        <v>-5.7779913096448433E-3</v>
      </c>
      <c r="AF223" s="328">
        <f t="shared" si="130"/>
        <v>703.40429628109985</v>
      </c>
      <c r="AG223" s="328">
        <f t="shared" si="131"/>
        <v>698.58579818675673</v>
      </c>
      <c r="AH223" s="328">
        <f t="shared" si="132"/>
        <v>3.6954647789648276</v>
      </c>
      <c r="AI223" s="328">
        <f t="shared" si="133"/>
        <v>264.24321247199271</v>
      </c>
      <c r="AJ223" s="328">
        <f t="shared" si="134"/>
        <v>11.414786321434828</v>
      </c>
      <c r="AK223" s="337">
        <f t="shared" si="135"/>
        <v>194.19429343828327</v>
      </c>
      <c r="AL223" s="42">
        <f t="shared" si="136"/>
        <v>3.2663190035754699</v>
      </c>
    </row>
    <row r="224" spans="1:53" ht="15" x14ac:dyDescent="0.15">
      <c r="A224" s="116"/>
      <c r="B224" s="328">
        <f t="shared" si="107"/>
        <v>703.40429628109985</v>
      </c>
      <c r="C224" s="328">
        <f t="shared" si="108"/>
        <v>698.58579818675673</v>
      </c>
      <c r="D224" s="328">
        <f t="shared" si="109"/>
        <v>3.6954647789648276</v>
      </c>
      <c r="E224" s="328">
        <f t="shared" si="72"/>
        <v>185.34225723330991</v>
      </c>
      <c r="F224" s="328">
        <f t="shared" si="110"/>
        <v>185.58744287077505</v>
      </c>
      <c r="G224" s="328">
        <f t="shared" si="111"/>
        <v>2601.6625613712827</v>
      </c>
      <c r="H224" s="313">
        <f t="shared" si="112"/>
        <v>0.02</v>
      </c>
      <c r="I224" s="328">
        <f t="shared" si="113"/>
        <v>3.8547984754744906</v>
      </c>
      <c r="J224" s="328">
        <f t="shared" si="74"/>
        <v>80</v>
      </c>
      <c r="K224" s="335">
        <f t="shared" si="114"/>
        <v>-1</v>
      </c>
      <c r="L224" s="323">
        <f t="shared" si="115"/>
        <v>3.6754647789648276</v>
      </c>
      <c r="M224" s="323">
        <f t="shared" si="116"/>
        <v>3.6854647789648274</v>
      </c>
      <c r="N224" s="328">
        <f t="shared" si="117"/>
        <v>-5.1268000958842208E-2</v>
      </c>
      <c r="O224" s="328">
        <f t="shared" si="75"/>
        <v>2.4282354170731968</v>
      </c>
      <c r="P224" s="332">
        <f t="shared" si="77"/>
        <v>53.082585055922898</v>
      </c>
      <c r="Q224" s="328">
        <f t="shared" si="118"/>
        <v>2539.0983943724386</v>
      </c>
      <c r="R224" s="277">
        <f>IF(H224&gt;0, rate1(1,$L$52,$L$51,$L$54,L224,$L$53,$L$50,P224),"")</f>
        <v>849.94281378441121</v>
      </c>
      <c r="S224" s="323">
        <f t="shared" si="119"/>
        <v>1.230266038031864</v>
      </c>
      <c r="T224" s="323">
        <f t="shared" si="120"/>
        <v>0.22264681929233437</v>
      </c>
      <c r="U224" s="328">
        <f t="shared" si="121"/>
        <v>3.6954647789648276</v>
      </c>
      <c r="V224" s="336">
        <f t="shared" si="122"/>
        <v>3.6954647789648276</v>
      </c>
      <c r="W224" s="328">
        <f t="shared" si="123"/>
        <v>8.216731452641568E-4</v>
      </c>
      <c r="X224" s="328">
        <f t="shared" si="124"/>
        <v>2563.9690146073167</v>
      </c>
      <c r="Y224" s="328">
        <f t="shared" si="78"/>
        <v>53.371040403499606</v>
      </c>
      <c r="Z224" s="108">
        <f>IF(H224&gt;0, rate1(1,$L$52,$L$51,$L$54,U224,$L$53,$L$50,Y224),"")</f>
        <v>854.21317646971227</v>
      </c>
      <c r="AA224" s="336">
        <f t="shared" si="125"/>
        <v>1.2361060071135006</v>
      </c>
      <c r="AB224" s="336">
        <f t="shared" si="126"/>
        <v>-3.4801026679052815E-3</v>
      </c>
      <c r="AC224" s="328">
        <f t="shared" si="127"/>
        <v>0.22264681929233437</v>
      </c>
      <c r="AD224" s="328">
        <f t="shared" si="128"/>
        <v>-8.9828366125186285E-2</v>
      </c>
      <c r="AE224" s="328">
        <f t="shared" si="129"/>
        <v>-6.0677524128853423E-3</v>
      </c>
      <c r="AF224" s="328">
        <f t="shared" si="130"/>
        <v>703.13038146084864</v>
      </c>
      <c r="AG224" s="328">
        <f t="shared" si="131"/>
        <v>698.36315136746441</v>
      </c>
      <c r="AH224" s="328">
        <f t="shared" si="132"/>
        <v>3.6757526466574069</v>
      </c>
      <c r="AI224" s="328">
        <f t="shared" si="133"/>
        <v>261.95505824796464</v>
      </c>
      <c r="AJ224" s="328">
        <f t="shared" si="134"/>
        <v>11.487551615392597</v>
      </c>
      <c r="AK224" s="337">
        <f t="shared" si="135"/>
        <v>194.89472702407369</v>
      </c>
      <c r="AL224" s="42">
        <f t="shared" si="136"/>
        <v>3.2874584605732293</v>
      </c>
    </row>
    <row r="225" spans="1:38" ht="15" x14ac:dyDescent="0.15">
      <c r="A225" s="116"/>
      <c r="B225" s="328">
        <f t="shared" si="107"/>
        <v>703.13038146084864</v>
      </c>
      <c r="C225" s="328">
        <f t="shared" si="108"/>
        <v>698.36315136746441</v>
      </c>
      <c r="D225" s="328">
        <f t="shared" si="109"/>
        <v>3.6757526466574069</v>
      </c>
      <c r="E225" s="328">
        <f t="shared" si="72"/>
        <v>184.84996071294265</v>
      </c>
      <c r="F225" s="328">
        <f t="shared" si="110"/>
        <v>185.09610897312626</v>
      </c>
      <c r="G225" s="328">
        <f t="shared" si="111"/>
        <v>2553.2490613405043</v>
      </c>
      <c r="H225" s="313">
        <f t="shared" si="112"/>
        <v>0.02</v>
      </c>
      <c r="I225" s="328">
        <f t="shared" si="113"/>
        <v>3.8137840747073826</v>
      </c>
      <c r="J225" s="328">
        <f t="shared" si="74"/>
        <v>80</v>
      </c>
      <c r="K225" s="335">
        <f t="shared" si="114"/>
        <v>-1</v>
      </c>
      <c r="L225" s="323">
        <f t="shared" si="115"/>
        <v>3.6557526466574068</v>
      </c>
      <c r="M225" s="323">
        <f t="shared" si="116"/>
        <v>3.6657526466574071</v>
      </c>
      <c r="N225" s="328">
        <f t="shared" si="117"/>
        <v>-5.0998513277239255E-2</v>
      </c>
      <c r="O225" s="328">
        <f t="shared" si="75"/>
        <v>2.3931824770935437</v>
      </c>
      <c r="P225" s="332">
        <f t="shared" si="77"/>
        <v>52.703665975693688</v>
      </c>
      <c r="Q225" s="328">
        <f t="shared" si="118"/>
        <v>2490.4514421572758</v>
      </c>
      <c r="R225" s="277">
        <f>IF(H225&gt;0, rate1(1,$L$52,$L$51,$L$54,L225,$L$53,$L$50,P225),"")</f>
        <v>844.23575724275304</v>
      </c>
      <c r="S225" s="323">
        <f t="shared" si="119"/>
        <v>1.232646428213563</v>
      </c>
      <c r="T225" s="323">
        <f t="shared" si="120"/>
        <v>0.2192103857722846</v>
      </c>
      <c r="U225" s="328">
        <f t="shared" si="121"/>
        <v>3.6757526466574069</v>
      </c>
      <c r="V225" s="336">
        <f t="shared" si="122"/>
        <v>3.6757526466574069</v>
      </c>
      <c r="W225" s="328">
        <f t="shared" si="123"/>
        <v>8.129306826152316E-4</v>
      </c>
      <c r="X225" s="328">
        <f t="shared" si="124"/>
        <v>2514.9960205575667</v>
      </c>
      <c r="Y225" s="328">
        <f t="shared" si="78"/>
        <v>52.991604402630308</v>
      </c>
      <c r="Z225" s="108">
        <f>IF(H225&gt;0, rate1(1,$L$52,$L$51,$L$54,U225,$L$53,$L$50,Y225),"")</f>
        <v>848.58271047124379</v>
      </c>
      <c r="AA225" s="336">
        <f t="shared" si="125"/>
        <v>1.238418151937057</v>
      </c>
      <c r="AB225" s="336">
        <f t="shared" si="126"/>
        <v>-3.4096845228036477E-3</v>
      </c>
      <c r="AC225" s="328">
        <f t="shared" si="127"/>
        <v>0.2192103857722846</v>
      </c>
      <c r="AD225" s="328">
        <f t="shared" si="128"/>
        <v>-9.1236553092771649E-2</v>
      </c>
      <c r="AE225" s="328">
        <f t="shared" si="129"/>
        <v>-6.3739459329600649E-3</v>
      </c>
      <c r="AF225" s="328">
        <f t="shared" si="130"/>
        <v>702.86017256179912</v>
      </c>
      <c r="AG225" s="328">
        <f t="shared" si="131"/>
        <v>698.14394098169214</v>
      </c>
      <c r="AH225" s="328">
        <f t="shared" si="132"/>
        <v>3.6560386870371429</v>
      </c>
      <c r="AI225" s="328">
        <f t="shared" si="133"/>
        <v>259.65541484314605</v>
      </c>
      <c r="AJ225" s="328">
        <f t="shared" si="134"/>
        <v>11.559678119515693</v>
      </c>
      <c r="AK225" s="337">
        <f t="shared" si="135"/>
        <v>195.57624569187925</v>
      </c>
      <c r="AL225" s="42">
        <f t="shared" si="136"/>
        <v>3.3084148652330665</v>
      </c>
    </row>
    <row r="226" spans="1:38" ht="15" x14ac:dyDescent="0.15">
      <c r="A226" s="116"/>
      <c r="B226" s="328">
        <f t="shared" si="107"/>
        <v>702.86017256179912</v>
      </c>
      <c r="C226" s="328">
        <f t="shared" si="108"/>
        <v>698.14394098169214</v>
      </c>
      <c r="D226" s="328">
        <f t="shared" si="109"/>
        <v>3.6560386870371429</v>
      </c>
      <c r="E226" s="328">
        <f t="shared" si="72"/>
        <v>184.35571972128963</v>
      </c>
      <c r="F226" s="328">
        <f t="shared" si="110"/>
        <v>184.60284021711612</v>
      </c>
      <c r="G226" s="328">
        <f t="shared" si="111"/>
        <v>2505.4702171164276</v>
      </c>
      <c r="H226" s="313">
        <f t="shared" si="112"/>
        <v>0.02</v>
      </c>
      <c r="I226" s="328">
        <f t="shared" si="113"/>
        <v>3.7729852640855825</v>
      </c>
      <c r="J226" s="328">
        <f t="shared" si="74"/>
        <v>80</v>
      </c>
      <c r="K226" s="335">
        <f t="shared" si="114"/>
        <v>-1</v>
      </c>
      <c r="L226" s="323">
        <f t="shared" si="115"/>
        <v>3.6360386870371428</v>
      </c>
      <c r="M226" s="323">
        <f t="shared" si="116"/>
        <v>3.6460386870371426</v>
      </c>
      <c r="N226" s="328">
        <f t="shared" si="117"/>
        <v>-5.0728953849416669E-2</v>
      </c>
      <c r="O226" s="328">
        <f t="shared" si="75"/>
        <v>2.3585961657898249</v>
      </c>
      <c r="P226" s="332">
        <f t="shared" si="77"/>
        <v>52.325392745599196</v>
      </c>
      <c r="Q226" s="328">
        <f t="shared" si="118"/>
        <v>2442.4409309933617</v>
      </c>
      <c r="R226" s="277">
        <f>IF(H226&gt;0, rate1(1,$L$52,$L$51,$L$54,L226,$L$53,$L$50,P226),"")</f>
        <v>838.42502090632411</v>
      </c>
      <c r="S226" s="323">
        <f t="shared" si="119"/>
        <v>1.2351117428054461</v>
      </c>
      <c r="T226" s="323">
        <f t="shared" si="120"/>
        <v>0.21576529204410963</v>
      </c>
      <c r="U226" s="328">
        <f t="shared" si="121"/>
        <v>3.6560386870371429</v>
      </c>
      <c r="V226" s="336">
        <f t="shared" si="122"/>
        <v>3.6560386870371429</v>
      </c>
      <c r="W226" s="328">
        <f t="shared" si="123"/>
        <v>8.0423417428576727E-4</v>
      </c>
      <c r="X226" s="328">
        <f t="shared" si="124"/>
        <v>2466.6619392102602</v>
      </c>
      <c r="Y226" s="328">
        <f t="shared" si="78"/>
        <v>52.61281234665163</v>
      </c>
      <c r="Z226" s="108">
        <f>IF(H226&gt;0, rate1(1,$L$52,$L$51,$L$54,U226,$L$53,$L$50,Y226),"")</f>
        <v>842.85060107375421</v>
      </c>
      <c r="AA226" s="336">
        <f t="shared" si="125"/>
        <v>1.2408104534025581</v>
      </c>
      <c r="AB226" s="336">
        <f t="shared" si="126"/>
        <v>-3.3396979363738196E-3</v>
      </c>
      <c r="AC226" s="328">
        <f t="shared" si="127"/>
        <v>0.21576529204410963</v>
      </c>
      <c r="AD226" s="328">
        <f t="shared" si="128"/>
        <v>-9.2693314158754189E-2</v>
      </c>
      <c r="AE226" s="328">
        <f t="shared" si="129"/>
        <v>-6.6981265402956489E-3</v>
      </c>
      <c r="AF226" s="328">
        <f t="shared" si="130"/>
        <v>702.59367831590555</v>
      </c>
      <c r="AG226" s="328">
        <f t="shared" si="131"/>
        <v>697.92817568964801</v>
      </c>
      <c r="AH226" s="328">
        <f t="shared" si="132"/>
        <v>3.636322898343971</v>
      </c>
      <c r="AI226" s="328">
        <f t="shared" si="133"/>
        <v>257.34596018004186</v>
      </c>
      <c r="AJ226" s="328">
        <f t="shared" si="134"/>
        <v>11.631163108454594</v>
      </c>
      <c r="AK226" s="337">
        <f t="shared" si="135"/>
        <v>196.2392106360995</v>
      </c>
      <c r="AL226" s="42">
        <f t="shared" si="136"/>
        <v>3.3291872984205182</v>
      </c>
    </row>
    <row r="227" spans="1:38" ht="15" x14ac:dyDescent="0.15">
      <c r="A227" s="116"/>
      <c r="B227" s="328">
        <f t="shared" si="107"/>
        <v>702.59367831590555</v>
      </c>
      <c r="C227" s="328">
        <f t="shared" si="108"/>
        <v>697.92817568964801</v>
      </c>
      <c r="D227" s="328">
        <f t="shared" si="109"/>
        <v>3.636322898343971</v>
      </c>
      <c r="E227" s="328">
        <f t="shared" si="72"/>
        <v>183.85951825002999</v>
      </c>
      <c r="F227" s="328">
        <f t="shared" si="110"/>
        <v>184.10761898565983</v>
      </c>
      <c r="G227" s="328">
        <f t="shared" si="111"/>
        <v>2458.3212808409817</v>
      </c>
      <c r="H227" s="313">
        <f t="shared" si="112"/>
        <v>0.02</v>
      </c>
      <c r="I227" s="328">
        <f t="shared" si="113"/>
        <v>3.732402101006028</v>
      </c>
      <c r="J227" s="328">
        <f t="shared" si="74"/>
        <v>80</v>
      </c>
      <c r="K227" s="335">
        <f t="shared" si="114"/>
        <v>-1</v>
      </c>
      <c r="L227" s="323">
        <f t="shared" si="115"/>
        <v>3.616322898343971</v>
      </c>
      <c r="M227" s="323">
        <f t="shared" si="116"/>
        <v>3.6263228983439708</v>
      </c>
      <c r="N227" s="328">
        <f t="shared" si="117"/>
        <v>-5.045932263828945E-2</v>
      </c>
      <c r="O227" s="328">
        <f t="shared" si="75"/>
        <v>2.324477788803172</v>
      </c>
      <c r="P227" s="332">
        <f t="shared" si="77"/>
        <v>51.947767975234648</v>
      </c>
      <c r="Q227" s="328">
        <f t="shared" si="118"/>
        <v>2395.0621338750911</v>
      </c>
      <c r="R227" s="277">
        <f>IF(H227&gt;0, rate1(1,$L$52,$L$51,$L$54,L227,$L$53,$L$50,P227),"")</f>
        <v>832.50782097046374</v>
      </c>
      <c r="S227" s="323">
        <f t="shared" si="119"/>
        <v>1.2376648633009313</v>
      </c>
      <c r="T227" s="323">
        <f t="shared" si="120"/>
        <v>0.21231292643539759</v>
      </c>
      <c r="U227" s="328">
        <f t="shared" si="121"/>
        <v>3.636322898343971</v>
      </c>
      <c r="V227" s="336">
        <f t="shared" si="122"/>
        <v>3.636322898343971</v>
      </c>
      <c r="W227" s="328">
        <f t="shared" si="123"/>
        <v>7.9558363250598063E-4</v>
      </c>
      <c r="X227" s="328">
        <f t="shared" si="124"/>
        <v>2418.9620152594575</v>
      </c>
      <c r="Y227" s="328">
        <f t="shared" si="78"/>
        <v>52.234666827809271</v>
      </c>
      <c r="Z227" s="108">
        <f>IF(H227&gt;0, rate1(1,$L$52,$L$51,$L$54,U227,$L$53,$L$50,Y227),"")</f>
        <v>837.01413678754761</v>
      </c>
      <c r="AA227" s="336">
        <f t="shared" si="125"/>
        <v>1.2432854607182715</v>
      </c>
      <c r="AB227" s="336">
        <f t="shared" si="126"/>
        <v>-3.2701651391625055E-3</v>
      </c>
      <c r="AC227" s="328">
        <f t="shared" si="127"/>
        <v>0.21231292643539759</v>
      </c>
      <c r="AD227" s="328">
        <f t="shared" si="128"/>
        <v>-9.4200576176814113E-2</v>
      </c>
      <c r="AE227" s="328">
        <f t="shared" si="129"/>
        <v>-7.0419935095673587E-3</v>
      </c>
      <c r="AF227" s="328">
        <f t="shared" si="130"/>
        <v>702.33090606683186</v>
      </c>
      <c r="AG227" s="328">
        <f t="shared" si="131"/>
        <v>697.71586276321261</v>
      </c>
      <c r="AH227" s="328">
        <f t="shared" si="132"/>
        <v>3.6166052787912406</v>
      </c>
      <c r="AI227" s="328">
        <f t="shared" si="133"/>
        <v>255.02814638774444</v>
      </c>
      <c r="AJ227" s="328">
        <f t="shared" si="134"/>
        <v>11.702004260228968</v>
      </c>
      <c r="AK227" s="337">
        <f t="shared" si="135"/>
        <v>196.88398327482582</v>
      </c>
      <c r="AL227" s="42">
        <f t="shared" si="136"/>
        <v>3.3497749752349217</v>
      </c>
    </row>
    <row r="228" spans="1:38" ht="15" x14ac:dyDescent="0.15">
      <c r="A228" s="116"/>
      <c r="B228" s="328">
        <f t="shared" si="107"/>
        <v>702.33090606683186</v>
      </c>
      <c r="C228" s="328">
        <f t="shared" si="108"/>
        <v>697.71586276321261</v>
      </c>
      <c r="D228" s="328">
        <f t="shared" si="109"/>
        <v>3.6166052787912406</v>
      </c>
      <c r="E228" s="328">
        <f t="shared" si="72"/>
        <v>183.3613430681778</v>
      </c>
      <c r="F228" s="328">
        <f t="shared" si="110"/>
        <v>183.61043065910388</v>
      </c>
      <c r="G228" s="328">
        <f t="shared" si="111"/>
        <v>2411.7975549466132</v>
      </c>
      <c r="H228" s="313">
        <f t="shared" si="112"/>
        <v>0.02</v>
      </c>
      <c r="I228" s="328">
        <f t="shared" si="113"/>
        <v>3.6920346428953965</v>
      </c>
      <c r="J228" s="328">
        <f t="shared" si="74"/>
        <v>80</v>
      </c>
      <c r="K228" s="335">
        <f t="shared" si="114"/>
        <v>-1</v>
      </c>
      <c r="L228" s="323">
        <f t="shared" si="115"/>
        <v>3.5966052787912406</v>
      </c>
      <c r="M228" s="323">
        <f t="shared" si="116"/>
        <v>3.6066052787912408</v>
      </c>
      <c r="N228" s="328">
        <f t="shared" si="117"/>
        <v>-5.0189619606392455E-2</v>
      </c>
      <c r="O228" s="328">
        <f t="shared" si="75"/>
        <v>2.2908284486883441</v>
      </c>
      <c r="P228" s="332">
        <f t="shared" si="77"/>
        <v>51.570794297558926</v>
      </c>
      <c r="Q228" s="328">
        <f t="shared" si="118"/>
        <v>2348.3103700080624</v>
      </c>
      <c r="R228" s="277">
        <f>IF(H228&gt;0, rate1(1,$L$52,$L$51,$L$54,L228,$L$53,$L$50,P228),"")</f>
        <v>826.48127388474984</v>
      </c>
      <c r="S228" s="323">
        <f t="shared" si="119"/>
        <v>1.2403090433170849</v>
      </c>
      <c r="T228" s="323">
        <f t="shared" si="120"/>
        <v>0.20885447719155475</v>
      </c>
      <c r="U228" s="328">
        <f t="shared" si="121"/>
        <v>3.6166052787912406</v>
      </c>
      <c r="V228" s="336">
        <f t="shared" si="122"/>
        <v>3.6166052787912406</v>
      </c>
      <c r="W228" s="328">
        <f t="shared" si="123"/>
        <v>7.8697906952740482E-4</v>
      </c>
      <c r="X228" s="328">
        <f t="shared" si="124"/>
        <v>2371.8915443560441</v>
      </c>
      <c r="Y228" s="328">
        <f t="shared" si="78"/>
        <v>51.857170461457819</v>
      </c>
      <c r="Z228" s="108">
        <f>IF(H228&gt;0, rate1(1,$L$52,$L$51,$L$54,U228,$L$53,$L$50,Y228),"")</f>
        <v>831.07050960704737</v>
      </c>
      <c r="AA228" s="336">
        <f t="shared" si="125"/>
        <v>1.2458460723452431</v>
      </c>
      <c r="AB228" s="336">
        <f t="shared" si="126"/>
        <v>-3.201104910971469E-3</v>
      </c>
      <c r="AC228" s="328">
        <f t="shared" si="127"/>
        <v>0.20885447719155475</v>
      </c>
      <c r="AD228" s="328">
        <f t="shared" si="128"/>
        <v>-9.5760456126859225E-2</v>
      </c>
      <c r="AE228" s="328">
        <f t="shared" si="129"/>
        <v>-7.4074106239559344E-3</v>
      </c>
      <c r="AF228" s="328">
        <f t="shared" si="130"/>
        <v>702.07186197003386</v>
      </c>
      <c r="AG228" s="328">
        <f t="shared" si="131"/>
        <v>697.50700828602101</v>
      </c>
      <c r="AH228" s="328">
        <f t="shared" si="132"/>
        <v>3.5968858265650647</v>
      </c>
      <c r="AI228" s="328">
        <f t="shared" si="133"/>
        <v>252.70321759362554</v>
      </c>
      <c r="AJ228" s="328">
        <f t="shared" si="134"/>
        <v>11.772199598449419</v>
      </c>
      <c r="AK228" s="337">
        <f t="shared" si="135"/>
        <v>197.51092439430425</v>
      </c>
      <c r="AL228" s="42">
        <f t="shared" si="136"/>
        <v>3.3701772269459411</v>
      </c>
    </row>
    <row r="229" spans="1:38" ht="15" x14ac:dyDescent="0.15">
      <c r="A229" s="116"/>
      <c r="B229" s="328">
        <f t="shared" si="107"/>
        <v>702.07186197003386</v>
      </c>
      <c r="C229" s="328">
        <f t="shared" si="108"/>
        <v>697.50700828602101</v>
      </c>
      <c r="D229" s="328">
        <f t="shared" si="109"/>
        <v>3.5968858265650647</v>
      </c>
      <c r="E229" s="328">
        <f t="shared" si="72"/>
        <v>182.86118332192208</v>
      </c>
      <c r="F229" s="328">
        <f t="shared" si="110"/>
        <v>183.11126319504996</v>
      </c>
      <c r="G229" s="328">
        <f t="shared" si="111"/>
        <v>2365.8943833474641</v>
      </c>
      <c r="H229" s="313">
        <f t="shared" si="112"/>
        <v>0.02</v>
      </c>
      <c r="I229" s="328">
        <f t="shared" si="113"/>
        <v>3.6518829472102881</v>
      </c>
      <c r="J229" s="328">
        <f t="shared" si="74"/>
        <v>80</v>
      </c>
      <c r="K229" s="335">
        <f t="shared" si="114"/>
        <v>-1</v>
      </c>
      <c r="L229" s="323">
        <f t="shared" si="115"/>
        <v>3.5768858265650647</v>
      </c>
      <c r="M229" s="323">
        <f t="shared" si="116"/>
        <v>3.5868858265650649</v>
      </c>
      <c r="N229" s="328">
        <f t="shared" si="117"/>
        <v>-4.9919844715887507E-2</v>
      </c>
      <c r="O229" s="328">
        <f t="shared" si="75"/>
        <v>2.257649072705306</v>
      </c>
      <c r="P229" s="332">
        <f t="shared" si="77"/>
        <v>51.194474369234705</v>
      </c>
      <c r="Q229" s="328">
        <f t="shared" si="118"/>
        <v>2302.180996474428</v>
      </c>
      <c r="R229" s="277">
        <f>IF(H229&gt;0, rate1(1,$L$52,$L$51,$L$54,L229,$L$53,$L$50,P229),"")</f>
        <v>820.3423918593528</v>
      </c>
      <c r="S229" s="323">
        <f t="shared" si="119"/>
        <v>1.2430479269090309</v>
      </c>
      <c r="T229" s="323">
        <f t="shared" si="120"/>
        <v>0.2053909504629173</v>
      </c>
      <c r="U229" s="328">
        <f t="shared" si="121"/>
        <v>3.5968858265650647</v>
      </c>
      <c r="V229" s="336">
        <f t="shared" si="122"/>
        <v>3.5968858265650647</v>
      </c>
      <c r="W229" s="328">
        <f t="shared" si="123"/>
        <v>7.7842049758203302E-4</v>
      </c>
      <c r="X229" s="328">
        <f t="shared" si="124"/>
        <v>2325.4458641703463</v>
      </c>
      <c r="Y229" s="328">
        <f t="shared" si="78"/>
        <v>51.480325886395491</v>
      </c>
      <c r="Z229" s="108">
        <f>IF(H229&gt;0, rate1(1,$L$52,$L$51,$L$54,U229,$L$53,$L$50,Y229),"")</f>
        <v>825.01681069162817</v>
      </c>
      <c r="AA229" s="336">
        <f t="shared" si="125"/>
        <v>1.2484955518036771</v>
      </c>
      <c r="AB229" s="336">
        <f t="shared" si="126"/>
        <v>-3.1325329243600342E-3</v>
      </c>
      <c r="AC229" s="328">
        <f t="shared" si="127"/>
        <v>0.2053909504629173</v>
      </c>
      <c r="AD229" s="328">
        <f t="shared" si="128"/>
        <v>-9.7375273618060101E-2</v>
      </c>
      <c r="AE229" s="328">
        <f t="shared" si="129"/>
        <v>-7.7964287999230169E-3</v>
      </c>
      <c r="AF229" s="328">
        <f t="shared" si="130"/>
        <v>701.81655117485502</v>
      </c>
      <c r="AG229" s="328">
        <f t="shared" si="131"/>
        <v>697.30161733555803</v>
      </c>
      <c r="AH229" s="328">
        <f t="shared" si="132"/>
        <v>3.5771645398237428</v>
      </c>
      <c r="AI229" s="328">
        <f t="shared" si="133"/>
        <v>250.37222567199899</v>
      </c>
      <c r="AJ229" s="328">
        <f t="shared" si="134"/>
        <v>11.841747438913863</v>
      </c>
      <c r="AK229" s="337">
        <f t="shared" si="135"/>
        <v>198.12039339662371</v>
      </c>
      <c r="AL229" s="42">
        <f t="shared" si="136"/>
        <v>3.3903934843534311</v>
      </c>
    </row>
    <row r="230" spans="1:38" ht="15" x14ac:dyDescent="0.15">
      <c r="A230" s="116"/>
      <c r="B230" s="328">
        <f t="shared" si="107"/>
        <v>701.81655117485502</v>
      </c>
      <c r="C230" s="328">
        <f t="shared" si="108"/>
        <v>697.30161733555803</v>
      </c>
      <c r="D230" s="328">
        <f t="shared" si="109"/>
        <v>3.5771645398237428</v>
      </c>
      <c r="E230" s="328">
        <f t="shared" si="72"/>
        <v>182.35903017044475</v>
      </c>
      <c r="F230" s="328">
        <f t="shared" si="110"/>
        <v>182.61010674618342</v>
      </c>
      <c r="G230" s="328">
        <f t="shared" si="111"/>
        <v>2320.607143759164</v>
      </c>
      <c r="H230" s="313">
        <f t="shared" si="112"/>
        <v>0.02</v>
      </c>
      <c r="I230" s="328">
        <f t="shared" si="113"/>
        <v>3.6119470714375894</v>
      </c>
      <c r="J230" s="328">
        <f t="shared" si="74"/>
        <v>80</v>
      </c>
      <c r="K230" s="335">
        <f t="shared" si="114"/>
        <v>-1</v>
      </c>
      <c r="L230" s="323">
        <f t="shared" si="115"/>
        <v>3.5571645398237428</v>
      </c>
      <c r="M230" s="323">
        <f t="shared" si="116"/>
        <v>3.567164539823743</v>
      </c>
      <c r="N230" s="328">
        <f t="shared" si="117"/>
        <v>-4.9649997928522538E-2</v>
      </c>
      <c r="O230" s="328">
        <f t="shared" si="75"/>
        <v>2.2249404380829461</v>
      </c>
      <c r="P230" s="332">
        <f t="shared" si="77"/>
        <v>50.818810870977032</v>
      </c>
      <c r="Q230" s="328">
        <f t="shared" si="118"/>
        <v>2256.66940097427</v>
      </c>
      <c r="R230" s="277">
        <f>IF(H230&gt;0, rate1(1,$L$52,$L$51,$L$54,L230,$L$53,$L$50,P230),"")</f>
        <v>814.08807812660109</v>
      </c>
      <c r="S230" s="323">
        <f t="shared" si="119"/>
        <v>1.2458855706651921</v>
      </c>
      <c r="T230" s="323">
        <f t="shared" si="120"/>
        <v>0.20192318644076929</v>
      </c>
      <c r="U230" s="328">
        <f t="shared" si="121"/>
        <v>3.5771645398237428</v>
      </c>
      <c r="V230" s="336">
        <f t="shared" si="122"/>
        <v>3.5771645398237428</v>
      </c>
      <c r="W230" s="328">
        <f t="shared" si="123"/>
        <v>7.6990792893205651E-4</v>
      </c>
      <c r="X230" s="328">
        <f t="shared" si="124"/>
        <v>2279.6203465979706</v>
      </c>
      <c r="Y230" s="328">
        <f t="shared" si="78"/>
        <v>51.104135765207509</v>
      </c>
      <c r="Z230" s="108">
        <f>IF(H230&gt;0, rate1(1,$L$52,$L$51,$L$54,U230,$L$53,$L$50,Y230),"")</f>
        <v>818.85002581275376</v>
      </c>
      <c r="AA230" s="336">
        <f t="shared" si="125"/>
        <v>1.2512375470064168</v>
      </c>
      <c r="AB230" s="336">
        <f t="shared" si="126"/>
        <v>-3.0644620523714657E-3</v>
      </c>
      <c r="AC230" s="328">
        <f t="shared" si="127"/>
        <v>0.20192318644076929</v>
      </c>
      <c r="AD230" s="328">
        <f t="shared" si="128"/>
        <v>-9.9047565326860862E-2</v>
      </c>
      <c r="AE230" s="328">
        <f t="shared" si="129"/>
        <v>-8.2113118955956608E-3</v>
      </c>
      <c r="AF230" s="328">
        <f t="shared" si="130"/>
        <v>701.56497799048577</v>
      </c>
      <c r="AG230" s="328">
        <f t="shared" si="131"/>
        <v>697.09969414911723</v>
      </c>
      <c r="AH230" s="328">
        <f t="shared" si="132"/>
        <v>3.5574414166971615</v>
      </c>
      <c r="AI230" s="328">
        <f t="shared" si="133"/>
        <v>248.03604409173974</v>
      </c>
      <c r="AJ230" s="328">
        <f t="shared" si="134"/>
        <v>11.910646340050457</v>
      </c>
      <c r="AK230" s="337">
        <f t="shared" si="135"/>
        <v>198.7127476390873</v>
      </c>
      <c r="AL230" s="42">
        <f t="shared" si="136"/>
        <v>3.4104232624071908</v>
      </c>
    </row>
    <row r="231" spans="1:38" ht="15" x14ac:dyDescent="0.15">
      <c r="A231" s="116"/>
      <c r="B231" s="328">
        <f t="shared" si="107"/>
        <v>701.56497799048577</v>
      </c>
      <c r="C231" s="328">
        <f t="shared" si="108"/>
        <v>697.09969414911723</v>
      </c>
      <c r="D231" s="328">
        <f t="shared" si="109"/>
        <v>3.5574414166971615</v>
      </c>
      <c r="E231" s="328">
        <f t="shared" si="72"/>
        <v>181.85487645401099</v>
      </c>
      <c r="F231" s="328">
        <f t="shared" si="110"/>
        <v>182.10695331222786</v>
      </c>
      <c r="G231" s="328">
        <f t="shared" si="111"/>
        <v>2275.9312410207572</v>
      </c>
      <c r="H231" s="313">
        <f t="shared" si="112"/>
        <v>0.02</v>
      </c>
      <c r="I231" s="328">
        <f t="shared" si="113"/>
        <v>3.5722270730948367</v>
      </c>
      <c r="J231" s="328">
        <f t="shared" si="74"/>
        <v>80</v>
      </c>
      <c r="K231" s="335">
        <f t="shared" si="114"/>
        <v>-1</v>
      </c>
      <c r="L231" s="323">
        <f t="shared" si="115"/>
        <v>3.5374414166971615</v>
      </c>
      <c r="M231" s="323">
        <f t="shared" si="116"/>
        <v>3.5474414166971613</v>
      </c>
      <c r="N231" s="328">
        <f t="shared" si="117"/>
        <v>-4.9380079205642247E-2</v>
      </c>
      <c r="O231" s="328">
        <f t="shared" si="75"/>
        <v>2.1927031950116973</v>
      </c>
      <c r="P231" s="332">
        <f t="shared" si="77"/>
        <v>50.443806507908917</v>
      </c>
      <c r="Q231" s="328">
        <f t="shared" si="118"/>
        <v>2211.7709955220821</v>
      </c>
      <c r="R231" s="277">
        <f>IF(H231&gt;0, rate1(1,$L$52,$L$51,$L$54,L231,$L$53,$L$50,P231),"")</f>
        <v>807.71512194203569</v>
      </c>
      <c r="S231" s="323">
        <f t="shared" si="119"/>
        <v>1.2488264698894775</v>
      </c>
      <c r="T231" s="323">
        <f t="shared" si="120"/>
        <v>0.1984518738202396</v>
      </c>
      <c r="U231" s="328">
        <f t="shared" si="121"/>
        <v>3.5574414166971615</v>
      </c>
      <c r="V231" s="336">
        <f t="shared" si="122"/>
        <v>3.5574414166971615</v>
      </c>
      <c r="W231" s="328">
        <f t="shared" si="123"/>
        <v>7.6144137583789018E-4</v>
      </c>
      <c r="X231" s="328">
        <f t="shared" si="124"/>
        <v>2234.4103909808696</v>
      </c>
      <c r="Y231" s="328">
        <f t="shared" si="78"/>
        <v>50.728602784616179</v>
      </c>
      <c r="Z231" s="108">
        <f>IF(H231&gt;0, rate1(1,$L$52,$L$51,$L$54,U231,$L$53,$L$50,Y231),"")</f>
        <v>812.56703055250716</v>
      </c>
      <c r="AA231" s="336">
        <f t="shared" si="125"/>
        <v>1.2540761133877121</v>
      </c>
      <c r="AB231" s="336">
        <f t="shared" si="126"/>
        <v>-2.9969026434057372E-3</v>
      </c>
      <c r="AC231" s="328">
        <f t="shared" si="127"/>
        <v>0.1984518738202396</v>
      </c>
      <c r="AD231" s="328">
        <f t="shared" si="128"/>
        <v>-0.10078010156818308</v>
      </c>
      <c r="AE231" s="328">
        <f t="shared" si="129"/>
        <v>-8.6545662469223704E-3</v>
      </c>
      <c r="AF231" s="328">
        <f t="shared" si="130"/>
        <v>701.31714603745991</v>
      </c>
      <c r="AG231" s="328">
        <f t="shared" si="131"/>
        <v>696.90124227529702</v>
      </c>
      <c r="AH231" s="328">
        <f t="shared" si="132"/>
        <v>3.5377164552860365</v>
      </c>
      <c r="AI231" s="328">
        <f t="shared" si="133"/>
        <v>245.69538000364582</v>
      </c>
      <c r="AJ231" s="328">
        <f t="shared" si="134"/>
        <v>11.978895056718136</v>
      </c>
      <c r="AK231" s="337">
        <f t="shared" si="135"/>
        <v>199.28834185491635</v>
      </c>
      <c r="AL231" s="42">
        <f t="shared" si="136"/>
        <v>3.4302661459345298</v>
      </c>
    </row>
    <row r="232" spans="1:38" ht="15" x14ac:dyDescent="0.15">
      <c r="A232" s="116"/>
      <c r="B232" s="328">
        <f t="shared" si="107"/>
        <v>701.31714603745991</v>
      </c>
      <c r="C232" s="328">
        <f t="shared" si="108"/>
        <v>696.90124227529702</v>
      </c>
      <c r="D232" s="328">
        <f t="shared" si="109"/>
        <v>3.5377164552860365</v>
      </c>
      <c r="E232" s="328">
        <f t="shared" si="72"/>
        <v>181.34871639097884</v>
      </c>
      <c r="F232" s="328">
        <f t="shared" si="110"/>
        <v>181.60179642249491</v>
      </c>
      <c r="G232" s="328">
        <f t="shared" si="111"/>
        <v>2231.8621013058737</v>
      </c>
      <c r="H232" s="313">
        <f t="shared" si="112"/>
        <v>0.02</v>
      </c>
      <c r="I232" s="328">
        <f t="shared" si="113"/>
        <v>3.5327230097303075</v>
      </c>
      <c r="J232" s="328">
        <f t="shared" si="74"/>
        <v>80</v>
      </c>
      <c r="K232" s="335">
        <f t="shared" si="114"/>
        <v>-1</v>
      </c>
      <c r="L232" s="323">
        <f t="shared" si="115"/>
        <v>3.5177164552860365</v>
      </c>
      <c r="M232" s="323">
        <f t="shared" si="116"/>
        <v>3.5277164552860363</v>
      </c>
      <c r="N232" s="328">
        <f t="shared" si="117"/>
        <v>-4.9110088508168559E-2</v>
      </c>
      <c r="O232" s="328">
        <f t="shared" si="75"/>
        <v>2.1609378875986733</v>
      </c>
      <c r="P232" s="332">
        <f t="shared" si="77"/>
        <v>50.069464009921468</v>
      </c>
      <c r="Q232" s="328">
        <f t="shared" si="118"/>
        <v>2167.4812109905752</v>
      </c>
      <c r="R232" s="277">
        <f>IF(H232&gt;0, rate1(1,$L$52,$L$51,$L$54,L232,$L$53,$L$50,P232),"")</f>
        <v>801.2201933080562</v>
      </c>
      <c r="S232" s="323">
        <f t="shared" si="119"/>
        <v>1.2518755892355895</v>
      </c>
      <c r="T232" s="323">
        <f t="shared" si="120"/>
        <v>0.19497756276108952</v>
      </c>
      <c r="U232" s="328">
        <f t="shared" si="121"/>
        <v>3.5377164552860365</v>
      </c>
      <c r="V232" s="336">
        <f t="shared" si="122"/>
        <v>3.5377164552860365</v>
      </c>
      <c r="W232" s="328">
        <f t="shared" si="123"/>
        <v>7.5302085056350165E-4</v>
      </c>
      <c r="X232" s="328">
        <f t="shared" si="124"/>
        <v>2189.811418229292</v>
      </c>
      <c r="Y232" s="328">
        <f t="shared" si="78"/>
        <v>50.353729655835465</v>
      </c>
      <c r="Z232" s="108">
        <f>IF(H232&gt;0, rate1(1,$L$52,$L$51,$L$54,U232,$L$53,$L$50,Y232),"")</f>
        <v>806.16458523750009</v>
      </c>
      <c r="AA232" s="336">
        <f t="shared" si="125"/>
        <v>1.2570157411487661</v>
      </c>
      <c r="AB232" s="336">
        <f t="shared" si="126"/>
        <v>-2.9298627671510489E-3</v>
      </c>
      <c r="AC232" s="328">
        <f t="shared" si="127"/>
        <v>0.19497756276108952</v>
      </c>
      <c r="AD232" s="328">
        <f t="shared" si="128"/>
        <v>-0.1025759052312417</v>
      </c>
      <c r="AE232" s="328">
        <f t="shared" si="129"/>
        <v>-9.1289745813790662E-3</v>
      </c>
      <c r="AF232" s="328">
        <f t="shared" si="130"/>
        <v>701.07305838619061</v>
      </c>
      <c r="AG232" s="328">
        <f t="shared" si="131"/>
        <v>696.70626471253593</v>
      </c>
      <c r="AH232" s="328">
        <f t="shared" si="132"/>
        <v>3.5179896536614517</v>
      </c>
      <c r="AI232" s="328">
        <f t="shared" si="133"/>
        <v>243.35078470260646</v>
      </c>
      <c r="AJ232" s="328">
        <f t="shared" si="134"/>
        <v>12.046492496913304</v>
      </c>
      <c r="AK232" s="337">
        <f t="shared" si="135"/>
        <v>199.84752764604113</v>
      </c>
      <c r="AL232" s="42">
        <f t="shared" si="136"/>
        <v>3.4499217763348216</v>
      </c>
    </row>
    <row r="233" spans="1:38" ht="15" x14ac:dyDescent="0.15">
      <c r="A233" s="116"/>
      <c r="B233" s="328">
        <f t="shared" si="107"/>
        <v>701.07305838619061</v>
      </c>
      <c r="C233" s="328">
        <f t="shared" si="108"/>
        <v>696.70626471253593</v>
      </c>
      <c r="D233" s="328">
        <f t="shared" si="109"/>
        <v>3.5179896536614517</v>
      </c>
      <c r="E233" s="328">
        <f t="shared" si="72"/>
        <v>180.84054530074567</v>
      </c>
      <c r="F233" s="328">
        <f t="shared" si="110"/>
        <v>181.09463084586224</v>
      </c>
      <c r="G233" s="328">
        <f t="shared" si="111"/>
        <v>2188.3951671238933</v>
      </c>
      <c r="H233" s="313">
        <f t="shared" si="112"/>
        <v>0.02</v>
      </c>
      <c r="I233" s="328">
        <f t="shared" si="113"/>
        <v>3.4934349389237469</v>
      </c>
      <c r="J233" s="328">
        <f t="shared" si="74"/>
        <v>80</v>
      </c>
      <c r="K233" s="335">
        <f t="shared" si="114"/>
        <v>-1</v>
      </c>
      <c r="L233" s="323">
        <f t="shared" si="115"/>
        <v>3.4979896536614516</v>
      </c>
      <c r="M233" s="323">
        <f t="shared" si="116"/>
        <v>3.5079896536614514</v>
      </c>
      <c r="N233" s="328">
        <f t="shared" si="117"/>
        <v>-4.8840025796604181E-2</v>
      </c>
      <c r="O233" s="328">
        <f t="shared" si="75"/>
        <v>2.1296449729966076</v>
      </c>
      <c r="P233" s="332">
        <f t="shared" si="77"/>
        <v>49.695786132047559</v>
      </c>
      <c r="Q233" s="328">
        <f t="shared" si="118"/>
        <v>2123.7954924075466</v>
      </c>
      <c r="R233" s="277">
        <f>IF(H233&gt;0, rate1(1,$L$52,$L$51,$L$54,L233,$L$53,$L$50,P233),"")</f>
        <v>794.59983740219639</v>
      </c>
      <c r="S233" s="323">
        <f t="shared" si="119"/>
        <v>1.255038398227017</v>
      </c>
      <c r="T233" s="323">
        <f t="shared" si="120"/>
        <v>0.19150067651040636</v>
      </c>
      <c r="U233" s="328">
        <f t="shared" si="121"/>
        <v>3.5179896536614517</v>
      </c>
      <c r="V233" s="336">
        <f t="shared" si="122"/>
        <v>3.5179896536614517</v>
      </c>
      <c r="W233" s="328">
        <f t="shared" si="123"/>
        <v>7.4464636538174034E-4</v>
      </c>
      <c r="X233" s="328">
        <f t="shared" si="124"/>
        <v>2145.818865744186</v>
      </c>
      <c r="Y233" s="328">
        <f t="shared" si="78"/>
        <v>49.979519114938824</v>
      </c>
      <c r="Z233" s="108">
        <f>IF(H233&gt;0, rate1(1,$L$52,$L$51,$L$54,U233,$L$53,$L$50,Y233),"")</f>
        <v>799.63932959114595</v>
      </c>
      <c r="AA233" s="336">
        <f t="shared" si="125"/>
        <v>1.2600613870031279</v>
      </c>
      <c r="AB233" s="336">
        <f t="shared" si="126"/>
        <v>-2.8633484346247224E-3</v>
      </c>
      <c r="AC233" s="328">
        <f t="shared" si="127"/>
        <v>0.19150067651040636</v>
      </c>
      <c r="AD233" s="328">
        <f t="shared" si="128"/>
        <v>-0.10443827334945827</v>
      </c>
      <c r="AE233" s="328">
        <f t="shared" si="129"/>
        <v>-9.6376350799315027E-3</v>
      </c>
      <c r="AF233" s="328">
        <f t="shared" si="130"/>
        <v>700.83271768388363</v>
      </c>
      <c r="AG233" s="328">
        <f t="shared" si="131"/>
        <v>696.51476403602555</v>
      </c>
      <c r="AH233" s="328">
        <f t="shared" si="132"/>
        <v>3.4982610098640619</v>
      </c>
      <c r="AI233" s="328">
        <f t="shared" si="133"/>
        <v>241.00266259364457</v>
      </c>
      <c r="AJ233" s="328">
        <f t="shared" si="134"/>
        <v>12.113437680967094</v>
      </c>
      <c r="AK233" s="337">
        <f t="shared" si="135"/>
        <v>200.39065303974192</v>
      </c>
      <c r="AL233" s="42">
        <f t="shared" si="136"/>
        <v>3.46938983911103</v>
      </c>
    </row>
    <row r="234" spans="1:38" ht="15" x14ac:dyDescent="0.15">
      <c r="A234" s="116"/>
      <c r="B234" s="328">
        <f t="shared" si="107"/>
        <v>700.83271768388363</v>
      </c>
      <c r="C234" s="328">
        <f t="shared" si="108"/>
        <v>696.51476403602555</v>
      </c>
      <c r="D234" s="328">
        <f t="shared" si="109"/>
        <v>3.4982610098640619</v>
      </c>
      <c r="E234" s="328">
        <f t="shared" si="72"/>
        <v>180.33035934992401</v>
      </c>
      <c r="F234" s="328">
        <f t="shared" si="110"/>
        <v>180.58545232533484</v>
      </c>
      <c r="G234" s="328">
        <f t="shared" si="111"/>
        <v>2145.5258930210362</v>
      </c>
      <c r="H234" s="313">
        <f t="shared" si="112"/>
        <v>0.02</v>
      </c>
      <c r="I234" s="328">
        <f t="shared" si="113"/>
        <v>3.4543629182864608</v>
      </c>
      <c r="J234" s="328">
        <f t="shared" si="74"/>
        <v>80</v>
      </c>
      <c r="K234" s="335">
        <f t="shared" si="114"/>
        <v>-1</v>
      </c>
      <c r="L234" s="323">
        <f t="shared" si="115"/>
        <v>3.4782610098640618</v>
      </c>
      <c r="M234" s="323">
        <f t="shared" si="116"/>
        <v>3.4882610098640621</v>
      </c>
      <c r="N234" s="328">
        <f t="shared" si="117"/>
        <v>-4.8569891031013057E-2</v>
      </c>
      <c r="O234" s="328">
        <f t="shared" si="75"/>
        <v>2.0988248388963378</v>
      </c>
      <c r="P234" s="332">
        <f t="shared" si="77"/>
        <v>49.322775654837073</v>
      </c>
      <c r="Q234" s="328">
        <f t="shared" si="118"/>
        <v>2080.7092949197086</v>
      </c>
      <c r="R234" s="277">
        <f>IF(H234&gt;0, rate1(1,$L$52,$L$51,$L$54,L234,$L$53,$L$50,P234),"")</f>
        <v>787.85046869034647</v>
      </c>
      <c r="S234" s="323">
        <f t="shared" si="119"/>
        <v>1.2583209121734662</v>
      </c>
      <c r="T234" s="323">
        <f t="shared" si="120"/>
        <v>0.18802152184410714</v>
      </c>
      <c r="U234" s="328">
        <f t="shared" si="121"/>
        <v>3.4982610098640619</v>
      </c>
      <c r="V234" s="336">
        <f t="shared" si="122"/>
        <v>3.4982610098640619</v>
      </c>
      <c r="W234" s="328">
        <f t="shared" si="123"/>
        <v>7.3631793257433742E-4</v>
      </c>
      <c r="X234" s="328">
        <f t="shared" si="124"/>
        <v>2102.4281830488308</v>
      </c>
      <c r="Y234" s="328">
        <f t="shared" si="78"/>
        <v>49.605973923228703</v>
      </c>
      <c r="Z234" s="108">
        <f>IF(H234&gt;0, rate1(1,$L$52,$L$51,$L$54,U234,$L$53,$L$50,Y234),"")</f>
        <v>792.98777708566251</v>
      </c>
      <c r="AA234" s="336">
        <f t="shared" si="125"/>
        <v>1.2632185108744756</v>
      </c>
      <c r="AB234" s="336">
        <f t="shared" si="126"/>
        <v>-2.7973637953049393E-3</v>
      </c>
      <c r="AC234" s="328">
        <f t="shared" si="127"/>
        <v>0.18802152184410714</v>
      </c>
      <c r="AD234" s="328">
        <f t="shared" si="128"/>
        <v>-0.10637080161803204</v>
      </c>
      <c r="AE234" s="328">
        <f t="shared" si="129"/>
        <v>-1.0184006505825481E-2</v>
      </c>
      <c r="AF234" s="328">
        <f t="shared" si="130"/>
        <v>700.59612627100853</v>
      </c>
      <c r="AG234" s="328">
        <f t="shared" si="131"/>
        <v>696.32674251418143</v>
      </c>
      <c r="AH234" s="328">
        <f t="shared" si="132"/>
        <v>3.478530521903402</v>
      </c>
      <c r="AI234" s="328">
        <f t="shared" si="133"/>
        <v>238.65127878473896</v>
      </c>
      <c r="AJ234" s="328">
        <f t="shared" si="134"/>
        <v>12.179729702851743</v>
      </c>
      <c r="AK234" s="337">
        <f t="shared" si="135"/>
        <v>200.91806210182585</v>
      </c>
      <c r="AL234" s="42">
        <f t="shared" si="136"/>
        <v>3.4886700521185214</v>
      </c>
    </row>
    <row r="235" spans="1:38" ht="15" x14ac:dyDescent="0.15">
      <c r="A235" s="116"/>
      <c r="B235" s="328">
        <f t="shared" si="107"/>
        <v>700.59612627100853</v>
      </c>
      <c r="C235" s="328">
        <f t="shared" si="108"/>
        <v>696.32674251418143</v>
      </c>
      <c r="D235" s="328">
        <f t="shared" si="109"/>
        <v>3.478530521903402</v>
      </c>
      <c r="E235" s="328">
        <f t="shared" si="72"/>
        <v>179.81815531940833</v>
      </c>
      <c r="F235" s="328">
        <f t="shared" si="110"/>
        <v>180.07425733466619</v>
      </c>
      <c r="G235" s="328">
        <f t="shared" si="111"/>
        <v>2103.2497419036467</v>
      </c>
      <c r="H235" s="313">
        <f t="shared" si="112"/>
        <v>0.02</v>
      </c>
      <c r="I235" s="328">
        <f t="shared" si="113"/>
        <v>3.4155070054616772</v>
      </c>
      <c r="J235" s="328">
        <f t="shared" si="74"/>
        <v>80</v>
      </c>
      <c r="K235" s="335">
        <f t="shared" si="114"/>
        <v>-1</v>
      </c>
      <c r="L235" s="323">
        <f t="shared" si="115"/>
        <v>3.4585305219034019</v>
      </c>
      <c r="M235" s="323">
        <f t="shared" si="116"/>
        <v>3.4685305219034017</v>
      </c>
      <c r="N235" s="328">
        <f t="shared" si="117"/>
        <v>-4.8299684171016821E-2</v>
      </c>
      <c r="O235" s="328">
        <f t="shared" si="75"/>
        <v>2.0684778195517097</v>
      </c>
      <c r="P235" s="332">
        <f t="shared" si="77"/>
        <v>48.95043538474237</v>
      </c>
      <c r="Q235" s="328">
        <f t="shared" si="118"/>
        <v>2038.2180803500578</v>
      </c>
      <c r="R235" s="277">
        <f>IF(H235&gt;0, rate1(1,$L$52,$L$51,$L$54,L235,$L$53,$L$50,P235),"")</f>
        <v>780.96836470410813</v>
      </c>
      <c r="S235" s="323">
        <f t="shared" si="119"/>
        <v>1.2617297390860107</v>
      </c>
      <c r="T235" s="323">
        <f t="shared" si="120"/>
        <v>0.18454029847614825</v>
      </c>
      <c r="U235" s="328">
        <f t="shared" si="121"/>
        <v>3.478530521903402</v>
      </c>
      <c r="V235" s="336">
        <f t="shared" si="122"/>
        <v>3.478530521903402</v>
      </c>
      <c r="W235" s="328">
        <f t="shared" si="123"/>
        <v>7.2803556442835315E-4</v>
      </c>
      <c r="X235" s="328">
        <f t="shared" si="124"/>
        <v>2059.6348280510106</v>
      </c>
      <c r="Y235" s="328">
        <f t="shared" si="78"/>
        <v>49.233096867615835</v>
      </c>
      <c r="Z235" s="108">
        <f>IF(H235&gt;0, rate1(1,$L$52,$L$51,$L$54,U235,$L$53,$L$50,Y235),"")</f>
        <v>786.20630897410138</v>
      </c>
      <c r="AA235" s="336">
        <f t="shared" si="125"/>
        <v>1.2664931180810743</v>
      </c>
      <c r="AB235" s="336">
        <f t="shared" si="126"/>
        <v>-2.7319113141483272E-3</v>
      </c>
      <c r="AC235" s="328">
        <f t="shared" si="127"/>
        <v>0.18454029847614825</v>
      </c>
      <c r="AD235" s="328">
        <f t="shared" si="128"/>
        <v>-0.10837741222459869</v>
      </c>
      <c r="AE235" s="328">
        <f t="shared" si="129"/>
        <v>-1.0771960502242342E-2</v>
      </c>
      <c r="AF235" s="328">
        <f t="shared" si="130"/>
        <v>700.36328628836134</v>
      </c>
      <c r="AG235" s="328">
        <f t="shared" si="131"/>
        <v>696.14220221570531</v>
      </c>
      <c r="AH235" s="328">
        <f t="shared" si="132"/>
        <v>3.4587981877571301</v>
      </c>
      <c r="AI235" s="328">
        <f t="shared" si="133"/>
        <v>236.29676542156292</v>
      </c>
      <c r="AJ235" s="328">
        <f t="shared" si="134"/>
        <v>12.245367693246621</v>
      </c>
      <c r="AK235" s="337">
        <f t="shared" si="135"/>
        <v>201.43009459986109</v>
      </c>
      <c r="AL235" s="42">
        <f t="shared" si="136"/>
        <v>3.5077621544213007</v>
      </c>
    </row>
    <row r="236" spans="1:38" ht="15" x14ac:dyDescent="0.15">
      <c r="A236" s="116"/>
      <c r="B236" s="328">
        <f t="shared" si="107"/>
        <v>700.36328628836134</v>
      </c>
      <c r="C236" s="328">
        <f t="shared" si="108"/>
        <v>696.14220221570531</v>
      </c>
      <c r="D236" s="328">
        <f t="shared" si="109"/>
        <v>3.4587981877571301</v>
      </c>
      <c r="E236" s="328">
        <f t="shared" si="72"/>
        <v>179.30393039025671</v>
      </c>
      <c r="F236" s="328">
        <f t="shared" si="110"/>
        <v>179.56104285483252</v>
      </c>
      <c r="G236" s="328">
        <f t="shared" si="111"/>
        <v>2061.5621819141757</v>
      </c>
      <c r="H236" s="313">
        <f t="shared" si="112"/>
        <v>0.02</v>
      </c>
      <c r="I236" s="328">
        <f t="shared" si="113"/>
        <v>3.3768672581248214</v>
      </c>
      <c r="J236" s="328">
        <f t="shared" si="74"/>
        <v>80</v>
      </c>
      <c r="K236" s="335">
        <f t="shared" si="114"/>
        <v>-1</v>
      </c>
      <c r="L236" s="323">
        <f t="shared" si="115"/>
        <v>3.4387981877571301</v>
      </c>
      <c r="M236" s="323">
        <f t="shared" si="116"/>
        <v>3.4487981877571299</v>
      </c>
      <c r="N236" s="328">
        <f t="shared" si="117"/>
        <v>-4.8029405175777029E-2</v>
      </c>
      <c r="O236" s="328">
        <f t="shared" si="75"/>
        <v>2.0386042104860138</v>
      </c>
      <c r="P236" s="332">
        <f t="shared" si="77"/>
        <v>48.578768154511202</v>
      </c>
      <c r="Q236" s="328">
        <f t="shared" si="118"/>
        <v>1996.3173142826181</v>
      </c>
      <c r="R236" s="277">
        <f>IF(H236&gt;0, rate1(1,$L$52,$L$51,$L$54,L236,$L$53,$L$50,P236),"")</f>
        <v>773.94965945966817</v>
      </c>
      <c r="S236" s="323">
        <f t="shared" si="119"/>
        <v>1.2652721332974715</v>
      </c>
      <c r="T236" s="323">
        <f t="shared" si="120"/>
        <v>0.1810571075775898</v>
      </c>
      <c r="U236" s="328">
        <f t="shared" si="121"/>
        <v>3.4587981877571301</v>
      </c>
      <c r="V236" s="336">
        <f t="shared" si="122"/>
        <v>3.4587981877571301</v>
      </c>
      <c r="W236" s="328">
        <f t="shared" si="123"/>
        <v>7.1979927323617687E-4</v>
      </c>
      <c r="X236" s="328">
        <f t="shared" si="124"/>
        <v>2017.4342638653479</v>
      </c>
      <c r="Y236" s="328">
        <f t="shared" si="78"/>
        <v>48.860890761005898</v>
      </c>
      <c r="Z236" s="108">
        <f>IF(H236&gt;0, rate1(1,$L$52,$L$51,$L$54,U236,$L$53,$L$50,Y236),"")</f>
        <v>779.29116798101904</v>
      </c>
      <c r="AA236" s="336">
        <f t="shared" si="125"/>
        <v>1.2698918076344692</v>
      </c>
      <c r="AB236" s="336">
        <f t="shared" si="126"/>
        <v>-2.6669919311187269E-3</v>
      </c>
      <c r="AC236" s="328">
        <f t="shared" si="127"/>
        <v>0.1810571075775898</v>
      </c>
      <c r="AD236" s="328">
        <f t="shared" si="128"/>
        <v>-0.11046238541853015</v>
      </c>
      <c r="AE236" s="328">
        <f t="shared" si="129"/>
        <v>-1.1405842379663899E-2</v>
      </c>
      <c r="AF236" s="328">
        <f t="shared" si="130"/>
        <v>700.13419977560795</v>
      </c>
      <c r="AG236" s="328">
        <f t="shared" si="131"/>
        <v>695.96114510812777</v>
      </c>
      <c r="AH236" s="328">
        <f t="shared" si="132"/>
        <v>3.4390640053704322</v>
      </c>
      <c r="AI236" s="328">
        <f t="shared" si="133"/>
        <v>233.93912687292163</v>
      </c>
      <c r="AJ236" s="328">
        <f t="shared" si="134"/>
        <v>12.310350784044655</v>
      </c>
      <c r="AK236" s="337">
        <f t="shared" si="135"/>
        <v>201.92708571074667</v>
      </c>
      <c r="AL236" s="42">
        <f t="shared" si="136"/>
        <v>3.5266658956550256</v>
      </c>
    </row>
    <row r="237" spans="1:38" ht="15" x14ac:dyDescent="0.15">
      <c r="A237" s="116"/>
      <c r="B237" s="328">
        <f t="shared" si="107"/>
        <v>700.13419977560795</v>
      </c>
      <c r="C237" s="328">
        <f t="shared" si="108"/>
        <v>695.96114510812777</v>
      </c>
      <c r="D237" s="328">
        <f t="shared" si="109"/>
        <v>3.4390640053704322</v>
      </c>
      <c r="E237" s="328">
        <f t="shared" si="72"/>
        <v>178.78768194662013</v>
      </c>
      <c r="F237" s="328">
        <f t="shared" si="110"/>
        <v>179.04580616843842</v>
      </c>
      <c r="G237" s="328">
        <f t="shared" si="111"/>
        <v>2020.4586837993281</v>
      </c>
      <c r="H237" s="313">
        <f t="shared" si="112"/>
        <v>0.02</v>
      </c>
      <c r="I237" s="328">
        <f t="shared" si="113"/>
        <v>3.3384437339841497</v>
      </c>
      <c r="J237" s="328">
        <f t="shared" si="74"/>
        <v>80</v>
      </c>
      <c r="K237" s="335">
        <f t="shared" si="114"/>
        <v>-1</v>
      </c>
      <c r="L237" s="323">
        <f t="shared" si="115"/>
        <v>3.4190640053704322</v>
      </c>
      <c r="M237" s="323">
        <f t="shared" si="116"/>
        <v>3.4290640053704324</v>
      </c>
      <c r="N237" s="328">
        <f t="shared" si="117"/>
        <v>-4.7759054003979173E-2</v>
      </c>
      <c r="O237" s="328">
        <f t="shared" si="75"/>
        <v>2.0092042820104283</v>
      </c>
      <c r="P237" s="332">
        <f t="shared" si="77"/>
        <v>48.207776823591061</v>
      </c>
      <c r="Q237" s="328">
        <f t="shared" si="118"/>
        <v>1955.0024636174076</v>
      </c>
      <c r="R237" s="277">
        <f>IF(H237&gt;0, rate1(1,$L$52,$L$51,$L$54,L237,$L$53,$L$50,P237),"")</f>
        <v>766.79033649394648</v>
      </c>
      <c r="S237" s="323">
        <f t="shared" si="119"/>
        <v>1.2689560566168727</v>
      </c>
      <c r="T237" s="323">
        <f t="shared" si="120"/>
        <v>0.17757195954137533</v>
      </c>
      <c r="U237" s="328">
        <f t="shared" si="121"/>
        <v>3.4390640053704322</v>
      </c>
      <c r="V237" s="336">
        <f t="shared" si="122"/>
        <v>3.4390640053704322</v>
      </c>
      <c r="W237" s="328">
        <f t="shared" si="123"/>
        <v>7.1160907130085604E-4</v>
      </c>
      <c r="X237" s="328">
        <f t="shared" si="124"/>
        <v>1975.8219561345454</v>
      </c>
      <c r="Y237" s="328">
        <f t="shared" si="78"/>
        <v>48.489358442697565</v>
      </c>
      <c r="Z237" s="108">
        <f>IF(H237&gt;0, rate1(1,$L$52,$L$51,$L$54,U237,$L$53,$L$50,Y237),"")</f>
        <v>772.23845162887142</v>
      </c>
      <c r="AA237" s="336">
        <f t="shared" si="125"/>
        <v>1.2734218273886944</v>
      </c>
      <c r="AB237" s="336">
        <f t="shared" si="126"/>
        <v>-2.6026052056525762E-3</v>
      </c>
      <c r="AC237" s="328">
        <f t="shared" si="127"/>
        <v>0.17757195954137533</v>
      </c>
      <c r="AD237" s="328">
        <f t="shared" si="128"/>
        <v>-0.11263039531497585</v>
      </c>
      <c r="AE237" s="328">
        <f t="shared" si="129"/>
        <v>-1.2090541984576601E-2</v>
      </c>
      <c r="AF237" s="328">
        <f t="shared" si="130"/>
        <v>699.90886876206264</v>
      </c>
      <c r="AG237" s="328">
        <f t="shared" si="131"/>
        <v>695.78357314858636</v>
      </c>
      <c r="AH237" s="328">
        <f t="shared" si="132"/>
        <v>3.4193279726552093</v>
      </c>
      <c r="AI237" s="328">
        <f t="shared" si="133"/>
        <v>231.57824386950551</v>
      </c>
      <c r="AJ237" s="328">
        <f t="shared" si="134"/>
        <v>12.374678074008406</v>
      </c>
      <c r="AK237" s="337">
        <f t="shared" si="135"/>
        <v>202.4093657675779</v>
      </c>
      <c r="AL237" s="42">
        <f t="shared" si="136"/>
        <v>3.5453810258048595</v>
      </c>
    </row>
    <row r="238" spans="1:38" ht="15" x14ac:dyDescent="0.15">
      <c r="A238" s="116"/>
      <c r="B238" s="328">
        <f t="shared" si="107"/>
        <v>699.90886876206264</v>
      </c>
      <c r="C238" s="328">
        <f t="shared" si="108"/>
        <v>695.78357314858636</v>
      </c>
      <c r="D238" s="328">
        <f t="shared" si="109"/>
        <v>3.4193279726552093</v>
      </c>
      <c r="E238" s="328">
        <f t="shared" si="72"/>
        <v>178.26940739419234</v>
      </c>
      <c r="F238" s="328">
        <f t="shared" si="110"/>
        <v>178.52854467040623</v>
      </c>
      <c r="G238" s="328">
        <f t="shared" si="111"/>
        <v>1979.9347187162075</v>
      </c>
      <c r="H238" s="313">
        <f t="shared" si="112"/>
        <v>0.02</v>
      </c>
      <c r="I238" s="328">
        <f t="shared" si="113"/>
        <v>3.3002364907810264</v>
      </c>
      <c r="J238" s="328">
        <f t="shared" si="74"/>
        <v>80</v>
      </c>
      <c r="K238" s="335">
        <f t="shared" si="114"/>
        <v>-1</v>
      </c>
      <c r="L238" s="323">
        <f t="shared" si="115"/>
        <v>3.3993279726552093</v>
      </c>
      <c r="M238" s="323">
        <f t="shared" si="116"/>
        <v>3.409327972655209</v>
      </c>
      <c r="N238" s="328">
        <f t="shared" si="117"/>
        <v>-4.7488630613855776E-2</v>
      </c>
      <c r="O238" s="328">
        <f t="shared" si="75"/>
        <v>1.9802782916667678</v>
      </c>
      <c r="P238" s="332">
        <f t="shared" si="77"/>
        <v>47.837464278538398</v>
      </c>
      <c r="Q238" s="328">
        <f t="shared" si="118"/>
        <v>1914.2689945441937</v>
      </c>
      <c r="R238" s="277">
        <f>IF(H238&gt;0, rate1(1,$L$52,$L$51,$L$54,L238,$L$53,$L$50,P238),"")</f>
        <v>759.48622149167818</v>
      </c>
      <c r="S238" s="323">
        <f t="shared" si="119"/>
        <v>1.2727902479889475</v>
      </c>
      <c r="T238" s="323">
        <f t="shared" si="120"/>
        <v>0.17408478112377337</v>
      </c>
      <c r="U238" s="328">
        <f t="shared" si="121"/>
        <v>3.4193279726552093</v>
      </c>
      <c r="V238" s="336">
        <f t="shared" si="122"/>
        <v>3.4193279726552093</v>
      </c>
      <c r="W238" s="328">
        <f t="shared" si="123"/>
        <v>7.0346497093076721E-4</v>
      </c>
      <c r="X238" s="328">
        <f t="shared" si="124"/>
        <v>1934.7933707946834</v>
      </c>
      <c r="Y238" s="328">
        <f t="shared" si="78"/>
        <v>48.118502778785121</v>
      </c>
      <c r="Z238" s="108">
        <f>IF(H238&gt;0, rate1(1,$L$52,$L$51,$L$54,U238,$L$53,$L$50,Y238),"")</f>
        <v>765.04410517523775</v>
      </c>
      <c r="AA238" s="336">
        <f t="shared" si="125"/>
        <v>1.2770911369024784</v>
      </c>
      <c r="AB238" s="336">
        <f t="shared" si="126"/>
        <v>-2.538749448266727E-3</v>
      </c>
      <c r="AC238" s="328">
        <f t="shared" si="127"/>
        <v>0.17408478112377337</v>
      </c>
      <c r="AD238" s="328">
        <f t="shared" si="128"/>
        <v>-0.11488655051230529</v>
      </c>
      <c r="AE238" s="328">
        <f t="shared" si="129"/>
        <v>-1.2831576571300676E-2</v>
      </c>
      <c r="AF238" s="328">
        <f t="shared" si="130"/>
        <v>699.68729535032503</v>
      </c>
      <c r="AG238" s="328">
        <f t="shared" si="131"/>
        <v>695.60948836746263</v>
      </c>
      <c r="AH238" s="328">
        <f t="shared" si="132"/>
        <v>3.3995900874891083</v>
      </c>
      <c r="AI238" s="328">
        <f t="shared" si="133"/>
        <v>229.21387669398405</v>
      </c>
      <c r="AJ238" s="328">
        <f t="shared" si="134"/>
        <v>12.43834859531229</v>
      </c>
      <c r="AK238" s="337">
        <f t="shared" si="135"/>
        <v>202.87726004138304</v>
      </c>
      <c r="AL238" s="42">
        <f t="shared" si="136"/>
        <v>3.56390728531442</v>
      </c>
    </row>
    <row r="239" spans="1:38" ht="15" x14ac:dyDescent="0.15">
      <c r="A239" s="116"/>
      <c r="B239" s="328">
        <f t="shared" si="107"/>
        <v>699.68729535032503</v>
      </c>
      <c r="C239" s="328">
        <f t="shared" si="108"/>
        <v>695.60948836746263</v>
      </c>
      <c r="D239" s="328">
        <f t="shared" si="109"/>
        <v>3.3995900874891083</v>
      </c>
      <c r="E239" s="328">
        <f t="shared" si="72"/>
        <v>177.74910399293594</v>
      </c>
      <c r="F239" s="328">
        <f t="shared" si="110"/>
        <v>178.00925569356414</v>
      </c>
      <c r="G239" s="328">
        <f t="shared" si="111"/>
        <v>1939.9857564298347</v>
      </c>
      <c r="H239" s="313">
        <f t="shared" si="112"/>
        <v>0.02</v>
      </c>
      <c r="I239" s="328">
        <f t="shared" si="113"/>
        <v>3.2622455862899189</v>
      </c>
      <c r="J239" s="328">
        <f t="shared" si="74"/>
        <v>80</v>
      </c>
      <c r="K239" s="335">
        <f t="shared" si="114"/>
        <v>-1</v>
      </c>
      <c r="L239" s="323">
        <f t="shared" si="115"/>
        <v>3.3795900874891083</v>
      </c>
      <c r="M239" s="323">
        <f t="shared" si="116"/>
        <v>3.3895900874891085</v>
      </c>
      <c r="N239" s="328">
        <f t="shared" si="117"/>
        <v>-4.7218134963122438E-2</v>
      </c>
      <c r="O239" s="328">
        <f t="shared" si="75"/>
        <v>1.9518264956897795</v>
      </c>
      <c r="P239" s="332">
        <f t="shared" si="77"/>
        <v>47.467833433434322</v>
      </c>
      <c r="Q239" s="328">
        <f t="shared" si="118"/>
        <v>1874.1123708911045</v>
      </c>
      <c r="R239" s="277">
        <f>IF(H239&gt;0, rate1(1,$L$52,$L$51,$L$54,L239,$L$53,$L$50,P239),"")</f>
        <v>752.03297447515899</v>
      </c>
      <c r="S239" s="323">
        <f t="shared" si="119"/>
        <v>1.2767843027972641</v>
      </c>
      <c r="T239" s="323">
        <f t="shared" si="120"/>
        <v>0.17059542208832651</v>
      </c>
      <c r="U239" s="328">
        <f t="shared" si="121"/>
        <v>3.3995900874891083</v>
      </c>
      <c r="V239" s="336">
        <f t="shared" si="122"/>
        <v>3.3995900874891083</v>
      </c>
      <c r="W239" s="328">
        <f t="shared" si="123"/>
        <v>6.9536698443961598E-4</v>
      </c>
      <c r="X239" s="328">
        <f t="shared" si="124"/>
        <v>1894.3439722373234</v>
      </c>
      <c r="Y239" s="328">
        <f t="shared" si="78"/>
        <v>47.748326662567386</v>
      </c>
      <c r="Z239" s="108">
        <f>IF(H239&gt;0, rate1(1,$L$52,$L$51,$L$54,U239,$L$53,$L$50,Y239),"")</f>
        <v>757.7039141341744</v>
      </c>
      <c r="AA239" s="336">
        <f t="shared" si="125"/>
        <v>1.2809084790250234</v>
      </c>
      <c r="AB239" s="336">
        <f t="shared" si="126"/>
        <v>-2.4754218414947617E-3</v>
      </c>
      <c r="AC239" s="328">
        <f t="shared" si="127"/>
        <v>0.17059542208832651</v>
      </c>
      <c r="AD239" s="328">
        <f t="shared" si="128"/>
        <v>-0.11723644019969606</v>
      </c>
      <c r="AE239" s="328">
        <f t="shared" si="129"/>
        <v>-1.363518801191356E-2</v>
      </c>
      <c r="AF239" s="328">
        <f t="shared" si="130"/>
        <v>699.46948179327353</v>
      </c>
      <c r="AG239" s="328">
        <f t="shared" si="131"/>
        <v>695.43889294537428</v>
      </c>
      <c r="AH239" s="328">
        <f t="shared" si="132"/>
        <v>3.3798503477150255</v>
      </c>
      <c r="AI239" s="328">
        <f t="shared" si="133"/>
        <v>226.84566751529002</v>
      </c>
      <c r="AJ239" s="328">
        <f t="shared" si="134"/>
        <v>12.501361280733203</v>
      </c>
      <c r="AK239" s="337">
        <f t="shared" si="135"/>
        <v>203.33108855386098</v>
      </c>
      <c r="AL239" s="42">
        <f t="shared" si="136"/>
        <v>3.5822443954499388</v>
      </c>
    </row>
    <row r="240" spans="1:38" ht="15" x14ac:dyDescent="0.15">
      <c r="A240" s="116"/>
      <c r="B240" s="328">
        <f t="shared" si="107"/>
        <v>699.46948179327353</v>
      </c>
      <c r="C240" s="328">
        <f t="shared" si="108"/>
        <v>695.43889294537428</v>
      </c>
      <c r="D240" s="328">
        <f t="shared" si="109"/>
        <v>3.3798503477150255</v>
      </c>
      <c r="E240" s="328">
        <f t="shared" si="72"/>
        <v>177.22676870312097</v>
      </c>
      <c r="F240" s="328">
        <f t="shared" si="110"/>
        <v>177.48793634802846</v>
      </c>
      <c r="G240" s="328">
        <f t="shared" si="111"/>
        <v>1900.607263862491</v>
      </c>
      <c r="H240" s="313">
        <f t="shared" si="112"/>
        <v>0.02</v>
      </c>
      <c r="I240" s="328">
        <f t="shared" si="113"/>
        <v>3.2244710783194024</v>
      </c>
      <c r="J240" s="328">
        <f t="shared" si="74"/>
        <v>80</v>
      </c>
      <c r="K240" s="335">
        <f t="shared" si="114"/>
        <v>-1</v>
      </c>
      <c r="L240" s="323">
        <f t="shared" si="115"/>
        <v>3.3598503477150254</v>
      </c>
      <c r="M240" s="323">
        <f t="shared" si="116"/>
        <v>3.3698503477150252</v>
      </c>
      <c r="N240" s="328">
        <f t="shared" si="117"/>
        <v>-4.6947567009025803E-2</v>
      </c>
      <c r="O240" s="328">
        <f t="shared" si="75"/>
        <v>1.9238491595677107</v>
      </c>
      <c r="P240" s="332">
        <f t="shared" si="77"/>
        <v>47.098887230318297</v>
      </c>
      <c r="Q240" s="328">
        <f t="shared" si="118"/>
        <v>1834.5280528111346</v>
      </c>
      <c r="R240" s="277">
        <f>IF(H240&gt;0, rate1(1,$L$52,$L$51,$L$54,L240,$L$53,$L$50,P240),"")</f>
        <v>744.42608152633647</v>
      </c>
      <c r="S240" s="323">
        <f t="shared" si="119"/>
        <v>1.2809487631470389</v>
      </c>
      <c r="T240" s="323">
        <f t="shared" si="120"/>
        <v>0.16710366147600753</v>
      </c>
      <c r="U240" s="328">
        <f t="shared" si="121"/>
        <v>3.3798503477150255</v>
      </c>
      <c r="V240" s="336">
        <f t="shared" si="122"/>
        <v>3.3798503477150255</v>
      </c>
      <c r="W240" s="328">
        <f t="shared" si="123"/>
        <v>6.8731512414466067E-4</v>
      </c>
      <c r="X240" s="328">
        <f t="shared" si="124"/>
        <v>1854.4692218284924</v>
      </c>
      <c r="Y240" s="328">
        <f t="shared" si="78"/>
        <v>47.378833014974553</v>
      </c>
      <c r="Z240" s="108">
        <f>IF(H240&gt;0, rate1(1,$L$52,$L$51,$L$54,U240,$L$53,$L$50,Y240),"")</f>
        <v>750.21349635309707</v>
      </c>
      <c r="AA240" s="336">
        <f t="shared" si="125"/>
        <v>1.2848834613900855</v>
      </c>
      <c r="AB240" s="336">
        <f t="shared" si="126"/>
        <v>-2.4126185521297539E-3</v>
      </c>
      <c r="AC240" s="328">
        <f t="shared" si="127"/>
        <v>0.16710366147600753</v>
      </c>
      <c r="AD240" s="328">
        <f t="shared" si="128"/>
        <v>-0.1196861865463766</v>
      </c>
      <c r="AE240" s="328">
        <f t="shared" si="129"/>
        <v>-1.4508457179238038E-2</v>
      </c>
      <c r="AF240" s="328">
        <f t="shared" si="130"/>
        <v>699.25543056478853</v>
      </c>
      <c r="AG240" s="328">
        <f t="shared" si="131"/>
        <v>695.27178928389822</v>
      </c>
      <c r="AH240" s="328">
        <f t="shared" si="132"/>
        <v>3.3601087511401309</v>
      </c>
      <c r="AI240" s="328">
        <f t="shared" si="133"/>
        <v>224.47314195841443</v>
      </c>
      <c r="AJ240" s="328">
        <f t="shared" si="134"/>
        <v>12.563714931277207</v>
      </c>
      <c r="AK240" s="337">
        <f t="shared" si="135"/>
        <v>203.77116591774845</v>
      </c>
      <c r="AL240" s="42">
        <f t="shared" si="136"/>
        <v>3.600392048851162</v>
      </c>
    </row>
    <row r="241" spans="1:38" ht="15" x14ac:dyDescent="0.15">
      <c r="A241" s="116"/>
      <c r="B241" s="328">
        <f t="shared" si="107"/>
        <v>699.25543056478853</v>
      </c>
      <c r="C241" s="328">
        <f t="shared" si="108"/>
        <v>695.27178928389822</v>
      </c>
      <c r="D241" s="328">
        <f t="shared" si="109"/>
        <v>3.3601087511401309</v>
      </c>
      <c r="E241" s="328">
        <f t="shared" si="72"/>
        <v>176.70239804388066</v>
      </c>
      <c r="F241" s="328">
        <f t="shared" si="110"/>
        <v>176.96458337350083</v>
      </c>
      <c r="G241" s="328">
        <f t="shared" si="111"/>
        <v>1861.7947039578219</v>
      </c>
      <c r="H241" s="313">
        <f t="shared" si="112"/>
        <v>0.02</v>
      </c>
      <c r="I241" s="328">
        <f t="shared" si="113"/>
        <v>3.1869130247122488</v>
      </c>
      <c r="J241" s="328">
        <f t="shared" si="74"/>
        <v>80</v>
      </c>
      <c r="K241" s="335">
        <f t="shared" si="114"/>
        <v>-1</v>
      </c>
      <c r="L241" s="323">
        <f t="shared" si="115"/>
        <v>3.3401087511401308</v>
      </c>
      <c r="M241" s="323">
        <f t="shared" si="116"/>
        <v>3.3501087511401311</v>
      </c>
      <c r="N241" s="328">
        <f t="shared" si="117"/>
        <v>-4.6676926708272504E-2</v>
      </c>
      <c r="O241" s="328">
        <f t="shared" si="75"/>
        <v>1.8963465677640081</v>
      </c>
      <c r="P241" s="332">
        <f t="shared" si="77"/>
        <v>46.730628639622786</v>
      </c>
      <c r="Q241" s="328">
        <f t="shared" si="118"/>
        <v>1795.5114957710996</v>
      </c>
      <c r="R241" s="277">
        <f>IF(H241&gt;0, rate1(1,$L$52,$L$51,$L$54,L241,$L$53,$L$50,P241),"")</f>
        <v>736.66084600789645</v>
      </c>
      <c r="S241" s="323">
        <f t="shared" si="119"/>
        <v>1.2852952206951125</v>
      </c>
      <c r="T241" s="323">
        <f t="shared" si="120"/>
        <v>0.16360921362280692</v>
      </c>
      <c r="U241" s="328">
        <f t="shared" si="121"/>
        <v>3.3601087511401309</v>
      </c>
      <c r="V241" s="336">
        <f t="shared" si="122"/>
        <v>3.3601087511401309</v>
      </c>
      <c r="W241" s="328">
        <f t="shared" si="123"/>
        <v>6.7930940238536408E-4</v>
      </c>
      <c r="X241" s="328">
        <f t="shared" si="124"/>
        <v>1815.1645767469211</v>
      </c>
      <c r="Y241" s="328">
        <f t="shared" si="78"/>
        <v>47.010024784995601</v>
      </c>
      <c r="Z241" s="108">
        <f>IF(H241&gt;0, rate1(1,$L$52,$L$51,$L$54,U241,$L$53,$L$50,Y241),"")</f>
        <v>742.56829361371092</v>
      </c>
      <c r="AA241" s="336">
        <f t="shared" si="125"/>
        <v>1.2890266492066171</v>
      </c>
      <c r="AB241" s="336">
        <f t="shared" si="126"/>
        <v>-2.3503348367705174E-3</v>
      </c>
      <c r="AC241" s="328">
        <f t="shared" si="127"/>
        <v>0.16360921362280692</v>
      </c>
      <c r="AD241" s="328">
        <f t="shared" si="128"/>
        <v>-0.12224250430118824</v>
      </c>
      <c r="AE241" s="328">
        <f t="shared" si="129"/>
        <v>-1.5459438971330272E-2</v>
      </c>
      <c r="AF241" s="328">
        <f t="shared" si="130"/>
        <v>699.04514442445748</v>
      </c>
      <c r="AG241" s="328">
        <f t="shared" si="131"/>
        <v>695.10818007027535</v>
      </c>
      <c r="AH241" s="328">
        <f t="shared" si="132"/>
        <v>3.340365295534939</v>
      </c>
      <c r="AI241" s="328">
        <f t="shared" si="133"/>
        <v>222.0957099992975</v>
      </c>
      <c r="AJ241" s="328">
        <f t="shared" si="134"/>
        <v>12.625408184054789</v>
      </c>
      <c r="AK241" s="337">
        <f t="shared" si="135"/>
        <v>204.19780120189665</v>
      </c>
      <c r="AL241" s="42">
        <f t="shared" si="136"/>
        <v>3.6183499002078352</v>
      </c>
    </row>
    <row r="242" spans="1:38" ht="15" x14ac:dyDescent="0.15">
      <c r="A242" s="116"/>
      <c r="B242" s="328">
        <f t="shared" si="107"/>
        <v>699.04514442445748</v>
      </c>
      <c r="C242" s="328">
        <f t="shared" si="108"/>
        <v>695.10818007027535</v>
      </c>
      <c r="D242" s="328">
        <f t="shared" si="109"/>
        <v>3.340365295534939</v>
      </c>
      <c r="E242" s="328">
        <f t="shared" si="72"/>
        <v>176.17598796380827</v>
      </c>
      <c r="F242" s="328">
        <f t="shared" si="110"/>
        <v>176.43919300384448</v>
      </c>
      <c r="G242" s="328">
        <f t="shared" si="111"/>
        <v>1823.5435348298802</v>
      </c>
      <c r="H242" s="313">
        <f t="shared" si="112"/>
        <v>0.02</v>
      </c>
      <c r="I242" s="328">
        <f t="shared" si="113"/>
        <v>3.1495714833456989</v>
      </c>
      <c r="J242" s="328">
        <f t="shared" si="74"/>
        <v>80</v>
      </c>
      <c r="K242" s="335">
        <f t="shared" si="114"/>
        <v>-1</v>
      </c>
      <c r="L242" s="323">
        <f t="shared" si="115"/>
        <v>3.320365295534939</v>
      </c>
      <c r="M242" s="323">
        <f t="shared" si="116"/>
        <v>3.3303652955349392</v>
      </c>
      <c r="N242" s="328">
        <f t="shared" si="117"/>
        <v>-4.640621401706202E-2</v>
      </c>
      <c r="O242" s="328">
        <f t="shared" si="75"/>
        <v>1.8693190326473015</v>
      </c>
      <c r="P242" s="332">
        <f t="shared" si="77"/>
        <v>46.36306066061848</v>
      </c>
      <c r="Q242" s="328">
        <f t="shared" si="118"/>
        <v>1757.0581498156228</v>
      </c>
      <c r="R242" s="277">
        <f>IF(H242&gt;0, rate1(1,$L$52,$L$51,$L$54,L242,$L$53,$L$50,P242),"")</f>
        <v>728.73237924782995</v>
      </c>
      <c r="S242" s="323">
        <f t="shared" si="119"/>
        <v>1.2898364338725017</v>
      </c>
      <c r="T242" s="323">
        <f t="shared" si="120"/>
        <v>0.16011173404609302</v>
      </c>
      <c r="U242" s="328">
        <f t="shared" si="121"/>
        <v>3.340365295534939</v>
      </c>
      <c r="V242" s="336">
        <f t="shared" si="122"/>
        <v>3.340365295534939</v>
      </c>
      <c r="W242" s="328">
        <f t="shared" si="123"/>
        <v>6.7134983149319538E-4</v>
      </c>
      <c r="X242" s="328">
        <f t="shared" si="124"/>
        <v>1776.425489111462</v>
      </c>
      <c r="Y242" s="328">
        <f t="shared" si="78"/>
        <v>46.641904950116334</v>
      </c>
      <c r="Z242" s="108">
        <f>IF(H242&gt;0, rate1(1,$L$52,$L$51,$L$54,U242,$L$53,$L$50,Y242),"")</f>
        <v>734.76356272352234</v>
      </c>
      <c r="AA242" s="336">
        <f t="shared" si="125"/>
        <v>1.293349670977378</v>
      </c>
      <c r="AB242" s="336">
        <f t="shared" si="126"/>
        <v>-2.2885651422631641E-3</v>
      </c>
      <c r="AC242" s="328">
        <f t="shared" si="127"/>
        <v>0.16011173404609302</v>
      </c>
      <c r="AD242" s="328">
        <f t="shared" si="128"/>
        <v>-0.12491276869340752</v>
      </c>
      <c r="AE242" s="328">
        <f t="shared" si="129"/>
        <v>-1.6497322224265875E-2</v>
      </c>
      <c r="AF242" s="328">
        <f t="shared" si="130"/>
        <v>698.83862647639432</v>
      </c>
      <c r="AG242" s="328">
        <f t="shared" si="131"/>
        <v>694.94806833622931</v>
      </c>
      <c r="AH242" s="328">
        <f t="shared" si="132"/>
        <v>3.3206199786325001</v>
      </c>
      <c r="AI242" s="328">
        <f t="shared" si="133"/>
        <v>219.71266627586152</v>
      </c>
      <c r="AJ242" s="328">
        <f t="shared" si="134"/>
        <v>12.686439480242528</v>
      </c>
      <c r="AK242" s="337">
        <f t="shared" si="135"/>
        <v>204.6112978185451</v>
      </c>
      <c r="AL242" s="42">
        <f t="shared" si="136"/>
        <v>3.6361175570077791</v>
      </c>
    </row>
    <row r="243" spans="1:38" ht="15" x14ac:dyDescent="0.15">
      <c r="A243" s="116"/>
      <c r="B243" s="328">
        <f t="shared" si="107"/>
        <v>698.83862647639432</v>
      </c>
      <c r="C243" s="328">
        <f t="shared" si="108"/>
        <v>694.94806833622931</v>
      </c>
      <c r="D243" s="328">
        <f t="shared" si="109"/>
        <v>3.3206199786325001</v>
      </c>
      <c r="E243" s="328">
        <f t="shared" si="72"/>
        <v>175.64753372333215</v>
      </c>
      <c r="F243" s="328">
        <f t="shared" si="110"/>
        <v>175.91176084357022</v>
      </c>
      <c r="G243" s="328">
        <f t="shared" si="111"/>
        <v>1785.8492091711219</v>
      </c>
      <c r="H243" s="313">
        <f t="shared" si="112"/>
        <v>0.02</v>
      </c>
      <c r="I243" s="328">
        <f t="shared" si="113"/>
        <v>3.11244651213201</v>
      </c>
      <c r="J243" s="328">
        <f t="shared" si="74"/>
        <v>80</v>
      </c>
      <c r="K243" s="335">
        <f t="shared" si="114"/>
        <v>-1</v>
      </c>
      <c r="L243" s="323">
        <f t="shared" si="115"/>
        <v>3.3006199786325001</v>
      </c>
      <c r="M243" s="323">
        <f t="shared" si="116"/>
        <v>3.3106199786325003</v>
      </c>
      <c r="N243" s="328">
        <f t="shared" si="117"/>
        <v>-4.6135428891052044E-2</v>
      </c>
      <c r="O243" s="328">
        <f t="shared" si="75"/>
        <v>1.842766902661501</v>
      </c>
      <c r="P243" s="332">
        <f t="shared" si="77"/>
        <v>45.996186321872251</v>
      </c>
      <c r="Q243" s="328">
        <f t="shared" si="118"/>
        <v>1719.1634590817059</v>
      </c>
      <c r="R243" s="277">
        <f>IF(H243&gt;0, rate1(1,$L$52,$L$51,$L$54,L243,$L$53,$L$50,P243),"")</f>
        <v>720.63559064888943</v>
      </c>
      <c r="S243" s="323">
        <f t="shared" si="119"/>
        <v>1.2945864616740785</v>
      </c>
      <c r="T243" s="323">
        <f t="shared" si="120"/>
        <v>0.15661082532059764</v>
      </c>
      <c r="U243" s="328">
        <f t="shared" si="121"/>
        <v>3.3206199786325001</v>
      </c>
      <c r="V243" s="336">
        <f t="shared" si="122"/>
        <v>3.3206199786325001</v>
      </c>
      <c r="W243" s="328">
        <f t="shared" si="123"/>
        <v>6.6343642381205825E-4</v>
      </c>
      <c r="X243" s="328">
        <f t="shared" si="124"/>
        <v>1738.2474053713454</v>
      </c>
      <c r="Y243" s="328">
        <f t="shared" si="78"/>
        <v>46.274476516769674</v>
      </c>
      <c r="Z243" s="108">
        <f>IF(H243&gt;0, rate1(1,$L$52,$L$51,$L$54,U243,$L$53,$L$50,Y243),"")</f>
        <v>726.79436606155821</v>
      </c>
      <c r="AA243" s="336">
        <f t="shared" si="125"/>
        <v>1.2978653390646444</v>
      </c>
      <c r="AB243" s="336">
        <f t="shared" si="126"/>
        <v>-2.2273032031701933E-3</v>
      </c>
      <c r="AC243" s="328">
        <f t="shared" si="127"/>
        <v>0.15661082532059764</v>
      </c>
      <c r="AD243" s="328">
        <f t="shared" si="128"/>
        <v>-0.12770509292099091</v>
      </c>
      <c r="AE243" s="328">
        <f t="shared" si="129"/>
        <v>-1.7632619748759588E-2</v>
      </c>
      <c r="AF243" s="328">
        <f t="shared" si="130"/>
        <v>698.63588022218266</v>
      </c>
      <c r="AG243" s="328">
        <f t="shared" si="131"/>
        <v>694.79145751090869</v>
      </c>
      <c r="AH243" s="328">
        <f t="shared" si="132"/>
        <v>3.3008727981276564</v>
      </c>
      <c r="AI243" s="328">
        <f t="shared" si="133"/>
        <v>217.32318990736903</v>
      </c>
      <c r="AJ243" s="328">
        <f t="shared" si="134"/>
        <v>12.746807032994575</v>
      </c>
      <c r="AK243" s="337">
        <f t="shared" si="135"/>
        <v>205.01195343065268</v>
      </c>
      <c r="AL243" s="42">
        <f t="shared" si="136"/>
        <v>3.653694570309848</v>
      </c>
    </row>
    <row r="244" spans="1:38" ht="15" x14ac:dyDescent="0.15">
      <c r="A244" s="116"/>
      <c r="B244" s="328">
        <f t="shared" si="107"/>
        <v>698.63588022218266</v>
      </c>
      <c r="C244" s="328">
        <f t="shared" si="108"/>
        <v>694.79145751090869</v>
      </c>
      <c r="D244" s="328">
        <f t="shared" si="109"/>
        <v>3.3008727981276564</v>
      </c>
      <c r="E244" s="328">
        <f t="shared" si="72"/>
        <v>175.11702978884773</v>
      </c>
      <c r="F244" s="328">
        <f t="shared" si="110"/>
        <v>175.38228175608992</v>
      </c>
      <c r="G244" s="328">
        <f t="shared" si="111"/>
        <v>1748.7071738966977</v>
      </c>
      <c r="H244" s="313">
        <f t="shared" si="112"/>
        <v>0.02</v>
      </c>
      <c r="I244" s="328">
        <f t="shared" si="113"/>
        <v>3.0755381690191825</v>
      </c>
      <c r="J244" s="328">
        <f t="shared" si="74"/>
        <v>80</v>
      </c>
      <c r="K244" s="335">
        <f t="shared" si="114"/>
        <v>-1</v>
      </c>
      <c r="L244" s="323">
        <f t="shared" si="115"/>
        <v>3.2808727981276564</v>
      </c>
      <c r="M244" s="323">
        <f t="shared" si="116"/>
        <v>3.2908727981276567</v>
      </c>
      <c r="N244" s="328">
        <f t="shared" si="117"/>
        <v>-4.5864571285356703E-2</v>
      </c>
      <c r="O244" s="328">
        <f t="shared" si="75"/>
        <v>1.8166905697527271</v>
      </c>
      <c r="P244" s="332">
        <f t="shared" si="77"/>
        <v>45.630008681716689</v>
      </c>
      <c r="Q244" s="328">
        <f t="shared" si="118"/>
        <v>1681.8228615428168</v>
      </c>
      <c r="R244" s="277">
        <f>IF(H244&gt;0, rate1(1,$L$52,$L$51,$L$54,L244,$L$53,$L$50,P244),"")</f>
        <v>712.36517718106904</v>
      </c>
      <c r="S244" s="323">
        <f t="shared" si="119"/>
        <v>1.2995608165841743</v>
      </c>
      <c r="T244" s="323">
        <f t="shared" si="120"/>
        <v>0.15310604306778255</v>
      </c>
      <c r="U244" s="328">
        <f t="shared" si="121"/>
        <v>3.3008727981276564</v>
      </c>
      <c r="V244" s="336">
        <f t="shared" si="122"/>
        <v>3.3008727981276564</v>
      </c>
      <c r="W244" s="328">
        <f t="shared" si="123"/>
        <v>6.5556919169384997E-4</v>
      </c>
      <c r="X244" s="328">
        <f t="shared" si="124"/>
        <v>1700.6257659364046</v>
      </c>
      <c r="Y244" s="328">
        <f t="shared" si="78"/>
        <v>45.907742520797548</v>
      </c>
      <c r="Z244" s="108">
        <f>IF(H244&gt;0, rate1(1,$L$52,$L$51,$L$54,U244,$L$53,$L$50,Y244),"")</f>
        <v>718.65556153888417</v>
      </c>
      <c r="AA244" s="336">
        <f t="shared" si="125"/>
        <v>1.3025877873651517</v>
      </c>
      <c r="AB244" s="336">
        <f t="shared" si="126"/>
        <v>-2.1665421377457428E-3</v>
      </c>
      <c r="AC244" s="328">
        <f t="shared" si="127"/>
        <v>0.15310604306778255</v>
      </c>
      <c r="AD244" s="328">
        <f t="shared" si="128"/>
        <v>-0.13062841674476344</v>
      </c>
      <c r="AE244" s="328">
        <f t="shared" si="129"/>
        <v>-1.8877394950970024E-2</v>
      </c>
      <c r="AF244" s="328">
        <f t="shared" si="130"/>
        <v>698.43690960782953</v>
      </c>
      <c r="AG244" s="328">
        <f t="shared" si="131"/>
        <v>694.63835146784095</v>
      </c>
      <c r="AH244" s="328">
        <f t="shared" si="132"/>
        <v>3.2811237516758318</v>
      </c>
      <c r="AI244" s="328">
        <f t="shared" si="133"/>
        <v>214.92634392046656</v>
      </c>
      <c r="AJ244" s="328">
        <f t="shared" si="134"/>
        <v>12.806508795194704</v>
      </c>
      <c r="AK244" s="337">
        <f t="shared" si="135"/>
        <v>205.4000598774833</v>
      </c>
      <c r="AL244" s="42">
        <f t="shared" si="136"/>
        <v>3.6710804255024376</v>
      </c>
    </row>
    <row r="245" spans="1:38" ht="15" x14ac:dyDescent="0.15">
      <c r="A245" s="116"/>
      <c r="B245" s="328">
        <f t="shared" si="107"/>
        <v>698.43690960782953</v>
      </c>
      <c r="C245" s="328">
        <f t="shared" si="108"/>
        <v>694.63835146784095</v>
      </c>
      <c r="D245" s="328">
        <f t="shared" si="109"/>
        <v>3.2811237516758318</v>
      </c>
      <c r="E245" s="328">
        <f t="shared" si="72"/>
        <v>174.58446973880768</v>
      </c>
      <c r="F245" s="328">
        <f t="shared" si="110"/>
        <v>174.85074976382771</v>
      </c>
      <c r="G245" s="328">
        <f t="shared" si="111"/>
        <v>1712.1128700049994</v>
      </c>
      <c r="H245" s="313">
        <f t="shared" si="112"/>
        <v>0.02</v>
      </c>
      <c r="I245" s="328">
        <f t="shared" si="113"/>
        <v>3.0388465119908687</v>
      </c>
      <c r="J245" s="328">
        <f t="shared" si="74"/>
        <v>80</v>
      </c>
      <c r="K245" s="335">
        <f t="shared" si="114"/>
        <v>-1</v>
      </c>
      <c r="L245" s="323">
        <f t="shared" si="115"/>
        <v>3.2611237516758318</v>
      </c>
      <c r="M245" s="323">
        <f t="shared" si="116"/>
        <v>3.271123751675832</v>
      </c>
      <c r="N245" s="328">
        <f t="shared" si="117"/>
        <v>-4.5593641154520803E-2</v>
      </c>
      <c r="O245" s="328">
        <f t="shared" si="75"/>
        <v>1.7910904760542681</v>
      </c>
      <c r="P245" s="332">
        <f t="shared" si="77"/>
        <v>45.264530828721824</v>
      </c>
      <c r="Q245" s="328">
        <f t="shared" si="118"/>
        <v>1645.0317889637395</v>
      </c>
      <c r="R245" s="277">
        <f>IF(H245&gt;0, rate1(1,$L$52,$L$51,$L$54,L245,$L$53,$L$50,P245),"")</f>
        <v>703.91561221152756</v>
      </c>
      <c r="S245" s="323">
        <f t="shared" si="119"/>
        <v>1.3047766396807206</v>
      </c>
      <c r="T245" s="323">
        <f t="shared" si="120"/>
        <v>0.14959690218477381</v>
      </c>
      <c r="U245" s="328">
        <f t="shared" si="121"/>
        <v>3.2811237516758318</v>
      </c>
      <c r="V245" s="336">
        <f t="shared" si="122"/>
        <v>3.2811237516758318</v>
      </c>
      <c r="W245" s="328">
        <f t="shared" si="123"/>
        <v>6.4774814749846144E-4</v>
      </c>
      <c r="X245" s="328">
        <f t="shared" si="124"/>
        <v>1663.5560050269971</v>
      </c>
      <c r="Y245" s="328">
        <f t="shared" si="78"/>
        <v>45.541706027914586</v>
      </c>
      <c r="Z245" s="108">
        <f>IF(H245&gt;0, rate1(1,$L$52,$L$51,$L$54,U245,$L$53,$L$50,Y245),"")</f>
        <v>710.34179193100078</v>
      </c>
      <c r="AA245" s="336">
        <f t="shared" si="125"/>
        <v>1.3075326287675082</v>
      </c>
      <c r="AB245" s="336">
        <f t="shared" si="126"/>
        <v>-2.106274544247313E-3</v>
      </c>
      <c r="AC245" s="328">
        <f t="shared" si="127"/>
        <v>0.14959690218477381</v>
      </c>
      <c r="AD245" s="328">
        <f t="shared" si="128"/>
        <v>-0.13369260798794555</v>
      </c>
      <c r="AE245" s="328">
        <f t="shared" si="129"/>
        <v>-2.02455330629541E-2</v>
      </c>
      <c r="AF245" s="328">
        <f t="shared" si="130"/>
        <v>698.24171906449021</v>
      </c>
      <c r="AG245" s="328">
        <f t="shared" si="131"/>
        <v>694.48875456565622</v>
      </c>
      <c r="AH245" s="328">
        <f t="shared" si="132"/>
        <v>3.2613728368922694</v>
      </c>
      <c r="AI245" s="328">
        <f t="shared" si="133"/>
        <v>212.5210743867118</v>
      </c>
      <c r="AJ245" s="328">
        <f t="shared" si="134"/>
        <v>12.865542426968791</v>
      </c>
      <c r="AK245" s="337">
        <f t="shared" si="135"/>
        <v>205.77590311695641</v>
      </c>
      <c r="AL245" s="42">
        <f t="shared" si="136"/>
        <v>3.6882745330160751</v>
      </c>
    </row>
    <row r="246" spans="1:38" ht="15" x14ac:dyDescent="0.15">
      <c r="A246" s="116"/>
      <c r="B246" s="328">
        <f t="shared" si="107"/>
        <v>698.24171906449021</v>
      </c>
      <c r="C246" s="328">
        <f t="shared" si="108"/>
        <v>694.48875456565622</v>
      </c>
      <c r="D246" s="328">
        <f t="shared" si="109"/>
        <v>3.2613728368922694</v>
      </c>
      <c r="E246" s="328">
        <f t="shared" si="72"/>
        <v>174.04984618229315</v>
      </c>
      <c r="F246" s="328">
        <f t="shared" si="110"/>
        <v>174.31715796055042</v>
      </c>
      <c r="G246" s="328">
        <f t="shared" si="111"/>
        <v>1676.0617326399781</v>
      </c>
      <c r="H246" s="313">
        <f t="shared" si="112"/>
        <v>0.02</v>
      </c>
      <c r="I246" s="328">
        <f t="shared" si="113"/>
        <v>3.002371599067192</v>
      </c>
      <c r="J246" s="328">
        <f t="shared" si="74"/>
        <v>80</v>
      </c>
      <c r="K246" s="335">
        <f t="shared" si="114"/>
        <v>-1</v>
      </c>
      <c r="L246" s="323">
        <f t="shared" si="115"/>
        <v>3.2413728368922694</v>
      </c>
      <c r="M246" s="323">
        <f t="shared" si="116"/>
        <v>3.2513728368922692</v>
      </c>
      <c r="N246" s="328">
        <f t="shared" si="117"/>
        <v>-4.5322638452520714E-2</v>
      </c>
      <c r="O246" s="328">
        <f t="shared" si="75"/>
        <v>1.7659671198152798</v>
      </c>
      <c r="P246" s="332">
        <f t="shared" si="77"/>
        <v>44.899755882186319</v>
      </c>
      <c r="Q246" s="328">
        <f t="shared" si="118"/>
        <v>1608.7856670534002</v>
      </c>
      <c r="R246" s="277">
        <f>IF(H246&gt;0, rate1(1,$L$52,$L$51,$L$54,L246,$L$53,$L$50,P246),"")</f>
        <v>695.28113362312092</v>
      </c>
      <c r="S246" s="323">
        <f t="shared" si="119"/>
        <v>1.3102529015338771</v>
      </c>
      <c r="T246" s="323">
        <f t="shared" si="120"/>
        <v>0.1460828834426609</v>
      </c>
      <c r="U246" s="328">
        <f t="shared" si="121"/>
        <v>3.2613728368922694</v>
      </c>
      <c r="V246" s="336">
        <f t="shared" si="122"/>
        <v>3.2613728368922694</v>
      </c>
      <c r="W246" s="328">
        <f t="shared" si="123"/>
        <v>6.3997330359732985E-4</v>
      </c>
      <c r="X246" s="328">
        <f t="shared" si="124"/>
        <v>1627.0335507290506</v>
      </c>
      <c r="Y246" s="328">
        <f t="shared" si="78"/>
        <v>45.176370134191231</v>
      </c>
      <c r="Z246" s="108">
        <f>IF(H246&gt;0, rate1(1,$L$52,$L$51,$L$54,U246,$L$53,$L$50,Y246),"")</f>
        <v>701.84747353621754</v>
      </c>
      <c r="AA246" s="336">
        <f t="shared" si="125"/>
        <v>1.3127171355607437</v>
      </c>
      <c r="AB246" s="336">
        <f t="shared" si="126"/>
        <v>-2.0464925992935185E-3</v>
      </c>
      <c r="AC246" s="328">
        <f t="shared" si="127"/>
        <v>0.1460828834426609</v>
      </c>
      <c r="AD246" s="328">
        <f t="shared" si="128"/>
        <v>-0.13690857907969906</v>
      </c>
      <c r="AE246" s="328">
        <f t="shared" si="129"/>
        <v>-2.1753066987174597E-2</v>
      </c>
      <c r="AF246" s="328">
        <f t="shared" si="130"/>
        <v>698.05031354259506</v>
      </c>
      <c r="AG246" s="328">
        <f t="shared" si="131"/>
        <v>694.34267168221356</v>
      </c>
      <c r="AH246" s="328">
        <f t="shared" si="132"/>
        <v>3.24162005135104</v>
      </c>
      <c r="AI246" s="328">
        <f t="shared" si="133"/>
        <v>210.1062093852895</v>
      </c>
      <c r="AJ246" s="328">
        <f t="shared" si="134"/>
        <v>12.923905262909148</v>
      </c>
      <c r="AK246" s="337">
        <f t="shared" si="135"/>
        <v>206.1397631835612</v>
      </c>
      <c r="AL246" s="42">
        <f t="shared" si="136"/>
        <v>3.7052762189670121</v>
      </c>
    </row>
    <row r="247" spans="1:38" ht="15" x14ac:dyDescent="0.15">
      <c r="A247" s="116"/>
      <c r="B247" s="328">
        <f t="shared" si="107"/>
        <v>698.05031354259506</v>
      </c>
      <c r="C247" s="328">
        <f t="shared" si="108"/>
        <v>694.34267168221356</v>
      </c>
      <c r="D247" s="328">
        <f t="shared" si="109"/>
        <v>3.24162005135104</v>
      </c>
      <c r="E247" s="328">
        <f t="shared" si="72"/>
        <v>173.51315069077154</v>
      </c>
      <c r="F247" s="328">
        <f t="shared" si="110"/>
        <v>173.78149843653233</v>
      </c>
      <c r="G247" s="328">
        <f t="shared" si="111"/>
        <v>1640.549191340901</v>
      </c>
      <c r="H247" s="313">
        <f t="shared" si="112"/>
        <v>0.02</v>
      </c>
      <c r="I247" s="328">
        <f t="shared" si="113"/>
        <v>2.9661134883052003</v>
      </c>
      <c r="J247" s="328">
        <f t="shared" si="74"/>
        <v>80</v>
      </c>
      <c r="K247" s="335">
        <f t="shared" si="114"/>
        <v>-1</v>
      </c>
      <c r="L247" s="323">
        <f t="shared" si="115"/>
        <v>3.22162005135104</v>
      </c>
      <c r="M247" s="323">
        <f t="shared" si="116"/>
        <v>3.2316200513510402</v>
      </c>
      <c r="N247" s="328">
        <f t="shared" si="117"/>
        <v>-4.5051563132732397E-2</v>
      </c>
      <c r="O247" s="328">
        <f t="shared" si="75"/>
        <v>1.7413210605429679</v>
      </c>
      <c r="P247" s="332">
        <f t="shared" si="77"/>
        <v>44.535686992635888</v>
      </c>
      <c r="Q247" s="328">
        <f t="shared" si="118"/>
        <v>1573.0799158020743</v>
      </c>
      <c r="R247" s="277">
        <f>IF(H247&gt;0, rate1(1,$L$52,$L$51,$L$54,L247,$L$53,$L$50,P247),"")</f>
        <v>686.45573116783703</v>
      </c>
      <c r="S247" s="323">
        <f t="shared" si="119"/>
        <v>1.3160106332073653</v>
      </c>
      <c r="T247" s="323">
        <f t="shared" si="120"/>
        <v>0.14256344058894271</v>
      </c>
      <c r="U247" s="328">
        <f t="shared" si="121"/>
        <v>3.24162005135104</v>
      </c>
      <c r="V247" s="336">
        <f t="shared" si="122"/>
        <v>3.24162005135104</v>
      </c>
      <c r="W247" s="328">
        <f t="shared" si="123"/>
        <v>6.3224467235922788E-4</v>
      </c>
      <c r="X247" s="328">
        <f t="shared" si="124"/>
        <v>1591.0538252397291</v>
      </c>
      <c r="Y247" s="328">
        <f t="shared" si="78"/>
        <v>44.811737966543539</v>
      </c>
      <c r="Z247" s="108">
        <f>IF(H247&gt;0, rate1(1,$L$52,$L$51,$L$54,U247,$L$53,$L$50,Y247),"")</f>
        <v>693.16678410949714</v>
      </c>
      <c r="AA247" s="336">
        <f t="shared" si="125"/>
        <v>1.3181604465593995</v>
      </c>
      <c r="AB247" s="336">
        <f t="shared" si="126"/>
        <v>-1.9871881599248069E-3</v>
      </c>
      <c r="AC247" s="328">
        <f t="shared" si="127"/>
        <v>0.14256344058894271</v>
      </c>
      <c r="AD247" s="328">
        <f t="shared" si="128"/>
        <v>-0.14028842119254528</v>
      </c>
      <c r="AE247" s="328">
        <f t="shared" si="129"/>
        <v>-2.3418570281020939E-2</v>
      </c>
      <c r="AF247" s="328">
        <f t="shared" si="130"/>
        <v>697.86269853887336</v>
      </c>
      <c r="AG247" s="328">
        <f t="shared" si="131"/>
        <v>694.20010824162466</v>
      </c>
      <c r="AH247" s="328">
        <f t="shared" si="132"/>
        <v>3.2218653925838199</v>
      </c>
      <c r="AI247" s="328">
        <f t="shared" si="133"/>
        <v>207.68045791737478</v>
      </c>
      <c r="AJ247" s="328">
        <f t="shared" si="134"/>
        <v>12.981594278997308</v>
      </c>
      <c r="AK247" s="337">
        <f t="shared" si="135"/>
        <v>206.49191416090193</v>
      </c>
      <c r="AL247" s="42">
        <f t="shared" si="136"/>
        <v>3.7220847157178354</v>
      </c>
    </row>
    <row r="248" spans="1:38" ht="15" x14ac:dyDescent="0.15">
      <c r="A248" s="116"/>
      <c r="B248" s="328">
        <f t="shared" si="107"/>
        <v>697.86269853887336</v>
      </c>
      <c r="C248" s="328">
        <f t="shared" si="108"/>
        <v>694.20010824162466</v>
      </c>
      <c r="D248" s="328">
        <f t="shared" si="109"/>
        <v>3.2218653925838199</v>
      </c>
      <c r="E248" s="328">
        <f t="shared" si="72"/>
        <v>172.97437374405109</v>
      </c>
      <c r="F248" s="328">
        <f t="shared" si="110"/>
        <v>173.2437622174113</v>
      </c>
      <c r="G248" s="328">
        <f t="shared" si="111"/>
        <v>1605.5706704684214</v>
      </c>
      <c r="H248" s="313">
        <f t="shared" si="112"/>
        <v>0.02</v>
      </c>
      <c r="I248" s="328">
        <f t="shared" si="113"/>
        <v>2.9300722377989588</v>
      </c>
      <c r="J248" s="328">
        <f t="shared" si="74"/>
        <v>80</v>
      </c>
      <c r="K248" s="335">
        <f t="shared" si="114"/>
        <v>-1</v>
      </c>
      <c r="L248" s="323">
        <f t="shared" si="115"/>
        <v>3.2018653925838199</v>
      </c>
      <c r="M248" s="323">
        <f t="shared" si="116"/>
        <v>3.2118653925838201</v>
      </c>
      <c r="N248" s="328">
        <f t="shared" si="117"/>
        <v>-4.4780415147937624E-2</v>
      </c>
      <c r="O248" s="328">
        <f t="shared" si="75"/>
        <v>1.7171529233116738</v>
      </c>
      <c r="P248" s="332">
        <f t="shared" si="77"/>
        <v>44.172327342329119</v>
      </c>
      <c r="Q248" s="328">
        <f t="shared" si="118"/>
        <v>1537.909949993156</v>
      </c>
      <c r="R248" s="277">
        <f>IF(H248&gt;0, rate1(1,$L$52,$L$51,$L$54,L248,$L$53,$L$50,P248),"")</f>
        <v>677.43313299704664</v>
      </c>
      <c r="S248" s="323">
        <f t="shared" si="119"/>
        <v>1.3220731925158407</v>
      </c>
      <c r="T248" s="323">
        <f t="shared" si="120"/>
        <v>0.13903800809418551</v>
      </c>
      <c r="U248" s="328">
        <f t="shared" si="121"/>
        <v>3.2218653925838199</v>
      </c>
      <c r="V248" s="336">
        <f t="shared" si="122"/>
        <v>3.2218653925838199</v>
      </c>
      <c r="W248" s="328">
        <f t="shared" si="123"/>
        <v>6.2456226617335631E-4</v>
      </c>
      <c r="X248" s="328">
        <f t="shared" si="124"/>
        <v>1555.6122452926052</v>
      </c>
      <c r="Y248" s="328">
        <f t="shared" si="78"/>
        <v>44.447812683230588</v>
      </c>
      <c r="Z248" s="108">
        <f>IF(H248&gt;0, rate1(1,$L$52,$L$51,$L$54,U248,$L$53,$L$50,Y248),"")</f>
        <v>684.2936500172251</v>
      </c>
      <c r="AA248" s="336">
        <f t="shared" si="125"/>
        <v>1.3238838054355342</v>
      </c>
      <c r="AB248" s="336">
        <f t="shared" si="126"/>
        <v>-1.9283528712820102E-3</v>
      </c>
      <c r="AC248" s="328">
        <f t="shared" si="127"/>
        <v>0.13903800809418551</v>
      </c>
      <c r="AD248" s="328">
        <f t="shared" si="128"/>
        <v>-0.14384555902478</v>
      </c>
      <c r="AE248" s="328">
        <f t="shared" si="129"/>
        <v>-2.5263633044994595E-2</v>
      </c>
      <c r="AF248" s="328">
        <f t="shared" si="130"/>
        <v>697.67888011563127</v>
      </c>
      <c r="AG248" s="328">
        <f t="shared" si="131"/>
        <v>694.06107023353047</v>
      </c>
      <c r="AH248" s="328">
        <f t="shared" si="132"/>
        <v>3.2021088580791686</v>
      </c>
      <c r="AI248" s="328">
        <f t="shared" si="133"/>
        <v>205.24240891357712</v>
      </c>
      <c r="AJ248" s="328">
        <f t="shared" si="134"/>
        <v>13.03860605925108</v>
      </c>
      <c r="AK248" s="337">
        <f t="shared" si="135"/>
        <v>206.83262416819559</v>
      </c>
      <c r="AL248" s="42">
        <f t="shared" si="136"/>
        <v>3.7386991523512254</v>
      </c>
    </row>
    <row r="249" spans="1:38" ht="15" x14ac:dyDescent="0.15">
      <c r="A249" s="116"/>
      <c r="B249" s="328">
        <f t="shared" si="107"/>
        <v>697.67888011563127</v>
      </c>
      <c r="C249" s="328">
        <f t="shared" si="108"/>
        <v>694.06107023353047</v>
      </c>
      <c r="D249" s="328">
        <f t="shared" si="109"/>
        <v>3.2021088580791686</v>
      </c>
      <c r="E249" s="328">
        <f t="shared" si="72"/>
        <v>172.4335046917528</v>
      </c>
      <c r="F249" s="328">
        <f t="shared" si="110"/>
        <v>172.70393921790196</v>
      </c>
      <c r="G249" s="328">
        <f t="shared" si="111"/>
        <v>1571.1215897995303</v>
      </c>
      <c r="H249" s="313">
        <f t="shared" si="112"/>
        <v>0.02</v>
      </c>
      <c r="I249" s="328">
        <f t="shared" si="113"/>
        <v>2.8942479056806407</v>
      </c>
      <c r="J249" s="328">
        <f t="shared" si="74"/>
        <v>80</v>
      </c>
      <c r="K249" s="335">
        <f t="shared" si="114"/>
        <v>-1</v>
      </c>
      <c r="L249" s="323">
        <f t="shared" si="115"/>
        <v>3.1821088580791685</v>
      </c>
      <c r="M249" s="323">
        <f t="shared" si="116"/>
        <v>3.1921088580791688</v>
      </c>
      <c r="N249" s="328">
        <f t="shared" si="117"/>
        <v>-4.4509194450298217E-2</v>
      </c>
      <c r="O249" s="328">
        <f t="shared" si="75"/>
        <v>1.6934634021750803</v>
      </c>
      <c r="P249" s="332">
        <f t="shared" si="77"/>
        <v>43.809680145784867</v>
      </c>
      <c r="Q249" s="328">
        <f t="shared" si="118"/>
        <v>1503.2711798831479</v>
      </c>
      <c r="R249" s="277">
        <f>IF(H249&gt;0, rate1(1,$L$52,$L$51,$L$54,L249,$L$53,$L$50,P249),"")</f>
        <v>668.20679130575377</v>
      </c>
      <c r="S249" s="323">
        <f t="shared" si="119"/>
        <v>1.3284665717256463</v>
      </c>
      <c r="T249" s="323">
        <f t="shared" si="120"/>
        <v>0.13550600968756965</v>
      </c>
      <c r="U249" s="328">
        <f t="shared" si="121"/>
        <v>3.2021088580791686</v>
      </c>
      <c r="V249" s="336">
        <f t="shared" si="122"/>
        <v>3.2021088580791686</v>
      </c>
      <c r="W249" s="328">
        <f t="shared" si="123"/>
        <v>6.1692609742713955E-4</v>
      </c>
      <c r="X249" s="328">
        <f t="shared" si="124"/>
        <v>1520.7042227548095</v>
      </c>
      <c r="Y249" s="328">
        <f t="shared" si="78"/>
        <v>44.084597474372714</v>
      </c>
      <c r="Z249" s="108">
        <f>IF(H249&gt;0, rate1(1,$L$52,$L$51,$L$54,U249,$L$53,$L$50,Y249),"")</f>
        <v>675.22173255393136</v>
      </c>
      <c r="AA249" s="336">
        <f t="shared" si="125"/>
        <v>1.3299108356322431</v>
      </c>
      <c r="AB249" s="336">
        <f t="shared" si="126"/>
        <v>-1.8699782813888445E-3</v>
      </c>
      <c r="AC249" s="328">
        <f t="shared" si="127"/>
        <v>0.13550600968756965</v>
      </c>
      <c r="AD249" s="328">
        <f t="shared" si="128"/>
        <v>-0.14759492989361236</v>
      </c>
      <c r="AE249" s="328">
        <f t="shared" si="129"/>
        <v>-2.7313440657904826E-2</v>
      </c>
      <c r="AF249" s="328">
        <f t="shared" si="130"/>
        <v>697.49886491149346</v>
      </c>
      <c r="AG249" s="328">
        <f t="shared" si="131"/>
        <v>693.92556422384291</v>
      </c>
      <c r="AH249" s="328">
        <f t="shared" si="132"/>
        <v>3.1823504452811271</v>
      </c>
      <c r="AI249" s="328">
        <f t="shared" si="133"/>
        <v>202.79053049247696</v>
      </c>
      <c r="AJ249" s="328">
        <f t="shared" si="134"/>
        <v>13.094936762165657</v>
      </c>
      <c r="AK249" s="337">
        <f t="shared" si="135"/>
        <v>207.16215536028352</v>
      </c>
      <c r="AL249" s="42">
        <f t="shared" si="136"/>
        <v>3.7551185450643114</v>
      </c>
    </row>
    <row r="250" spans="1:38" ht="15" x14ac:dyDescent="0.15">
      <c r="A250" s="116"/>
      <c r="B250" s="328">
        <f t="shared" si="107"/>
        <v>697.49886491149346</v>
      </c>
      <c r="C250" s="328">
        <f t="shared" si="108"/>
        <v>693.92556422384291</v>
      </c>
      <c r="D250" s="328">
        <f t="shared" si="109"/>
        <v>3.1823504452811271</v>
      </c>
      <c r="E250" s="328">
        <f t="shared" si="72"/>
        <v>171.89053173182467</v>
      </c>
      <c r="F250" s="328">
        <f t="shared" si="110"/>
        <v>172.16201821178873</v>
      </c>
      <c r="G250" s="328">
        <f t="shared" si="111"/>
        <v>1537.1973652824636</v>
      </c>
      <c r="H250" s="313">
        <f t="shared" si="112"/>
        <v>0.02</v>
      </c>
      <c r="I250" s="328">
        <f t="shared" si="113"/>
        <v>2.8586405501204357</v>
      </c>
      <c r="J250" s="328">
        <f t="shared" si="74"/>
        <v>80</v>
      </c>
      <c r="K250" s="335">
        <f t="shared" si="114"/>
        <v>-1</v>
      </c>
      <c r="L250" s="323">
        <f t="shared" si="115"/>
        <v>3.1623504452811271</v>
      </c>
      <c r="M250" s="323">
        <f t="shared" si="116"/>
        <v>3.1723504452811273</v>
      </c>
      <c r="N250" s="328">
        <f t="shared" si="117"/>
        <v>-4.4237900991340062E-2</v>
      </c>
      <c r="O250" s="328">
        <f t="shared" si="75"/>
        <v>1.6702532626003794</v>
      </c>
      <c r="P250" s="332">
        <f t="shared" si="77"/>
        <v>43.447748650309421</v>
      </c>
      <c r="Q250" s="328">
        <f t="shared" si="118"/>
        <v>1469.1590120414266</v>
      </c>
      <c r="R250" s="277">
        <f>IF(H250&gt;0, rate1(1,$L$52,$L$51,$L$54,L250,$L$53,$L$50,P250),"")</f>
        <v>658.76986702154386</v>
      </c>
      <c r="S250" s="323">
        <f t="shared" si="119"/>
        <v>1.335219754154876</v>
      </c>
      <c r="T250" s="323">
        <f t="shared" si="120"/>
        <v>0.1319668678323222</v>
      </c>
      <c r="U250" s="328">
        <f t="shared" si="121"/>
        <v>3.1823504452811271</v>
      </c>
      <c r="V250" s="336">
        <f t="shared" si="122"/>
        <v>3.1823504452811271</v>
      </c>
      <c r="W250" s="328">
        <f t="shared" si="123"/>
        <v>6.0933617851421928E-4</v>
      </c>
      <c r="X250" s="328">
        <f t="shared" si="124"/>
        <v>1486.3251653872892</v>
      </c>
      <c r="Y250" s="328">
        <f t="shared" si="78"/>
        <v>43.722095562469669</v>
      </c>
      <c r="Z250" s="108">
        <f>IF(H250&gt;0, rate1(1,$L$52,$L$51,$L$54,U250,$L$53,$L$50,Y250),"")</f>
        <v>665.9444133559507</v>
      </c>
      <c r="AA250" s="336">
        <f t="shared" si="125"/>
        <v>1.3362678583138388</v>
      </c>
      <c r="AB250" s="336">
        <f t="shared" si="126"/>
        <v>-1.8120559650560651E-3</v>
      </c>
      <c r="AC250" s="328">
        <f t="shared" si="127"/>
        <v>0.1319668678323222</v>
      </c>
      <c r="AD250" s="328">
        <f t="shared" si="128"/>
        <v>-0.15155319155874872</v>
      </c>
      <c r="AE250" s="328">
        <f t="shared" si="129"/>
        <v>-2.9597480700389735E-2</v>
      </c>
      <c r="AF250" s="328">
        <f t="shared" si="130"/>
        <v>697.32266014266975</v>
      </c>
      <c r="AG250" s="328">
        <f t="shared" si="131"/>
        <v>693.79359735601054</v>
      </c>
      <c r="AH250" s="328">
        <f t="shared" si="132"/>
        <v>3.1625901515882728</v>
      </c>
      <c r="AI250" s="328">
        <f t="shared" si="133"/>
        <v>200.3231696509981</v>
      </c>
      <c r="AJ250" s="328">
        <f t="shared" si="134"/>
        <v>13.150582087068713</v>
      </c>
      <c r="AK250" s="337">
        <f t="shared" si="135"/>
        <v>207.48076394094716</v>
      </c>
      <c r="AL250" s="42">
        <f t="shared" si="136"/>
        <v>3.7713417875037094</v>
      </c>
    </row>
    <row r="251" spans="1:38" ht="15" x14ac:dyDescent="0.15">
      <c r="A251" s="116"/>
      <c r="B251" s="328">
        <f t="shared" si="107"/>
        <v>697.32266014266975</v>
      </c>
      <c r="C251" s="328">
        <f t="shared" si="108"/>
        <v>693.79359735601054</v>
      </c>
      <c r="D251" s="328">
        <f t="shared" si="109"/>
        <v>3.1625901515882728</v>
      </c>
      <c r="E251" s="328">
        <f t="shared" si="72"/>
        <v>171.34544190802927</v>
      </c>
      <c r="F251" s="328">
        <f t="shared" si="110"/>
        <v>171.61798681992695</v>
      </c>
      <c r="G251" s="328">
        <f t="shared" si="111"/>
        <v>1503.7934099479853</v>
      </c>
      <c r="H251" s="313">
        <f t="shared" si="112"/>
        <v>0.02</v>
      </c>
      <c r="I251" s="328">
        <f t="shared" si="113"/>
        <v>2.8232502293273685</v>
      </c>
      <c r="J251" s="328">
        <f t="shared" si="74"/>
        <v>80</v>
      </c>
      <c r="K251" s="335">
        <f t="shared" si="114"/>
        <v>-1</v>
      </c>
      <c r="L251" s="323">
        <f t="shared" si="115"/>
        <v>3.1425901515882728</v>
      </c>
      <c r="M251" s="323">
        <f t="shared" si="116"/>
        <v>3.1525901515882726</v>
      </c>
      <c r="N251" s="328">
        <f t="shared" si="117"/>
        <v>-4.3966534721934458E-2</v>
      </c>
      <c r="O251" s="328">
        <f t="shared" si="75"/>
        <v>1.6475233428245777</v>
      </c>
      <c r="P251" s="332">
        <f t="shared" si="77"/>
        <v>43.086536136545064</v>
      </c>
      <c r="Q251" s="328">
        <f t="shared" si="118"/>
        <v>1435.5688503474637</v>
      </c>
      <c r="R251" s="277">
        <f>IF(H251&gt;0, rate1(1,$L$52,$L$51,$L$54,L251,$L$53,$L$50,P251),"")</f>
        <v>649.11521346383154</v>
      </c>
      <c r="S251" s="323">
        <f t="shared" si="119"/>
        <v>1.3423651287004652</v>
      </c>
      <c r="T251" s="323">
        <f t="shared" si="120"/>
        <v>0.12842001429532479</v>
      </c>
      <c r="U251" s="328">
        <f t="shared" si="121"/>
        <v>3.1625901515882728</v>
      </c>
      <c r="V251" s="336">
        <f t="shared" si="122"/>
        <v>3.1625901515882728</v>
      </c>
      <c r="W251" s="328">
        <f t="shared" si="123"/>
        <v>6.0179252185399434E-4</v>
      </c>
      <c r="X251" s="328">
        <f t="shared" si="124"/>
        <v>1452.4704777646082</v>
      </c>
      <c r="Y251" s="328">
        <f t="shared" si="78"/>
        <v>43.360310202939637</v>
      </c>
      <c r="Z251" s="108">
        <f>IF(H251&gt;0, rate1(1,$L$52,$L$51,$L$54,U251,$L$53,$L$50,Y251),"")</f>
        <v>656.45477884228296</v>
      </c>
      <c r="AA251" s="336">
        <f t="shared" si="125"/>
        <v>1.3429842611405443</v>
      </c>
      <c r="AB251" s="336">
        <f t="shared" si="126"/>
        <v>-1.7545776586156486E-3</v>
      </c>
      <c r="AC251" s="328">
        <f t="shared" si="127"/>
        <v>0.12842001429532479</v>
      </c>
      <c r="AD251" s="328">
        <f t="shared" si="128"/>
        <v>-0.1557389641306722</v>
      </c>
      <c r="AE251" s="328">
        <f t="shared" si="129"/>
        <v>-3.2150410479369181E-2</v>
      </c>
      <c r="AF251" s="328">
        <f t="shared" si="130"/>
        <v>697.15027359365251</v>
      </c>
      <c r="AG251" s="328">
        <f t="shared" si="131"/>
        <v>693.66517734171521</v>
      </c>
      <c r="AH251" s="328">
        <f t="shared" si="132"/>
        <v>3.1428279743525782</v>
      </c>
      <c r="AI251" s="328">
        <f t="shared" si="133"/>
        <v>197.83855258921659</v>
      </c>
      <c r="AJ251" s="328">
        <f t="shared" si="134"/>
        <v>13.205537240565718</v>
      </c>
      <c r="AK251" s="337">
        <f t="shared" si="135"/>
        <v>207.7887001895397</v>
      </c>
      <c r="AL251" s="42">
        <f t="shared" si="136"/>
        <v>3.787367641075789</v>
      </c>
    </row>
    <row r="252" spans="1:38" ht="15" x14ac:dyDescent="0.15">
      <c r="A252" s="116"/>
      <c r="B252" s="328">
        <f t="shared" si="107"/>
        <v>697.15027359365251</v>
      </c>
      <c r="C252" s="328">
        <f t="shared" si="108"/>
        <v>693.66517734171521</v>
      </c>
      <c r="D252" s="328">
        <f t="shared" si="109"/>
        <v>3.1428279743525782</v>
      </c>
      <c r="E252" s="328">
        <f t="shared" si="72"/>
        <v>170.7982211285628</v>
      </c>
      <c r="F252" s="328">
        <f t="shared" si="110"/>
        <v>171.07183151829605</v>
      </c>
      <c r="G252" s="328">
        <f t="shared" si="111"/>
        <v>1470.9051349720762</v>
      </c>
      <c r="H252" s="313">
        <f t="shared" si="112"/>
        <v>0.02</v>
      </c>
      <c r="I252" s="328">
        <f t="shared" si="113"/>
        <v>2.7880770015498459</v>
      </c>
      <c r="J252" s="328">
        <f t="shared" si="74"/>
        <v>80</v>
      </c>
      <c r="K252" s="335">
        <f t="shared" si="114"/>
        <v>-1</v>
      </c>
      <c r="L252" s="323">
        <f t="shared" si="115"/>
        <v>3.1228279743525782</v>
      </c>
      <c r="M252" s="323">
        <f t="shared" si="116"/>
        <v>3.132827974352578</v>
      </c>
      <c r="N252" s="328">
        <f t="shared" si="117"/>
        <v>-4.3695095592283906E-2</v>
      </c>
      <c r="O252" s="328">
        <f t="shared" si="75"/>
        <v>1.6252745540144373</v>
      </c>
      <c r="P252" s="332">
        <f t="shared" si="77"/>
        <v>42.726045919028181</v>
      </c>
      <c r="Q252" s="328">
        <f t="shared" si="118"/>
        <v>1402.4960971408352</v>
      </c>
      <c r="R252" s="277">
        <f>IF(H252&gt;0, rate1(1,$L$52,$L$51,$L$54,L252,$L$53,$L$50,P252),"")</f>
        <v>639.23535889139441</v>
      </c>
      <c r="S252" s="323">
        <f t="shared" si="119"/>
        <v>1.3499389732684712</v>
      </c>
      <c r="T252" s="323">
        <f t="shared" si="120"/>
        <v>0.12486490196895352</v>
      </c>
      <c r="U252" s="328">
        <f t="shared" si="121"/>
        <v>3.1428279743525782</v>
      </c>
      <c r="V252" s="336">
        <f t="shared" si="122"/>
        <v>3.1428279743525782</v>
      </c>
      <c r="W252" s="328">
        <f t="shared" si="123"/>
        <v>5.9429513985609361E-4</v>
      </c>
      <c r="X252" s="328">
        <f t="shared" si="124"/>
        <v>1419.1355623493955</v>
      </c>
      <c r="Y252" s="328">
        <f t="shared" si="78"/>
        <v>42.999244684667588</v>
      </c>
      <c r="Z252" s="108">
        <f>IF(H252&gt;0, rate1(1,$L$52,$L$51,$L$54,U252,$L$53,$L$50,Y252),"")</f>
        <v>646.74560360582029</v>
      </c>
      <c r="AA252" s="336">
        <f t="shared" si="125"/>
        <v>1.3500929273014177</v>
      </c>
      <c r="AB252" s="336">
        <f t="shared" si="126"/>
        <v>-1.6975354070618695E-3</v>
      </c>
      <c r="AC252" s="328">
        <f t="shared" si="127"/>
        <v>0.12486490196895352</v>
      </c>
      <c r="AD252" s="328">
        <f t="shared" si="128"/>
        <v>-0.16017311257708602</v>
      </c>
      <c r="AE252" s="328">
        <f t="shared" si="129"/>
        <v>-3.5013126812393491E-2</v>
      </c>
      <c r="AF252" s="328">
        <f t="shared" si="130"/>
        <v>696.98171359609125</v>
      </c>
      <c r="AG252" s="328">
        <f t="shared" si="131"/>
        <v>693.54031243974623</v>
      </c>
      <c r="AH252" s="328">
        <f t="shared" si="132"/>
        <v>3.1230639108781295</v>
      </c>
      <c r="AI252" s="328">
        <f t="shared" si="133"/>
        <v>195.33478590030242</v>
      </c>
      <c r="AJ252" s="328">
        <f t="shared" si="134"/>
        <v>13.259796903315802</v>
      </c>
      <c r="AK252" s="337">
        <f t="shared" si="135"/>
        <v>208.08620850115702</v>
      </c>
      <c r="AL252" s="42">
        <f t="shared" si="136"/>
        <v>3.8031947252829266</v>
      </c>
    </row>
    <row r="253" spans="1:38" ht="15" x14ac:dyDescent="0.15">
      <c r="A253" s="116"/>
      <c r="B253" s="328">
        <f t="shared" si="107"/>
        <v>696.98171359609125</v>
      </c>
      <c r="C253" s="328">
        <f t="shared" si="108"/>
        <v>693.54031243974623</v>
      </c>
      <c r="D253" s="328">
        <f t="shared" si="109"/>
        <v>3.1230639108781295</v>
      </c>
      <c r="E253" s="328">
        <f t="shared" si="72"/>
        <v>170.24885420831515</v>
      </c>
      <c r="F253" s="328">
        <f t="shared" si="110"/>
        <v>170.52353766843896</v>
      </c>
      <c r="G253" s="328">
        <f t="shared" si="111"/>
        <v>1438.5279508870406</v>
      </c>
      <c r="H253" s="313">
        <f t="shared" si="112"/>
        <v>0.02</v>
      </c>
      <c r="I253" s="328">
        <f t="shared" si="113"/>
        <v>2.7531209250760185</v>
      </c>
      <c r="J253" s="328">
        <f t="shared" si="74"/>
        <v>80</v>
      </c>
      <c r="K253" s="335">
        <f t="shared" si="114"/>
        <v>-1</v>
      </c>
      <c r="L253" s="323">
        <f t="shared" si="115"/>
        <v>3.1030639108781295</v>
      </c>
      <c r="M253" s="323">
        <f t="shared" si="116"/>
        <v>3.1130639108781297</v>
      </c>
      <c r="N253" s="328">
        <f t="shared" si="117"/>
        <v>-4.3423583551919442E-2</v>
      </c>
      <c r="O253" s="328">
        <f t="shared" si="75"/>
        <v>1.6035078790918615</v>
      </c>
      <c r="P253" s="332">
        <f t="shared" si="77"/>
        <v>42.366281346758534</v>
      </c>
      <c r="Q253" s="328">
        <f t="shared" si="118"/>
        <v>1369.93615452174</v>
      </c>
      <c r="R253" s="277">
        <f>IF(H253&gt;0, rate1(1,$L$52,$L$51,$L$54,L253,$L$53,$L$50,P253),"")</f>
        <v>629.12248784900737</v>
      </c>
      <c r="S253" s="323">
        <f t="shared" si="119"/>
        <v>1.357982020520581</v>
      </c>
      <c r="T253" s="323">
        <f t="shared" si="120"/>
        <v>0.12130101810356965</v>
      </c>
      <c r="U253" s="328">
        <f t="shared" si="121"/>
        <v>3.1230639108781295</v>
      </c>
      <c r="V253" s="336">
        <f t="shared" si="122"/>
        <v>3.1230639108781295</v>
      </c>
      <c r="W253" s="328">
        <f t="shared" si="123"/>
        <v>5.8684404494790954E-4</v>
      </c>
      <c r="X253" s="328">
        <f t="shared" si="124"/>
        <v>1386.315820718549</v>
      </c>
      <c r="Y253" s="328">
        <f t="shared" si="78"/>
        <v>42.638902330564605</v>
      </c>
      <c r="Z253" s="108">
        <f>IF(H253&gt;0, rate1(1,$L$52,$L$51,$L$54,U253,$L$53,$L$50,Y253),"")</f>
        <v>636.80933267145599</v>
      </c>
      <c r="AA253" s="336">
        <f t="shared" si="125"/>
        <v>1.3576307362876601</v>
      </c>
      <c r="AB253" s="336">
        <f t="shared" si="126"/>
        <v>-1.6409217256871398E-3</v>
      </c>
      <c r="AC253" s="328">
        <f t="shared" si="127"/>
        <v>0.12130101810356965</v>
      </c>
      <c r="AD253" s="328">
        <f t="shared" si="128"/>
        <v>-0.16487907779078601</v>
      </c>
      <c r="AE253" s="328">
        <f t="shared" si="129"/>
        <v>-3.8234091967836586E-2</v>
      </c>
      <c r="AF253" s="328">
        <f t="shared" si="130"/>
        <v>696.81698899443575</v>
      </c>
      <c r="AG253" s="328">
        <f t="shared" si="131"/>
        <v>693.41901142164261</v>
      </c>
      <c r="AH253" s="328">
        <f t="shared" si="132"/>
        <v>3.1032979584199993</v>
      </c>
      <c r="AI253" s="328">
        <f t="shared" si="133"/>
        <v>192.80985888503562</v>
      </c>
      <c r="AJ253" s="328">
        <f t="shared" si="134"/>
        <v>13.313355197450534</v>
      </c>
      <c r="AK253" s="337">
        <f t="shared" si="135"/>
        <v>208.37352744077646</v>
      </c>
      <c r="AL253" s="42">
        <f t="shared" si="136"/>
        <v>3.8188215081549508</v>
      </c>
    </row>
    <row r="254" spans="1:38" ht="15" x14ac:dyDescent="0.15">
      <c r="A254" s="116"/>
      <c r="B254" s="328">
        <f t="shared" si="107"/>
        <v>696.81698899443575</v>
      </c>
      <c r="C254" s="328">
        <f t="shared" si="108"/>
        <v>693.41901142164261</v>
      </c>
      <c r="D254" s="328">
        <f t="shared" si="109"/>
        <v>3.1032979584199993</v>
      </c>
      <c r="E254" s="328">
        <f t="shared" ref="E254:E317" si="137">bb2wang($B$6,$H$12,C254,$H$8,$H$9,I254,$H$10,$H$11,$K$10,$K$11,$H$13)</f>
        <v>169.69732493760205</v>
      </c>
      <c r="F254" s="328">
        <f t="shared" si="110"/>
        <v>169.9730895729586</v>
      </c>
      <c r="G254" s="328">
        <f t="shared" si="111"/>
        <v>1406.6572689393372</v>
      </c>
      <c r="H254" s="313">
        <f t="shared" si="112"/>
        <v>0.02</v>
      </c>
      <c r="I254" s="328">
        <f t="shared" si="113"/>
        <v>2.7183820582345106</v>
      </c>
      <c r="J254" s="328">
        <f t="shared" ref="J254:J317" si="138">$B$7</f>
        <v>80</v>
      </c>
      <c r="K254" s="335">
        <f t="shared" si="114"/>
        <v>-1</v>
      </c>
      <c r="L254" s="323">
        <f t="shared" si="115"/>
        <v>3.0832979584199993</v>
      </c>
      <c r="M254" s="323">
        <f t="shared" si="116"/>
        <v>3.0932979584199991</v>
      </c>
      <c r="N254" s="328">
        <f t="shared" si="117"/>
        <v>-4.3151998549664228E-2</v>
      </c>
      <c r="O254" s="328">
        <f t="shared" ref="O254:O292" si="139">IF(wh(B253,$F$51,$F$52,$F$53)&gt;0,wh(B253,$F$51,$F$52,$F$53),O253)</f>
        <v>1.5822243700664598</v>
      </c>
      <c r="P254" s="332">
        <f t="shared" si="77"/>
        <v>42.007245803785189</v>
      </c>
      <c r="Q254" s="328">
        <f t="shared" si="118"/>
        <v>1337.8844258007532</v>
      </c>
      <c r="R254" s="277">
        <f>IF(H254&gt;0, rate1(1,$L$52,$L$51,$L$54,L254,$L$53,$L$50,P254),"")</f>
        <v>618.76842121583343</v>
      </c>
      <c r="S254" s="323">
        <f t="shared" si="119"/>
        <v>1.3665401224117346</v>
      </c>
      <c r="T254" s="323">
        <f t="shared" si="120"/>
        <v>0.11772789910620365</v>
      </c>
      <c r="U254" s="328">
        <f t="shared" si="121"/>
        <v>3.1032979584199993</v>
      </c>
      <c r="V254" s="336">
        <f t="shared" si="122"/>
        <v>3.1032979584199993</v>
      </c>
      <c r="W254" s="328">
        <f t="shared" si="123"/>
        <v>5.7943924955683457E-4</v>
      </c>
      <c r="X254" s="328">
        <f t="shared" si="124"/>
        <v>1354.006654939579</v>
      </c>
      <c r="Y254" s="328">
        <f t="shared" si="78"/>
        <v>42.279286498143513</v>
      </c>
      <c r="Z254" s="108">
        <f>IF(H254&gt;0, rate1(1,$L$52,$L$51,$L$54,U254,$L$53,$L$50,Y254),"")</f>
        <v>626.63806253001553</v>
      </c>
      <c r="AA254" s="336">
        <f t="shared" si="125"/>
        <v>1.3656391504507412</v>
      </c>
      <c r="AB254" s="336">
        <f t="shared" si="126"/>
        <v>-1.5847297775485243E-3</v>
      </c>
      <c r="AC254" s="328">
        <f t="shared" si="127"/>
        <v>0.11772789910620365</v>
      </c>
      <c r="AD254" s="328">
        <f t="shared" si="128"/>
        <v>-0.16988326600441392</v>
      </c>
      <c r="AE254" s="328">
        <f t="shared" si="129"/>
        <v>-4.1870985921223965E-2</v>
      </c>
      <c r="AF254" s="328">
        <f t="shared" si="130"/>
        <v>696.65610909677991</v>
      </c>
      <c r="AG254" s="328">
        <f t="shared" si="131"/>
        <v>693.30128352253644</v>
      </c>
      <c r="AH254" s="328">
        <f t="shared" si="132"/>
        <v>3.0835301141828699</v>
      </c>
      <c r="AI254" s="328">
        <f t="shared" si="133"/>
        <v>190.2616472813483</v>
      </c>
      <c r="AJ254" s="328">
        <f t="shared" si="134"/>
        <v>13.366205655028686</v>
      </c>
      <c r="AK254" s="337">
        <f t="shared" si="135"/>
        <v>208.65088981198917</v>
      </c>
      <c r="AL254" s="42">
        <f t="shared" si="136"/>
        <v>3.8342462968657536</v>
      </c>
    </row>
    <row r="255" spans="1:38" ht="15" x14ac:dyDescent="0.15">
      <c r="A255" s="116"/>
      <c r="B255" s="328">
        <f t="shared" si="107"/>
        <v>696.65610909677991</v>
      </c>
      <c r="C255" s="328">
        <f t="shared" si="108"/>
        <v>693.30128352253644</v>
      </c>
      <c r="D255" s="328">
        <f t="shared" si="109"/>
        <v>3.0835301141828699</v>
      </c>
      <c r="E255" s="328">
        <f t="shared" si="137"/>
        <v>169.1436161804865</v>
      </c>
      <c r="F255" s="328">
        <f t="shared" si="110"/>
        <v>169.42047055904428</v>
      </c>
      <c r="G255" s="328">
        <f t="shared" si="111"/>
        <v>1375.2885025917078</v>
      </c>
      <c r="H255" s="313">
        <f t="shared" si="112"/>
        <v>0.02</v>
      </c>
      <c r="I255" s="328">
        <f t="shared" si="113"/>
        <v>2.6838604593947823</v>
      </c>
      <c r="J255" s="328">
        <f t="shared" si="138"/>
        <v>80</v>
      </c>
      <c r="K255" s="335">
        <f t="shared" si="114"/>
        <v>-1</v>
      </c>
      <c r="L255" s="323">
        <f t="shared" si="115"/>
        <v>3.0635301141828699</v>
      </c>
      <c r="M255" s="323">
        <f t="shared" si="116"/>
        <v>3.0735301141828701</v>
      </c>
      <c r="N255" s="328">
        <f t="shared" si="117"/>
        <v>-4.288034053362022E-2</v>
      </c>
      <c r="O255" s="328">
        <f t="shared" si="139"/>
        <v>1.5614251436974242</v>
      </c>
      <c r="P255" s="332">
        <f t="shared" ref="P255:P318" si="140">IF(H255&gt;0, $C$54*$L$55*$L$55*M255*M255/(($B$19*(B255-C255))^0.333)*1000,"")</f>
        <v>41.648942709802796</v>
      </c>
      <c r="Q255" s="328">
        <f t="shared" si="118"/>
        <v>1306.3363170955865</v>
      </c>
      <c r="R255" s="277">
        <f>IF(H255&gt;0, rate1(1,$L$52,$L$51,$L$54,L255,$L$53,$L$50,P255),"")</f>
        <v>608.1645948487544</v>
      </c>
      <c r="S255" s="323">
        <f t="shared" si="119"/>
        <v>1.3756650338642635</v>
      </c>
      <c r="T255" s="323">
        <f t="shared" si="120"/>
        <v>0.11414514705436726</v>
      </c>
      <c r="U255" s="328">
        <f t="shared" si="121"/>
        <v>3.0835301141828699</v>
      </c>
      <c r="V255" s="336">
        <f t="shared" si="122"/>
        <v>3.0835301141828699</v>
      </c>
      <c r="W255" s="328">
        <f t="shared" si="123"/>
        <v>5.7208076612802472E-4</v>
      </c>
      <c r="X255" s="328">
        <f t="shared" si="124"/>
        <v>1322.2034690948299</v>
      </c>
      <c r="Y255" s="328">
        <f t="shared" ref="Y255:Y318" si="141">IF(H255&gt;0, $C$54*$L$55*$L$55*V255*V255/(($B$19*(B255-C255))^0.333)*1000,"")</f>
        <v>41.920400580104328</v>
      </c>
      <c r="Z255" s="108">
        <f>IF(H255&gt;0, rate1(1,$L$52,$L$51,$L$54,U255,$L$53,$L$50,Y255),"")</f>
        <v>616.22352084815645</v>
      </c>
      <c r="AA255" s="336">
        <f t="shared" si="125"/>
        <v>1.3741649046127604</v>
      </c>
      <c r="AB255" s="336">
        <f t="shared" si="126"/>
        <v>-1.5289535685344303E-3</v>
      </c>
      <c r="AC255" s="328">
        <f t="shared" si="127"/>
        <v>0.11414514705436726</v>
      </c>
      <c r="AD255" s="328">
        <f t="shared" si="128"/>
        <v>-0.1752155086407135</v>
      </c>
      <c r="AE255" s="328">
        <f t="shared" si="129"/>
        <v>-4.5992776862965198E-2</v>
      </c>
      <c r="AF255" s="328">
        <f t="shared" si="130"/>
        <v>696.49908360919187</v>
      </c>
      <c r="AG255" s="328">
        <f t="shared" si="131"/>
        <v>693.18713837548205</v>
      </c>
      <c r="AH255" s="328">
        <f t="shared" si="132"/>
        <v>3.063760375319811</v>
      </c>
      <c r="AI255" s="328">
        <f t="shared" si="133"/>
        <v>187.68791873317494</v>
      </c>
      <c r="AJ255" s="328">
        <f t="shared" si="134"/>
        <v>13.418341188010125</v>
      </c>
      <c r="AK255" s="337">
        <f t="shared" si="135"/>
        <v>208.91852274113785</v>
      </c>
      <c r="AL255" s="42">
        <f t="shared" si="136"/>
        <v>3.8494672286482614</v>
      </c>
    </row>
    <row r="256" spans="1:38" ht="15" x14ac:dyDescent="0.15">
      <c r="A256" s="116"/>
      <c r="B256" s="328">
        <f t="shared" si="107"/>
        <v>696.49908360919187</v>
      </c>
      <c r="C256" s="328">
        <f t="shared" si="108"/>
        <v>693.18713837548205</v>
      </c>
      <c r="D256" s="328">
        <f t="shared" si="109"/>
        <v>3.063760375319811</v>
      </c>
      <c r="E256" s="328">
        <f t="shared" si="137"/>
        <v>168.5877100061372</v>
      </c>
      <c r="F256" s="328">
        <f t="shared" si="110"/>
        <v>168.86566309331187</v>
      </c>
      <c r="G256" s="328">
        <f t="shared" si="111"/>
        <v>1344.417069168552</v>
      </c>
      <c r="H256" s="313">
        <f t="shared" si="112"/>
        <v>0.02</v>
      </c>
      <c r="I256" s="328">
        <f t="shared" si="113"/>
        <v>2.6495561869678568</v>
      </c>
      <c r="J256" s="328">
        <f t="shared" si="138"/>
        <v>80</v>
      </c>
      <c r="K256" s="335">
        <f t="shared" si="114"/>
        <v>-1</v>
      </c>
      <c r="L256" s="323">
        <f t="shared" si="115"/>
        <v>3.043760375319811</v>
      </c>
      <c r="M256" s="323">
        <f t="shared" si="116"/>
        <v>3.0537603753198113</v>
      </c>
      <c r="N256" s="328">
        <f t="shared" si="117"/>
        <v>-4.2608609451148638E-2</v>
      </c>
      <c r="O256" s="328">
        <f t="shared" si="139"/>
        <v>1.541111375286748</v>
      </c>
      <c r="P256" s="332">
        <f t="shared" si="140"/>
        <v>41.291375520765051</v>
      </c>
      <c r="Q256" s="328">
        <f t="shared" si="118"/>
        <v>1275.2872390739899</v>
      </c>
      <c r="R256" s="277">
        <f>IF(H256&gt;0, rate1(1,$L$52,$L$51,$L$54,L256,$L$53,$L$50,P256),"")</f>
        <v>597.30203670406308</v>
      </c>
      <c r="S256" s="323">
        <f t="shared" si="119"/>
        <v>1.3854153408524519</v>
      </c>
      <c r="T256" s="323">
        <f t="shared" si="120"/>
        <v>0.1105524480600798</v>
      </c>
      <c r="U256" s="328">
        <f t="shared" si="121"/>
        <v>3.063760375319811</v>
      </c>
      <c r="V256" s="336">
        <f t="shared" si="122"/>
        <v>3.063760375319811</v>
      </c>
      <c r="W256" s="328">
        <f t="shared" si="123"/>
        <v>5.6476860711374144E-4</v>
      </c>
      <c r="X256" s="328">
        <f t="shared" si="124"/>
        <v>1290.9016709526261</v>
      </c>
      <c r="Y256" s="328">
        <f t="shared" si="141"/>
        <v>41.562248004937018</v>
      </c>
      <c r="Z256" s="108">
        <f>IF(H256&gt;0, rate1(1,$L$52,$L$51,$L$54,U256,$L$53,$L$50,Y256),"")</f>
        <v>605.55704474537254</v>
      </c>
      <c r="AA256" s="336">
        <f t="shared" si="125"/>
        <v>1.3832608200793655</v>
      </c>
      <c r="AB256" s="336">
        <f t="shared" si="126"/>
        <v>-1.4735881611816972E-3</v>
      </c>
      <c r="AC256" s="328">
        <f t="shared" si="127"/>
        <v>0.1105524480600798</v>
      </c>
      <c r="AD256" s="328">
        <f t="shared" si="128"/>
        <v>-0.18090960762018574</v>
      </c>
      <c r="AE256" s="328">
        <f t="shared" si="129"/>
        <v>-5.0682331304632004E-2</v>
      </c>
      <c r="AF256" s="328">
        <f t="shared" si="130"/>
        <v>696.34592255168059</v>
      </c>
      <c r="AG256" s="328">
        <f t="shared" si="131"/>
        <v>693.076585927422</v>
      </c>
      <c r="AH256" s="328">
        <f t="shared" si="132"/>
        <v>3.0439887389309011</v>
      </c>
      <c r="AI256" s="328">
        <f t="shared" si="133"/>
        <v>185.08634035489433</v>
      </c>
      <c r="AJ256" s="328">
        <f t="shared" si="134"/>
        <v>13.469754060330928</v>
      </c>
      <c r="AK256" s="337">
        <f t="shared" si="135"/>
        <v>209.17664777784694</v>
      </c>
      <c r="AL256" s="42">
        <f t="shared" si="136"/>
        <v>3.8644822621469155</v>
      </c>
    </row>
    <row r="257" spans="1:38" ht="15" x14ac:dyDescent="0.15">
      <c r="A257" s="116"/>
      <c r="B257" s="328">
        <f t="shared" si="107"/>
        <v>696.34592255168059</v>
      </c>
      <c r="C257" s="328">
        <f t="shared" si="108"/>
        <v>693.076585927422</v>
      </c>
      <c r="D257" s="328">
        <f t="shared" si="109"/>
        <v>3.0439887389309011</v>
      </c>
      <c r="E257" s="328">
        <f t="shared" si="137"/>
        <v>168.02958785690902</v>
      </c>
      <c r="F257" s="328">
        <f t="shared" si="110"/>
        <v>168.30864893152312</v>
      </c>
      <c r="G257" s="328">
        <f t="shared" si="111"/>
        <v>1314.0383916421131</v>
      </c>
      <c r="H257" s="313">
        <f t="shared" si="112"/>
        <v>0.02</v>
      </c>
      <c r="I257" s="328">
        <f t="shared" si="113"/>
        <v>2.6154692994068682</v>
      </c>
      <c r="J257" s="328">
        <f t="shared" si="138"/>
        <v>80</v>
      </c>
      <c r="K257" s="335">
        <f t="shared" si="114"/>
        <v>-1</v>
      </c>
      <c r="L257" s="323">
        <f t="shared" si="115"/>
        <v>3.023988738930901</v>
      </c>
      <c r="M257" s="323">
        <f t="shared" si="116"/>
        <v>3.0339887389309013</v>
      </c>
      <c r="N257" s="328">
        <f t="shared" si="117"/>
        <v>-4.2336805248868181E-2</v>
      </c>
      <c r="O257" s="328">
        <f t="shared" si="139"/>
        <v>1.5212842903872976</v>
      </c>
      <c r="P257" s="332">
        <f t="shared" si="140"/>
        <v>40.934547729511145</v>
      </c>
      <c r="Q257" s="328">
        <f t="shared" si="118"/>
        <v>1244.7326088401467</v>
      </c>
      <c r="R257" s="277">
        <f>IF(H257&gt;0, rate1(1,$L$52,$L$51,$L$54,L257,$L$53,$L$50,P257),"")</f>
        <v>586.17134230940644</v>
      </c>
      <c r="S257" s="323">
        <f t="shared" si="119"/>
        <v>1.395857564485977</v>
      </c>
      <c r="T257" s="323">
        <f t="shared" si="120"/>
        <v>0.10694959259864778</v>
      </c>
      <c r="U257" s="328">
        <f t="shared" si="121"/>
        <v>3.0439887389309011</v>
      </c>
      <c r="V257" s="336">
        <f t="shared" si="122"/>
        <v>3.0439887389309011</v>
      </c>
      <c r="W257" s="328">
        <f t="shared" si="123"/>
        <v>5.5750278497335159E-4</v>
      </c>
      <c r="X257" s="328">
        <f t="shared" si="124"/>
        <v>1260.0966737830765</v>
      </c>
      <c r="Y257" s="328">
        <f t="shared" si="141"/>
        <v>41.204832237536451</v>
      </c>
      <c r="Z257" s="108">
        <f>IF(H257&gt;0, rate1(1,$L$52,$L$51,$L$54,U257,$L$53,$L$50,Y257),"")</f>
        <v>594.62955751851177</v>
      </c>
      <c r="AA257" s="336">
        <f t="shared" si="125"/>
        <v>1.3929867696089286</v>
      </c>
      <c r="AB257" s="336">
        <f t="shared" si="126"/>
        <v>-1.418629908401591E-3</v>
      </c>
      <c r="AC257" s="328">
        <f t="shared" si="127"/>
        <v>0.10694959259864778</v>
      </c>
      <c r="AD257" s="328">
        <f t="shared" si="128"/>
        <v>-0.18700398490580947</v>
      </c>
      <c r="AE257" s="328">
        <f t="shared" si="129"/>
        <v>-5.6039725118589921E-2</v>
      </c>
      <c r="AF257" s="328">
        <f t="shared" si="130"/>
        <v>696.19663615383308</v>
      </c>
      <c r="AG257" s="328">
        <f t="shared" si="131"/>
        <v>692.96963633482335</v>
      </c>
      <c r="AH257" s="328">
        <f t="shared" si="132"/>
        <v>3.0242152020619057</v>
      </c>
      <c r="AI257" s="328">
        <f t="shared" si="133"/>
        <v>182.45448878016828</v>
      </c>
      <c r="AJ257" s="328">
        <f t="shared" si="134"/>
        <v>13.520435862769864</v>
      </c>
      <c r="AK257" s="337">
        <f t="shared" si="135"/>
        <v>209.42548101309001</v>
      </c>
      <c r="AL257" s="42">
        <f t="shared" si="136"/>
        <v>3.8792891693753071</v>
      </c>
    </row>
    <row r="258" spans="1:38" ht="15" x14ac:dyDescent="0.15">
      <c r="A258" s="116"/>
      <c r="B258" s="328">
        <f t="shared" si="107"/>
        <v>696.19663615383308</v>
      </c>
      <c r="C258" s="328">
        <f t="shared" si="108"/>
        <v>692.96963633482335</v>
      </c>
      <c r="D258" s="328">
        <f t="shared" si="109"/>
        <v>3.0242152020619057</v>
      </c>
      <c r="E258" s="328">
        <f t="shared" si="137"/>
        <v>167.46923075708713</v>
      </c>
      <c r="F258" s="328">
        <f t="shared" si="110"/>
        <v>167.74940930699807</v>
      </c>
      <c r="G258" s="328">
        <f t="shared" si="111"/>
        <v>1284.1479005570882</v>
      </c>
      <c r="H258" s="313">
        <f t="shared" si="112"/>
        <v>0.02</v>
      </c>
      <c r="I258" s="328">
        <f t="shared" si="113"/>
        <v>2.5815998552077875</v>
      </c>
      <c r="J258" s="328">
        <f t="shared" si="138"/>
        <v>80</v>
      </c>
      <c r="K258" s="335">
        <f t="shared" si="114"/>
        <v>-1</v>
      </c>
      <c r="L258" s="323">
        <f t="shared" si="115"/>
        <v>3.0042152020619057</v>
      </c>
      <c r="M258" s="323">
        <f t="shared" si="116"/>
        <v>3.014215202061906</v>
      </c>
      <c r="N258" s="328">
        <f t="shared" si="117"/>
        <v>-4.2064927872605296E-2</v>
      </c>
      <c r="O258" s="328">
        <f t="shared" si="139"/>
        <v>1.5019451541922062</v>
      </c>
      <c r="P258" s="332">
        <f t="shared" si="140"/>
        <v>40.578462866408856</v>
      </c>
      <c r="Q258" s="328">
        <f t="shared" si="118"/>
        <v>1214.6678519618631</v>
      </c>
      <c r="R258" s="277">
        <f>IF(H258&gt;0, rate1(1,$L$52,$L$51,$L$54,L258,$L$53,$L$50,P258),"")</f>
        <v>574.76264844564582</v>
      </c>
      <c r="S258" s="323">
        <f t="shared" si="119"/>
        <v>1.4070674808343306</v>
      </c>
      <c r="T258" s="323">
        <f t="shared" si="120"/>
        <v>0.1033364978857768</v>
      </c>
      <c r="U258" s="328">
        <f t="shared" si="121"/>
        <v>3.0242152020619057</v>
      </c>
      <c r="V258" s="336">
        <f t="shared" si="122"/>
        <v>3.0242152020619057</v>
      </c>
      <c r="W258" s="328">
        <f t="shared" si="123"/>
        <v>5.5028331217332749E-4</v>
      </c>
      <c r="X258" s="328">
        <f t="shared" si="124"/>
        <v>1229.7838983162126</v>
      </c>
      <c r="Y258" s="328">
        <f t="shared" si="141"/>
        <v>40.848156779833943</v>
      </c>
      <c r="Z258" s="108">
        <f>IF(H258&gt;0, rate1(1,$L$52,$L$51,$L$54,U258,$L$53,$L$50,Y258),"")</f>
        <v>583.4315436829645</v>
      </c>
      <c r="AA258" s="336">
        <f t="shared" si="125"/>
        <v>1.403410826572163</v>
      </c>
      <c r="AB258" s="336">
        <f t="shared" si="126"/>
        <v>-1.3640767077303306E-3</v>
      </c>
      <c r="AC258" s="328">
        <f t="shared" si="127"/>
        <v>0.1033364978857768</v>
      </c>
      <c r="AD258" s="328">
        <f t="shared" si="128"/>
        <v>-0.19354245991679569</v>
      </c>
      <c r="AE258" s="328">
        <f t="shared" si="129"/>
        <v>-6.218647173404479E-2</v>
      </c>
      <c r="AF258" s="328">
        <f t="shared" si="130"/>
        <v>696.05123472807475</v>
      </c>
      <c r="AG258" s="328">
        <f t="shared" si="131"/>
        <v>692.86629983693763</v>
      </c>
      <c r="AH258" s="328">
        <f t="shared" si="132"/>
        <v>3.0044397617026335</v>
      </c>
      <c r="AI258" s="328">
        <f t="shared" si="133"/>
        <v>179.78986311172781</v>
      </c>
      <c r="AJ258" s="328">
        <f t="shared" si="134"/>
        <v>13.57037749141201</v>
      </c>
      <c r="AK258" s="337">
        <f t="shared" si="135"/>
        <v>209.6652332160746</v>
      </c>
      <c r="AL258" s="42">
        <f t="shared" si="136"/>
        <v>3.8938855284777207</v>
      </c>
    </row>
    <row r="259" spans="1:38" ht="15" x14ac:dyDescent="0.15">
      <c r="A259" s="116"/>
      <c r="B259" s="328">
        <f t="shared" si="107"/>
        <v>696.05123472807475</v>
      </c>
      <c r="C259" s="328">
        <f t="shared" si="108"/>
        <v>692.86629983693763</v>
      </c>
      <c r="D259" s="328">
        <f t="shared" si="109"/>
        <v>3.0044397617026335</v>
      </c>
      <c r="E259" s="328">
        <f t="shared" si="137"/>
        <v>166.90661956637322</v>
      </c>
      <c r="F259" s="328">
        <f t="shared" si="110"/>
        <v>167.18792516173016</v>
      </c>
      <c r="G259" s="328">
        <f t="shared" si="111"/>
        <v>1254.7410360891056</v>
      </c>
      <c r="H259" s="313">
        <f t="shared" si="112"/>
        <v>0.02</v>
      </c>
      <c r="I259" s="328">
        <f t="shared" si="113"/>
        <v>2.5479479129096947</v>
      </c>
      <c r="J259" s="328">
        <f t="shared" si="138"/>
        <v>80</v>
      </c>
      <c r="K259" s="335">
        <f t="shared" si="114"/>
        <v>-1</v>
      </c>
      <c r="L259" s="323">
        <f t="shared" si="115"/>
        <v>2.9844397617026335</v>
      </c>
      <c r="M259" s="323">
        <f t="shared" si="116"/>
        <v>2.9944397617026333</v>
      </c>
      <c r="N259" s="328">
        <f t="shared" si="117"/>
        <v>-4.1792977267395948E-2</v>
      </c>
      <c r="O259" s="328">
        <f t="shared" si="139"/>
        <v>1.483095258357328</v>
      </c>
      <c r="P259" s="332">
        <f t="shared" si="140"/>
        <v>40.223124500008211</v>
      </c>
      <c r="Q259" s="328">
        <f t="shared" si="118"/>
        <v>1185.0884046332833</v>
      </c>
      <c r="R259" s="277">
        <f>IF(H259&gt;0, rate1(1,$L$52,$L$51,$L$54,L259,$L$53,$L$50,P259),"")</f>
        <v>563.06560488417165</v>
      </c>
      <c r="S259" s="323">
        <f t="shared" si="119"/>
        <v>1.4191317068418801</v>
      </c>
      <c r="T259" s="323">
        <f t="shared" si="120"/>
        <v>9.9713232344797523E-2</v>
      </c>
      <c r="U259" s="328">
        <f t="shared" si="121"/>
        <v>3.0044397617026335</v>
      </c>
      <c r="V259" s="336">
        <f t="shared" si="122"/>
        <v>3.0044397617026335</v>
      </c>
      <c r="W259" s="328">
        <f t="shared" si="123"/>
        <v>5.4311020119079956E-4</v>
      </c>
      <c r="X259" s="328">
        <f t="shared" si="124"/>
        <v>1199.958774838092</v>
      </c>
      <c r="Y259" s="328">
        <f t="shared" si="141"/>
        <v>40.492225171438882</v>
      </c>
      <c r="Z259" s="108">
        <f>IF(H259&gt;0, rate1(1,$L$52,$L$51,$L$54,U259,$L$53,$L$50,Y259),"")</f>
        <v>571.95302218657446</v>
      </c>
      <c r="AA259" s="336">
        <f t="shared" si="125"/>
        <v>1.4146106401764877</v>
      </c>
      <c r="AB259" s="336">
        <f t="shared" si="126"/>
        <v>-1.3099282762246845E-3</v>
      </c>
      <c r="AC259" s="328">
        <f t="shared" si="127"/>
        <v>9.9713232344797523E-2</v>
      </c>
      <c r="AD259" s="328">
        <f t="shared" si="128"/>
        <v>-0.20057518475423777</v>
      </c>
      <c r="AE259" s="328">
        <f t="shared" si="129"/>
        <v>-6.9270959675307386E-2</v>
      </c>
      <c r="AF259" s="328">
        <f t="shared" si="130"/>
        <v>695.90972851846254</v>
      </c>
      <c r="AG259" s="328">
        <f t="shared" si="131"/>
        <v>692.76658660459282</v>
      </c>
      <c r="AH259" s="328">
        <f t="shared" si="132"/>
        <v>2.9846624147856535</v>
      </c>
      <c r="AI259" s="328">
        <f t="shared" si="133"/>
        <v>177.08990121197255</v>
      </c>
      <c r="AJ259" s="328">
        <f t="shared" si="134"/>
        <v>13.619569130637558</v>
      </c>
      <c r="AK259" s="337">
        <f t="shared" si="135"/>
        <v>209.89610999133097</v>
      </c>
      <c r="AL259" s="42">
        <f t="shared" si="136"/>
        <v>3.9082687175266591</v>
      </c>
    </row>
    <row r="260" spans="1:38" ht="15" x14ac:dyDescent="0.15">
      <c r="A260" s="116"/>
      <c r="B260" s="328">
        <f t="shared" si="107"/>
        <v>695.90972851846254</v>
      </c>
      <c r="C260" s="328">
        <f t="shared" si="108"/>
        <v>692.76658660459282</v>
      </c>
      <c r="D260" s="328">
        <f t="shared" si="109"/>
        <v>2.9846624147856535</v>
      </c>
      <c r="E260" s="328">
        <f t="shared" si="137"/>
        <v>166.34173528232444</v>
      </c>
      <c r="F260" s="328">
        <f t="shared" si="110"/>
        <v>166.62417742434883</v>
      </c>
      <c r="G260" s="328">
        <f t="shared" si="111"/>
        <v>1225.8132502323087</v>
      </c>
      <c r="H260" s="313">
        <f t="shared" si="112"/>
        <v>0.02</v>
      </c>
      <c r="I260" s="328">
        <f t="shared" si="113"/>
        <v>2.5145135310957816</v>
      </c>
      <c r="J260" s="328">
        <f t="shared" si="138"/>
        <v>80</v>
      </c>
      <c r="K260" s="335">
        <f t="shared" si="114"/>
        <v>-1</v>
      </c>
      <c r="L260" s="323">
        <f t="shared" si="115"/>
        <v>2.9646624147856535</v>
      </c>
      <c r="M260" s="323">
        <f t="shared" si="116"/>
        <v>2.9746624147856533</v>
      </c>
      <c r="N260" s="328">
        <f t="shared" si="117"/>
        <v>-4.1520953377456316E-2</v>
      </c>
      <c r="O260" s="328">
        <f t="shared" si="139"/>
        <v>1.4647359049982422</v>
      </c>
      <c r="P260" s="332">
        <f t="shared" si="140"/>
        <v>39.868536237718601</v>
      </c>
      <c r="Q260" s="328">
        <f t="shared" si="118"/>
        <v>1155.9897159675229</v>
      </c>
      <c r="R260" s="277">
        <f>IF(H260&gt;0, rate1(1,$L$52,$L$51,$L$54,L260,$L$53,$L$50,P260),"")</f>
        <v>551.06934401042713</v>
      </c>
      <c r="S260" s="323">
        <f t="shared" si="119"/>
        <v>1.432149616598003</v>
      </c>
      <c r="T260" s="323">
        <f t="shared" si="120"/>
        <v>9.608004214910644E-2</v>
      </c>
      <c r="U260" s="328">
        <f t="shared" si="121"/>
        <v>2.9846624147856535</v>
      </c>
      <c r="V260" s="336">
        <f t="shared" si="122"/>
        <v>2.9846624147856535</v>
      </c>
      <c r="W260" s="328">
        <f t="shared" si="123"/>
        <v>5.359834645171091E-4</v>
      </c>
      <c r="X260" s="328">
        <f t="shared" si="124"/>
        <v>1170.6167454201141</v>
      </c>
      <c r="Y260" s="328">
        <f t="shared" si="141"/>
        <v>40.137040990303433</v>
      </c>
      <c r="Z260" s="108">
        <f>IF(H260&gt;0, rate1(1,$L$52,$L$51,$L$54,U260,$L$53,$L$50,Y260),"")</f>
        <v>560.18351763873454</v>
      </c>
      <c r="AA260" s="336">
        <f t="shared" si="125"/>
        <v>1.4266750898917735</v>
      </c>
      <c r="AB260" s="336">
        <f t="shared" si="126"/>
        <v>-1.2561864454122733E-3</v>
      </c>
      <c r="AC260" s="328">
        <f t="shared" si="127"/>
        <v>9.608004214910644E-2</v>
      </c>
      <c r="AD260" s="328">
        <f t="shared" si="128"/>
        <v>-0.20815977546056899</v>
      </c>
      <c r="AE260" s="328">
        <f t="shared" si="129"/>
        <v>-7.7475497827351206E-2</v>
      </c>
      <c r="AF260" s="328">
        <f t="shared" si="130"/>
        <v>695.77212752293599</v>
      </c>
      <c r="AG260" s="328">
        <f t="shared" si="131"/>
        <v>692.67050656244373</v>
      </c>
      <c r="AH260" s="328">
        <f t="shared" si="132"/>
        <v>2.9648831581846427</v>
      </c>
      <c r="AI260" s="328">
        <f t="shared" si="133"/>
        <v>174.35199978623461</v>
      </c>
      <c r="AJ260" s="328">
        <f t="shared" si="134"/>
        <v>13.66800024168929</v>
      </c>
      <c r="AK260" s="337">
        <f t="shared" si="135"/>
        <v>210.11831195745862</v>
      </c>
      <c r="AL260" s="42">
        <f t="shared" si="136"/>
        <v>3.922435909623617</v>
      </c>
    </row>
    <row r="261" spans="1:38" ht="15" x14ac:dyDescent="0.15">
      <c r="A261" s="116"/>
      <c r="B261" s="328">
        <f t="shared" si="107"/>
        <v>695.77212752293599</v>
      </c>
      <c r="C261" s="328">
        <f t="shared" si="108"/>
        <v>692.67050656244373</v>
      </c>
      <c r="D261" s="328">
        <f t="shared" si="109"/>
        <v>2.9648831581846427</v>
      </c>
      <c r="E261" s="328">
        <f t="shared" si="137"/>
        <v>165.77455939586301</v>
      </c>
      <c r="F261" s="328">
        <f t="shared" si="110"/>
        <v>166.05814733909372</v>
      </c>
      <c r="G261" s="328">
        <f t="shared" si="111"/>
        <v>1197.3600091067983</v>
      </c>
      <c r="H261" s="313">
        <f t="shared" si="112"/>
        <v>0.02</v>
      </c>
      <c r="I261" s="328">
        <f t="shared" si="113"/>
        <v>2.4812967683938041</v>
      </c>
      <c r="J261" s="328">
        <f t="shared" si="138"/>
        <v>80</v>
      </c>
      <c r="K261" s="335">
        <f t="shared" si="114"/>
        <v>-1</v>
      </c>
      <c r="L261" s="323">
        <f t="shared" si="115"/>
        <v>2.9448831581846426</v>
      </c>
      <c r="M261" s="323">
        <f t="shared" si="116"/>
        <v>2.9548831581846429</v>
      </c>
      <c r="N261" s="328">
        <f t="shared" si="117"/>
        <v>-4.1248856146155255E-2</v>
      </c>
      <c r="O261" s="328">
        <f t="shared" si="139"/>
        <v>1.4468683875978745</v>
      </c>
      <c r="P261" s="332">
        <f t="shared" si="140"/>
        <v>39.514701726496469</v>
      </c>
      <c r="Q261" s="328">
        <f t="shared" si="118"/>
        <v>1127.3672504083779</v>
      </c>
      <c r="R261" s="277">
        <f>IF(H261&gt;0, rate1(1,$L$52,$L$51,$L$54,L261,$L$53,$L$50,P261),"")</f>
        <v>538.76244814645986</v>
      </c>
      <c r="S261" s="323">
        <f t="shared" si="119"/>
        <v>1.4462356706373163</v>
      </c>
      <c r="T261" s="323">
        <f t="shared" si="120"/>
        <v>9.2437379753266713E-2</v>
      </c>
      <c r="U261" s="328">
        <f t="shared" si="121"/>
        <v>2.9648831581846427</v>
      </c>
      <c r="V261" s="336">
        <f t="shared" si="122"/>
        <v>2.9648831581846427</v>
      </c>
      <c r="W261" s="328">
        <f t="shared" si="123"/>
        <v>5.2890311464892648E-4</v>
      </c>
      <c r="X261" s="328">
        <f t="shared" si="124"/>
        <v>1141.7532662723613</v>
      </c>
      <c r="Y261" s="328">
        <f t="shared" si="141"/>
        <v>39.782607853397529</v>
      </c>
      <c r="Z261" s="108">
        <f>IF(H261&gt;0, rate1(1,$L$52,$L$51,$L$54,U261,$L$53,$L$50,Y261),"")</f>
        <v>548.11202938052759</v>
      </c>
      <c r="AA261" s="336">
        <f t="shared" si="125"/>
        <v>1.4397062870176223</v>
      </c>
      <c r="AB261" s="336">
        <f t="shared" si="126"/>
        <v>-1.2028554748131893E-3</v>
      </c>
      <c r="AC261" s="328">
        <f t="shared" si="127"/>
        <v>9.2437379753266713E-2</v>
      </c>
      <c r="AD261" s="328">
        <f t="shared" si="128"/>
        <v>-0.21636268848580387</v>
      </c>
      <c r="AE261" s="328">
        <f t="shared" si="129"/>
        <v>-8.7025516713069517E-2</v>
      </c>
      <c r="AF261" s="328">
        <f t="shared" si="130"/>
        <v>695.63844128703658</v>
      </c>
      <c r="AG261" s="328">
        <f t="shared" si="131"/>
        <v>692.57806918269046</v>
      </c>
      <c r="AH261" s="328">
        <f t="shared" si="132"/>
        <v>2.9451019887128762</v>
      </c>
      <c r="AI261" s="328">
        <f t="shared" si="133"/>
        <v>171.57353871132847</v>
      </c>
      <c r="AJ261" s="328">
        <f t="shared" si="134"/>
        <v>13.715659557997993</v>
      </c>
      <c r="AK261" s="337">
        <f t="shared" si="135"/>
        <v>210.33203494900107</v>
      </c>
      <c r="AL261" s="42">
        <f t="shared" si="136"/>
        <v>3.9363840696065155</v>
      </c>
    </row>
    <row r="262" spans="1:38" ht="15" x14ac:dyDescent="0.15">
      <c r="A262" s="116"/>
      <c r="B262" s="328">
        <f t="shared" si="107"/>
        <v>695.63844128703658</v>
      </c>
      <c r="C262" s="328">
        <f t="shared" si="108"/>
        <v>692.57806918269046</v>
      </c>
      <c r="D262" s="328">
        <f t="shared" si="109"/>
        <v>2.9451019887128762</v>
      </c>
      <c r="E262" s="328">
        <f t="shared" si="137"/>
        <v>165.20507430385817</v>
      </c>
      <c r="F262" s="328">
        <f t="shared" si="110"/>
        <v>165.48981684986057</v>
      </c>
      <c r="G262" s="328">
        <f t="shared" si="111"/>
        <v>1169.3767953752119</v>
      </c>
      <c r="H262" s="313">
        <f t="shared" si="112"/>
        <v>0.02</v>
      </c>
      <c r="I262" s="328">
        <f t="shared" si="113"/>
        <v>2.4482976834769037</v>
      </c>
      <c r="J262" s="328">
        <f t="shared" si="138"/>
        <v>80</v>
      </c>
      <c r="K262" s="335">
        <f t="shared" si="114"/>
        <v>-1</v>
      </c>
      <c r="L262" s="323">
        <f t="shared" si="115"/>
        <v>2.9251019887128762</v>
      </c>
      <c r="M262" s="323">
        <f t="shared" si="116"/>
        <v>2.9351019887128764</v>
      </c>
      <c r="N262" s="328">
        <f t="shared" si="117"/>
        <v>-4.0976685516020517E-2</v>
      </c>
      <c r="O262" s="328">
        <f t="shared" si="139"/>
        <v>1.4294939685627217</v>
      </c>
      <c r="P262" s="332">
        <f t="shared" si="140"/>
        <v>39.161624653553638</v>
      </c>
      <c r="Q262" s="328">
        <f t="shared" si="118"/>
        <v>1099.2164902488075</v>
      </c>
      <c r="R262" s="277">
        <f>IF(H262&gt;0, rate1(1,$L$52,$L$51,$L$54,L262,$L$53,$L$50,P262),"")</f>
        <v>526.13291436694976</v>
      </c>
      <c r="S262" s="323">
        <f t="shared" si="119"/>
        <v>1.4615222655326798</v>
      </c>
      <c r="T262" s="323">
        <f t="shared" si="120"/>
        <v>8.8785934235970268E-2</v>
      </c>
      <c r="U262" s="328">
        <f t="shared" si="121"/>
        <v>2.9451019887128762</v>
      </c>
      <c r="V262" s="336">
        <f t="shared" si="122"/>
        <v>2.9451019887128762</v>
      </c>
      <c r="W262" s="328">
        <f t="shared" si="123"/>
        <v>5.2186916409002748E-4</v>
      </c>
      <c r="X262" s="328">
        <f t="shared" si="124"/>
        <v>1113.3638102102232</v>
      </c>
      <c r="Y262" s="328">
        <f t="shared" si="141"/>
        <v>39.42892941740395</v>
      </c>
      <c r="Z262" s="108">
        <f>IF(H262&gt;0, rate1(1,$L$52,$L$51,$L$54,U262,$L$53,$L$50,Y262),"")</f>
        <v>535.7269982048922</v>
      </c>
      <c r="AA262" s="336">
        <f t="shared" si="125"/>
        <v>1.4538220109633233</v>
      </c>
      <c r="AB262" s="336">
        <f t="shared" si="126"/>
        <v>-1.149942381556728E-3</v>
      </c>
      <c r="AC262" s="328">
        <f t="shared" si="127"/>
        <v>8.8785934235970268E-2</v>
      </c>
      <c r="AD262" s="328">
        <f t="shared" si="128"/>
        <v>-0.22526090615710731</v>
      </c>
      <c r="AE262" s="328">
        <f t="shared" si="129"/>
        <v>-9.8201688021574501E-2</v>
      </c>
      <c r="AF262" s="328">
        <f t="shared" si="130"/>
        <v>695.50867866728458</v>
      </c>
      <c r="AG262" s="328">
        <f t="shared" si="131"/>
        <v>692.48928324845451</v>
      </c>
      <c r="AH262" s="328">
        <f t="shared" si="132"/>
        <v>2.9253189031214428</v>
      </c>
      <c r="AI262" s="328">
        <f t="shared" si="133"/>
        <v>168.75191004310898</v>
      </c>
      <c r="AJ262" s="328">
        <f t="shared" si="134"/>
        <v>13.762535088565523</v>
      </c>
      <c r="AK262" s="337">
        <f t="shared" si="135"/>
        <v>210.53747024287495</v>
      </c>
      <c r="AL262" s="42">
        <f t="shared" si="136"/>
        <v>3.9501099527034218</v>
      </c>
    </row>
    <row r="263" spans="1:38" ht="15" x14ac:dyDescent="0.15">
      <c r="A263" s="116"/>
      <c r="B263" s="328">
        <f t="shared" si="107"/>
        <v>695.50867866728458</v>
      </c>
      <c r="C263" s="328">
        <f t="shared" si="108"/>
        <v>692.48928324845451</v>
      </c>
      <c r="D263" s="328">
        <f t="shared" si="109"/>
        <v>2.9253189031214428</v>
      </c>
      <c r="E263" s="328">
        <f t="shared" si="137"/>
        <v>164.63326378238406</v>
      </c>
      <c r="F263" s="328">
        <f t="shared" si="110"/>
        <v>164.91916904312112</v>
      </c>
      <c r="G263" s="328">
        <f t="shared" si="111"/>
        <v>1141.8591107526936</v>
      </c>
      <c r="H263" s="313">
        <f t="shared" si="112"/>
        <v>0.02</v>
      </c>
      <c r="I263" s="328">
        <f t="shared" si="113"/>
        <v>2.4155163350640581</v>
      </c>
      <c r="J263" s="328">
        <f t="shared" si="138"/>
        <v>80</v>
      </c>
      <c r="K263" s="335">
        <f t="shared" si="114"/>
        <v>-1</v>
      </c>
      <c r="L263" s="323">
        <f t="shared" si="115"/>
        <v>2.9053189031214428</v>
      </c>
      <c r="M263" s="323">
        <f t="shared" si="116"/>
        <v>2.9153189031214426</v>
      </c>
      <c r="N263" s="328">
        <f t="shared" si="117"/>
        <v>-4.0704441428673022E-2</v>
      </c>
      <c r="O263" s="328">
        <f t="shared" si="139"/>
        <v>1.4126138531764902</v>
      </c>
      <c r="P263" s="332">
        <f t="shared" si="140"/>
        <v>38.809308747079236</v>
      </c>
      <c r="Q263" s="328">
        <f t="shared" si="118"/>
        <v>1071.5329382379709</v>
      </c>
      <c r="R263" s="277">
        <f>IF(H263&gt;0, rate1(1,$L$52,$L$51,$L$54,L263,$L$53,$L$50,P263),"")</f>
        <v>513.16811658128017</v>
      </c>
      <c r="S263" s="323">
        <f t="shared" si="119"/>
        <v>1.4781632442023336</v>
      </c>
      <c r="T263" s="323">
        <f t="shared" si="120"/>
        <v>8.5126663168298727E-2</v>
      </c>
      <c r="U263" s="328">
        <f t="shared" si="121"/>
        <v>2.9253189031214428</v>
      </c>
      <c r="V263" s="336">
        <f t="shared" si="122"/>
        <v>2.9253189031214428</v>
      </c>
      <c r="W263" s="328">
        <f t="shared" si="123"/>
        <v>5.1488162535484605E-4</v>
      </c>
      <c r="X263" s="328">
        <f t="shared" si="124"/>
        <v>1085.4438692183833</v>
      </c>
      <c r="Y263" s="328">
        <f t="shared" si="141"/>
        <v>39.076009379426637</v>
      </c>
      <c r="Z263" s="108">
        <f>IF(H263&gt;0, rate1(1,$L$52,$L$51,$L$54,U263,$L$53,$L$50,Y263),"")</f>
        <v>523.01627051562355</v>
      </c>
      <c r="AA263" s="336">
        <f t="shared" si="125"/>
        <v>1.4691586940896635</v>
      </c>
      <c r="AB263" s="336">
        <f t="shared" si="126"/>
        <v>-1.0974572822398645E-3</v>
      </c>
      <c r="AC263" s="328">
        <f t="shared" si="127"/>
        <v>8.5126663168298727E-2</v>
      </c>
      <c r="AD263" s="328">
        <f t="shared" si="128"/>
        <v>-0.23494401466740475</v>
      </c>
      <c r="AE263" s="328">
        <f t="shared" si="129"/>
        <v>-0.1113560334883452</v>
      </c>
      <c r="AF263" s="328">
        <f t="shared" si="130"/>
        <v>695.38284756268763</v>
      </c>
      <c r="AG263" s="328">
        <f t="shared" si="131"/>
        <v>692.40415658528616</v>
      </c>
      <c r="AH263" s="328">
        <f t="shared" si="132"/>
        <v>2.9055338980977727</v>
      </c>
      <c r="AI263" s="328">
        <f t="shared" si="133"/>
        <v>165.88455209456802</v>
      </c>
      <c r="AJ263" s="328">
        <f t="shared" si="134"/>
        <v>13.808614130814014</v>
      </c>
      <c r="AK263" s="337">
        <f t="shared" si="135"/>
        <v>210.73480481065459</v>
      </c>
      <c r="AL263" s="42">
        <f t="shared" si="136"/>
        <v>3.9636101055068704</v>
      </c>
    </row>
    <row r="264" spans="1:38" ht="15" x14ac:dyDescent="0.15">
      <c r="A264" s="116"/>
      <c r="B264" s="328">
        <f t="shared" si="107"/>
        <v>695.38284756268763</v>
      </c>
      <c r="C264" s="328">
        <f t="shared" si="108"/>
        <v>692.40415658528616</v>
      </c>
      <c r="D264" s="328">
        <f t="shared" si="109"/>
        <v>2.9055338980977727</v>
      </c>
      <c r="E264" s="328">
        <f t="shared" si="137"/>
        <v>164.05911352373025</v>
      </c>
      <c r="F264" s="328">
        <f t="shared" si="110"/>
        <v>164.34618865305714</v>
      </c>
      <c r="G264" s="328">
        <f t="shared" si="111"/>
        <v>1114.8024785909518</v>
      </c>
      <c r="H264" s="313">
        <f t="shared" si="112"/>
        <v>0.02</v>
      </c>
      <c r="I264" s="328">
        <f t="shared" si="113"/>
        <v>2.3829527819211762</v>
      </c>
      <c r="J264" s="328">
        <f t="shared" si="138"/>
        <v>80</v>
      </c>
      <c r="K264" s="335">
        <f t="shared" si="114"/>
        <v>-1</v>
      </c>
      <c r="L264" s="323">
        <f t="shared" si="115"/>
        <v>2.8855338980977727</v>
      </c>
      <c r="M264" s="323">
        <f t="shared" si="116"/>
        <v>2.8955338980977725</v>
      </c>
      <c r="N264" s="328">
        <f t="shared" si="117"/>
        <v>-4.0432123824828636E-2</v>
      </c>
      <c r="O264" s="328">
        <f t="shared" si="139"/>
        <v>1.3962291597224712</v>
      </c>
      <c r="P264" s="332">
        <f t="shared" si="140"/>
        <v>38.45775777698617</v>
      </c>
      <c r="Q264" s="328">
        <f t="shared" si="118"/>
        <v>1044.3121202549346</v>
      </c>
      <c r="R264" s="277">
        <f>IF(H264&gt;0, rate1(1,$L$52,$L$51,$L$54,L264,$L$53,$L$50,P264),"")</f>
        <v>499.85476463100991</v>
      </c>
      <c r="S264" s="323">
        <f t="shared" si="119"/>
        <v>1.4963382525436351</v>
      </c>
      <c r="T264" s="323">
        <f t="shared" si="120"/>
        <v>8.1460825591463129E-2</v>
      </c>
      <c r="U264" s="328">
        <f t="shared" si="121"/>
        <v>2.9055338980977727</v>
      </c>
      <c r="V264" s="336">
        <f t="shared" si="122"/>
        <v>2.9055338980977727</v>
      </c>
      <c r="W264" s="328">
        <f t="shared" si="123"/>
        <v>5.0794051097646786E-4</v>
      </c>
      <c r="X264" s="328">
        <f t="shared" si="124"/>
        <v>1057.9889570927335</v>
      </c>
      <c r="Y264" s="328">
        <f t="shared" si="141"/>
        <v>38.72385147772323</v>
      </c>
      <c r="Z264" s="108">
        <f>IF(H264&gt;0, rate1(1,$L$52,$L$51,$L$54,U264,$L$53,$L$50,Y264),"")</f>
        <v>509.96705969271738</v>
      </c>
      <c r="AA264" s="336">
        <f t="shared" si="125"/>
        <v>1.4858751044907745</v>
      </c>
      <c r="AB264" s="336">
        <f t="shared" si="126"/>
        <v>-1.0454137416833059E-3</v>
      </c>
      <c r="AC264" s="328">
        <f t="shared" si="127"/>
        <v>8.1460825591463129E-2</v>
      </c>
      <c r="AD264" s="328">
        <f t="shared" si="128"/>
        <v>-0.24551678496732479</v>
      </c>
      <c r="AE264" s="328">
        <f t="shared" si="129"/>
        <v>-0.12693354559377723</v>
      </c>
      <c r="AF264" s="328">
        <f t="shared" si="130"/>
        <v>695.26095461327134</v>
      </c>
      <c r="AG264" s="328">
        <f t="shared" si="131"/>
        <v>692.32269575969474</v>
      </c>
      <c r="AH264" s="328">
        <f t="shared" si="132"/>
        <v>2.8857469702635412</v>
      </c>
      <c r="AI264" s="328">
        <f t="shared" si="133"/>
        <v>162.96898890540149</v>
      </c>
      <c r="AJ264" s="328">
        <f t="shared" si="134"/>
        <v>13.853883294398848</v>
      </c>
      <c r="AK264" s="337">
        <f t="shared" si="135"/>
        <v>210.9242215977969</v>
      </c>
      <c r="AL264" s="42">
        <f t="shared" si="136"/>
        <v>3.976880869674436</v>
      </c>
    </row>
    <row r="265" spans="1:38" ht="15" x14ac:dyDescent="0.15">
      <c r="A265" s="116"/>
      <c r="B265" s="328">
        <f t="shared" si="107"/>
        <v>695.26095461327134</v>
      </c>
      <c r="C265" s="328">
        <f t="shared" si="108"/>
        <v>692.32269575969474</v>
      </c>
      <c r="D265" s="328">
        <f t="shared" si="109"/>
        <v>2.8857469702635412</v>
      </c>
      <c r="E265" s="328">
        <f t="shared" si="137"/>
        <v>163.48261173934503</v>
      </c>
      <c r="F265" s="328">
        <f t="shared" si="110"/>
        <v>163.77086263153763</v>
      </c>
      <c r="G265" s="328">
        <f t="shared" si="111"/>
        <v>1088.2024465098352</v>
      </c>
      <c r="H265" s="313">
        <f t="shared" si="112"/>
        <v>0.02</v>
      </c>
      <c r="I265" s="328">
        <f t="shared" si="113"/>
        <v>2.3506070828612793</v>
      </c>
      <c r="J265" s="328">
        <f t="shared" si="138"/>
        <v>80</v>
      </c>
      <c r="K265" s="335">
        <f t="shared" si="114"/>
        <v>-1</v>
      </c>
      <c r="L265" s="323">
        <f t="shared" si="115"/>
        <v>2.8657469702635412</v>
      </c>
      <c r="M265" s="323">
        <f t="shared" si="116"/>
        <v>2.875746970263541</v>
      </c>
      <c r="N265" s="328">
        <f t="shared" si="117"/>
        <v>-4.0159732644266199E-2</v>
      </c>
      <c r="O265" s="328">
        <f t="shared" si="139"/>
        <v>1.3803408855820289</v>
      </c>
      <c r="P265" s="332">
        <f t="shared" si="140"/>
        <v>38.106975555666388</v>
      </c>
      <c r="Q265" s="328">
        <f t="shared" si="118"/>
        <v>1017.5495880188726</v>
      </c>
      <c r="R265" s="277">
        <f>IF(H265&gt;0, rate1(1,$L$52,$L$51,$L$54,L265,$L$53,$L$50,P265),"")</f>
        <v>486.17886012444842</v>
      </c>
      <c r="S265" s="323">
        <f t="shared" si="119"/>
        <v>1.5162581902901315</v>
      </c>
      <c r="T265" s="323">
        <f t="shared" si="120"/>
        <v>7.7790015537955656E-2</v>
      </c>
      <c r="U265" s="328">
        <f t="shared" si="121"/>
        <v>2.8857469702635412</v>
      </c>
      <c r="V265" s="336">
        <f t="shared" si="122"/>
        <v>2.8857469702635412</v>
      </c>
      <c r="W265" s="328">
        <f t="shared" si="123"/>
        <v>5.0104583348176135E-4</v>
      </c>
      <c r="X265" s="328">
        <f t="shared" si="124"/>
        <v>1030.9946121332134</v>
      </c>
      <c r="Y265" s="328">
        <f t="shared" si="141"/>
        <v>38.372459492445699</v>
      </c>
      <c r="Z265" s="108">
        <f>IF(H265&gt;0, rate1(1,$L$52,$L$51,$L$54,U265,$L$53,$L$50,Y265),"")</f>
        <v>496.56590440608716</v>
      </c>
      <c r="AA265" s="336">
        <f t="shared" si="125"/>
        <v>1.5041569246474367</v>
      </c>
      <c r="AB265" s="336">
        <f t="shared" si="126"/>
        <v>-9.9382912142315419E-4</v>
      </c>
      <c r="AC265" s="328">
        <f t="shared" si="127"/>
        <v>7.7790015537955656E-2</v>
      </c>
      <c r="AD265" s="328">
        <f t="shared" si="128"/>
        <v>-0.2571024039742158</v>
      </c>
      <c r="AE265" s="328">
        <f t="shared" si="129"/>
        <v>-0.14550151100898354</v>
      </c>
      <c r="AF265" s="328">
        <f t="shared" si="130"/>
        <v>695.1430048650891</v>
      </c>
      <c r="AG265" s="328">
        <f t="shared" si="131"/>
        <v>692.24490574415677</v>
      </c>
      <c r="AH265" s="328">
        <f t="shared" si="132"/>
        <v>2.8659581161732239</v>
      </c>
      <c r="AI265" s="328">
        <f t="shared" si="133"/>
        <v>160.00287531638779</v>
      </c>
      <c r="AJ265" s="328">
        <f t="shared" si="134"/>
        <v>13.898328537542289</v>
      </c>
      <c r="AK265" s="337">
        <f t="shared" si="135"/>
        <v>211.10589983056209</v>
      </c>
      <c r="AL265" s="42">
        <f t="shared" si="136"/>
        <v>3.9899183887868683</v>
      </c>
    </row>
    <row r="266" spans="1:38" ht="15" x14ac:dyDescent="0.15">
      <c r="A266" s="116"/>
      <c r="B266" s="328">
        <f t="shared" si="107"/>
        <v>695.1430048650891</v>
      </c>
      <c r="C266" s="328">
        <f t="shared" si="108"/>
        <v>692.24490574415677</v>
      </c>
      <c r="D266" s="328">
        <f t="shared" si="109"/>
        <v>2.8659581161732239</v>
      </c>
      <c r="E266" s="328">
        <f t="shared" si="137"/>
        <v>162.90374982985063</v>
      </c>
      <c r="F266" s="328">
        <f t="shared" si="110"/>
        <v>163.19318078459781</v>
      </c>
      <c r="G266" s="328">
        <f t="shared" si="111"/>
        <v>1062.0545890461535</v>
      </c>
      <c r="H266" s="313">
        <f t="shared" si="112"/>
        <v>0.02</v>
      </c>
      <c r="I266" s="328">
        <f t="shared" si="113"/>
        <v>2.3184792967458634</v>
      </c>
      <c r="J266" s="328">
        <f t="shared" si="138"/>
        <v>80</v>
      </c>
      <c r="K266" s="335">
        <f t="shared" si="114"/>
        <v>-1</v>
      </c>
      <c r="L266" s="323">
        <f t="shared" si="115"/>
        <v>2.8459581161732239</v>
      </c>
      <c r="M266" s="323">
        <f t="shared" si="116"/>
        <v>2.8559581161732241</v>
      </c>
      <c r="N266" s="328">
        <f t="shared" si="117"/>
        <v>-3.988726782580887E-2</v>
      </c>
      <c r="O266" s="328">
        <f t="shared" si="139"/>
        <v>1.3649498691690651</v>
      </c>
      <c r="P266" s="332">
        <f t="shared" si="140"/>
        <v>37.756965938777981</v>
      </c>
      <c r="Q266" s="328">
        <f t="shared" si="118"/>
        <v>991.24092180197567</v>
      </c>
      <c r="R266" s="277">
        <f>IF(H266&gt;0, rate1(1,$L$52,$L$51,$L$54,L266,$L$53,$L$50,P266),"")</f>
        <v>472.12564870154773</v>
      </c>
      <c r="S266" s="323">
        <f t="shared" si="119"/>
        <v>1.5381720908729568</v>
      </c>
      <c r="T266" s="323">
        <f t="shared" si="120"/>
        <v>7.4116195362544032E-2</v>
      </c>
      <c r="U266" s="328">
        <f t="shared" si="121"/>
        <v>2.8659581161732239</v>
      </c>
      <c r="V266" s="336">
        <f t="shared" si="122"/>
        <v>2.8659581161732239</v>
      </c>
      <c r="W266" s="328">
        <f t="shared" si="123"/>
        <v>4.9419760542512847E-4</v>
      </c>
      <c r="X266" s="328">
        <f t="shared" si="124"/>
        <v>1004.4563998568804</v>
      </c>
      <c r="Y266" s="328">
        <f t="shared" si="141"/>
        <v>38.021837246412574</v>
      </c>
      <c r="Z266" s="108">
        <f>IF(H266&gt;0, rate1(1,$L$52,$L$51,$L$54,U266,$L$53,$L$50,Y266),"")</f>
        <v>482.79862359366433</v>
      </c>
      <c r="AA266" s="336">
        <f t="shared" si="125"/>
        <v>1.5242224909964779</v>
      </c>
      <c r="AB266" s="336">
        <f t="shared" si="126"/>
        <v>-9.4272491911921589E-4</v>
      </c>
      <c r="AC266" s="328">
        <f t="shared" si="127"/>
        <v>7.4116195362544032E-2</v>
      </c>
      <c r="AD266" s="328">
        <f t="shared" si="128"/>
        <v>-0.26984655515800215</v>
      </c>
      <c r="AE266" s="328">
        <f t="shared" si="129"/>
        <v>-0.16778973168034481</v>
      </c>
      <c r="AF266" s="328">
        <f t="shared" si="130"/>
        <v>695.0290014019007</v>
      </c>
      <c r="AG266" s="328">
        <f t="shared" si="131"/>
        <v>692.17078954879423</v>
      </c>
      <c r="AH266" s="328">
        <f t="shared" si="132"/>
        <v>2.8461673323119054</v>
      </c>
      <c r="AI266" s="328">
        <f t="shared" si="133"/>
        <v>156.98404771352781</v>
      </c>
      <c r="AJ266" s="328">
        <f t="shared" si="134"/>
        <v>13.941935217462714</v>
      </c>
      <c r="AK266" s="337">
        <f t="shared" si="135"/>
        <v>211.28001535093</v>
      </c>
      <c r="AL266" s="42">
        <f t="shared" si="136"/>
        <v>4.0027186188121791</v>
      </c>
    </row>
    <row r="267" spans="1:38" ht="15" x14ac:dyDescent="0.15">
      <c r="A267" s="116"/>
      <c r="B267" s="328">
        <f t="shared" si="107"/>
        <v>695.0290014019007</v>
      </c>
      <c r="C267" s="328">
        <f t="shared" si="108"/>
        <v>692.17078954879423</v>
      </c>
      <c r="D267" s="328">
        <f t="shared" si="109"/>
        <v>2.8461673323119054</v>
      </c>
      <c r="E267" s="328">
        <f t="shared" si="137"/>
        <v>162.3225231216926</v>
      </c>
      <c r="F267" s="328">
        <f t="shared" si="110"/>
        <v>162.61313647577163</v>
      </c>
      <c r="G267" s="328">
        <f t="shared" si="111"/>
        <v>1036.3545102793491</v>
      </c>
      <c r="H267" s="313">
        <f t="shared" si="112"/>
        <v>0.02</v>
      </c>
      <c r="I267" s="328">
        <f t="shared" si="113"/>
        <v>2.2865694824851746</v>
      </c>
      <c r="J267" s="328">
        <f t="shared" si="138"/>
        <v>80</v>
      </c>
      <c r="K267" s="335">
        <f t="shared" si="114"/>
        <v>-1</v>
      </c>
      <c r="L267" s="323">
        <f t="shared" si="115"/>
        <v>2.8261673323119054</v>
      </c>
      <c r="M267" s="323">
        <f t="shared" si="116"/>
        <v>2.8361673323119057</v>
      </c>
      <c r="N267" s="328">
        <f t="shared" si="117"/>
        <v>-3.9614729307288599E-2</v>
      </c>
      <c r="O267" s="328">
        <f t="shared" si="139"/>
        <v>1.3500567476319207</v>
      </c>
      <c r="P267" s="332">
        <f t="shared" si="140"/>
        <v>37.407732826040053</v>
      </c>
      <c r="Q267" s="328">
        <f t="shared" si="118"/>
        <v>965.38173309985905</v>
      </c>
      <c r="R267" s="277">
        <f>IF(H267&gt;0, rate1(1,$L$52,$L$51,$L$54,L267,$L$53,$L$50,P267),"")</f>
        <v>457.67956838695653</v>
      </c>
      <c r="S267" s="323">
        <f t="shared" si="119"/>
        <v>1.5623758878478378</v>
      </c>
      <c r="T267" s="323">
        <f t="shared" si="120"/>
        <v>7.04417279675532E-2</v>
      </c>
      <c r="U267" s="328">
        <f t="shared" si="121"/>
        <v>2.8461673323119054</v>
      </c>
      <c r="V267" s="336">
        <f t="shared" si="122"/>
        <v>2.8461673323119054</v>
      </c>
      <c r="W267" s="328">
        <f t="shared" si="123"/>
        <v>4.8739583936541209E-4</v>
      </c>
      <c r="X267" s="328">
        <f t="shared" si="124"/>
        <v>978.36991569005932</v>
      </c>
      <c r="Y267" s="328">
        <f t="shared" si="141"/>
        <v>37.671988605888416</v>
      </c>
      <c r="Z267" s="108">
        <f>IF(H267&gt;0, rate1(1,$L$52,$L$51,$L$54,U267,$L$53,$L$50,Y267),"")</f>
        <v>468.65026778733733</v>
      </c>
      <c r="AA267" s="336">
        <f t="shared" si="125"/>
        <v>1.5463300533751725</v>
      </c>
      <c r="AB267" s="336">
        <f t="shared" si="126"/>
        <v>-8.9212708756241635E-4</v>
      </c>
      <c r="AC267" s="328">
        <f t="shared" si="127"/>
        <v>7.04417279675532E-2</v>
      </c>
      <c r="AD267" s="328">
        <f t="shared" si="128"/>
        <v>-0.2839226205412278</v>
      </c>
      <c r="AE267" s="328">
        <f t="shared" si="129"/>
        <v>-0.19474636960691563</v>
      </c>
      <c r="AF267" s="328">
        <f t="shared" si="130"/>
        <v>694.91894494462588</v>
      </c>
      <c r="AG267" s="328">
        <f t="shared" si="131"/>
        <v>692.10034782082664</v>
      </c>
      <c r="AH267" s="328">
        <f t="shared" si="132"/>
        <v>2.8263746150935667</v>
      </c>
      <c r="AI267" s="328">
        <f t="shared" si="133"/>
        <v>153.9105803123737</v>
      </c>
      <c r="AJ267" s="328">
        <f t="shared" si="134"/>
        <v>13.984688156438374</v>
      </c>
      <c r="AK267" s="337">
        <f t="shared" si="135"/>
        <v>211.4467409792112</v>
      </c>
      <c r="AL267" s="42">
        <f t="shared" si="136"/>
        <v>4.0152773426292612</v>
      </c>
    </row>
    <row r="268" spans="1:38" ht="15" x14ac:dyDescent="0.15">
      <c r="A268" s="116"/>
      <c r="B268" s="328">
        <f t="shared" si="107"/>
        <v>694.91894494462588</v>
      </c>
      <c r="C268" s="328">
        <f t="shared" si="108"/>
        <v>692.10034782082664</v>
      </c>
      <c r="D268" s="328">
        <f t="shared" si="109"/>
        <v>2.8263746150935667</v>
      </c>
      <c r="E268" s="328">
        <f t="shared" si="137"/>
        <v>161.73893166826292</v>
      </c>
      <c r="F268" s="328">
        <f t="shared" si="110"/>
        <v>162.03072739497776</v>
      </c>
      <c r="G268" s="328">
        <f t="shared" si="111"/>
        <v>1011.0978463889894</v>
      </c>
      <c r="H268" s="313">
        <f t="shared" si="112"/>
        <v>0.02</v>
      </c>
      <c r="I268" s="328">
        <f t="shared" si="113"/>
        <v>2.2548776990393891</v>
      </c>
      <c r="J268" s="328">
        <f t="shared" si="138"/>
        <v>80</v>
      </c>
      <c r="K268" s="335">
        <f t="shared" si="114"/>
        <v>-1</v>
      </c>
      <c r="L268" s="323">
        <f t="shared" si="115"/>
        <v>2.8063746150935667</v>
      </c>
      <c r="M268" s="323">
        <f t="shared" si="116"/>
        <v>2.8163746150935669</v>
      </c>
      <c r="N268" s="328">
        <f t="shared" si="117"/>
        <v>-3.9342117025517709E-2</v>
      </c>
      <c r="O268" s="328">
        <f t="shared" si="139"/>
        <v>1.335661910346666</v>
      </c>
      <c r="P268" s="332">
        <f t="shared" si="140"/>
        <v>37.059280162058023</v>
      </c>
      <c r="Q268" s="328">
        <f t="shared" si="118"/>
        <v>939.96766720999676</v>
      </c>
      <c r="R268" s="277">
        <f>IF(H268&gt;0, rate1(1,$L$52,$L$51,$L$54,L268,$L$53,$L$50,P268),"")</f>
        <v>442.82419365307828</v>
      </c>
      <c r="S268" s="323">
        <f t="shared" si="119"/>
        <v>1.5892237014042567</v>
      </c>
      <c r="T268" s="323">
        <f t="shared" si="120"/>
        <v>6.6769406817404522E-2</v>
      </c>
      <c r="U268" s="328">
        <f t="shared" si="121"/>
        <v>2.8263746150935667</v>
      </c>
      <c r="V268" s="336">
        <f t="shared" si="122"/>
        <v>2.8263746150935667</v>
      </c>
      <c r="W268" s="328">
        <f t="shared" si="123"/>
        <v>4.8064054786589594E-4</v>
      </c>
      <c r="X268" s="328">
        <f t="shared" si="124"/>
        <v>952.73078759372493</v>
      </c>
      <c r="Y268" s="328">
        <f t="shared" si="141"/>
        <v>37.322917481392963</v>
      </c>
      <c r="Z268" s="108">
        <f>IF(H268&gt;0, rate1(1,$L$52,$L$51,$L$54,U268,$L$53,$L$50,Y268),"")</f>
        <v>454.10506643734283</v>
      </c>
      <c r="AA268" s="336">
        <f t="shared" si="125"/>
        <v>1.5707870464626259</v>
      </c>
      <c r="AB268" s="336">
        <f t="shared" si="126"/>
        <v>-8.4206632025831622E-4</v>
      </c>
      <c r="AC268" s="328">
        <f t="shared" si="127"/>
        <v>6.6769406817404522E-2</v>
      </c>
      <c r="AD268" s="328">
        <f t="shared" si="128"/>
        <v>-0.29953838072418937</v>
      </c>
      <c r="AE268" s="328">
        <f t="shared" si="129"/>
        <v>-0.22761651534236133</v>
      </c>
      <c r="AF268" s="328">
        <f t="shared" si="130"/>
        <v>694.81283342078291</v>
      </c>
      <c r="AG268" s="328">
        <f t="shared" si="131"/>
        <v>692.03357841400918</v>
      </c>
      <c r="AH268" s="328">
        <f t="shared" si="132"/>
        <v>2.806579960858782</v>
      </c>
      <c r="AI268" s="328">
        <f t="shared" si="133"/>
        <v>150.78084660774806</v>
      </c>
      <c r="AJ268" s="328">
        <f t="shared" si="134"/>
        <v>14.026571724940526</v>
      </c>
      <c r="AK268" s="337">
        <f t="shared" si="135"/>
        <v>211.60624690329763</v>
      </c>
      <c r="AL268" s="42">
        <f t="shared" si="136"/>
        <v>4.0275901890542514</v>
      </c>
    </row>
    <row r="269" spans="1:38" ht="15" x14ac:dyDescent="0.15">
      <c r="A269" s="116"/>
      <c r="B269" s="328">
        <f t="shared" si="107"/>
        <v>694.81283342078291</v>
      </c>
      <c r="C269" s="328">
        <f t="shared" si="108"/>
        <v>692.03357841400918</v>
      </c>
      <c r="D269" s="328">
        <f t="shared" si="109"/>
        <v>2.806579960858782</v>
      </c>
      <c r="E269" s="328">
        <f t="shared" si="137"/>
        <v>161.15298111103203</v>
      </c>
      <c r="F269" s="328">
        <f t="shared" si="110"/>
        <v>161.44595638964748</v>
      </c>
      <c r="G269" s="328">
        <f t="shared" si="111"/>
        <v>986.28026808853826</v>
      </c>
      <c r="H269" s="313">
        <f t="shared" si="112"/>
        <v>0.02</v>
      </c>
      <c r="I269" s="328">
        <f t="shared" si="113"/>
        <v>2.223404005418979</v>
      </c>
      <c r="J269" s="328">
        <f t="shared" si="138"/>
        <v>80</v>
      </c>
      <c r="K269" s="335">
        <f t="shared" si="114"/>
        <v>-1</v>
      </c>
      <c r="L269" s="323">
        <f t="shared" si="115"/>
        <v>2.786579960858782</v>
      </c>
      <c r="M269" s="323">
        <f t="shared" si="116"/>
        <v>2.7965799608587822</v>
      </c>
      <c r="N269" s="328">
        <f t="shared" si="117"/>
        <v>-3.9069430916273795E-2</v>
      </c>
      <c r="O269" s="328">
        <f t="shared" si="139"/>
        <v>1.3217654483414318</v>
      </c>
      <c r="P269" s="332">
        <f t="shared" si="140"/>
        <v>36.711611937160647</v>
      </c>
      <c r="Q269" s="328">
        <f t="shared" si="118"/>
        <v>914.99440565711711</v>
      </c>
      <c r="R269" s="277">
        <f>IF(H269&gt;0, rate1(1,$L$52,$L$51,$L$54,L269,$L$53,$L$50,P269),"")</f>
        <v>427.54217477079493</v>
      </c>
      <c r="S269" s="323">
        <f t="shared" si="119"/>
        <v>1.6191425344873567</v>
      </c>
      <c r="T269" s="323">
        <f t="shared" si="120"/>
        <v>6.3102482449574976E-2</v>
      </c>
      <c r="U269" s="328">
        <f t="shared" si="121"/>
        <v>2.806579960858782</v>
      </c>
      <c r="V269" s="336">
        <f t="shared" si="122"/>
        <v>2.806579960858782</v>
      </c>
      <c r="W269" s="328">
        <f t="shared" si="123"/>
        <v>4.7393174349963374E-4</v>
      </c>
      <c r="X269" s="328">
        <f t="shared" si="124"/>
        <v>927.53467856545558</v>
      </c>
      <c r="Y269" s="328">
        <f t="shared" si="141"/>
        <v>36.974627828521868</v>
      </c>
      <c r="Z269" s="108">
        <f>IF(H269&gt;0, rate1(1,$L$52,$L$51,$L$54,U269,$L$53,$L$50,Y269),"")</f>
        <v>439.14637084524702</v>
      </c>
      <c r="AA269" s="336">
        <f t="shared" si="125"/>
        <v>1.5979620568723885</v>
      </c>
      <c r="AB269" s="336">
        <f t="shared" si="126"/>
        <v>-7.9257828829225514E-4</v>
      </c>
      <c r="AC269" s="328">
        <f t="shared" si="127"/>
        <v>6.3102482449574976E-2</v>
      </c>
      <c r="AD269" s="328">
        <f t="shared" si="128"/>
        <v>-0.31694474169034392</v>
      </c>
      <c r="AE269" s="328">
        <f t="shared" si="129"/>
        <v>-0.26805432745144792</v>
      </c>
      <c r="AF269" s="328">
        <f t="shared" si="130"/>
        <v>694.71066150741706</v>
      </c>
      <c r="AG269" s="328">
        <f t="shared" si="131"/>
        <v>691.97047593155958</v>
      </c>
      <c r="AH269" s="328">
        <f t="shared" si="132"/>
        <v>2.7867833658729007</v>
      </c>
      <c r="AI269" s="328">
        <f t="shared" si="133"/>
        <v>147.5935853191657</v>
      </c>
      <c r="AJ269" s="328">
        <f t="shared" si="134"/>
        <v>14.067569943084738</v>
      </c>
      <c r="AK269" s="337">
        <f t="shared" si="135"/>
        <v>211.75870109257943</v>
      </c>
      <c r="AL269" s="42">
        <f t="shared" si="136"/>
        <v>4.039652656782871</v>
      </c>
    </row>
    <row r="270" spans="1:38" ht="15" x14ac:dyDescent="0.15">
      <c r="A270" s="116"/>
      <c r="B270" s="328">
        <f t="shared" si="107"/>
        <v>694.71066150741706</v>
      </c>
      <c r="C270" s="328">
        <f t="shared" si="108"/>
        <v>691.97047593155958</v>
      </c>
      <c r="D270" s="328">
        <f t="shared" si="109"/>
        <v>2.7867833658729007</v>
      </c>
      <c r="E270" s="328">
        <f t="shared" si="137"/>
        <v>160.56468359372414</v>
      </c>
      <c r="F270" s="328">
        <f t="shared" si="110"/>
        <v>160.8588323523781</v>
      </c>
      <c r="G270" s="328">
        <f t="shared" si="111"/>
        <v>961.89748287421764</v>
      </c>
      <c r="H270" s="313">
        <f t="shared" si="112"/>
        <v>0.02</v>
      </c>
      <c r="I270" s="328">
        <f t="shared" si="113"/>
        <v>2.1921484606859849</v>
      </c>
      <c r="J270" s="328">
        <f t="shared" si="138"/>
        <v>80</v>
      </c>
      <c r="K270" s="335">
        <f t="shared" si="114"/>
        <v>-1</v>
      </c>
      <c r="L270" s="323">
        <f t="shared" si="115"/>
        <v>2.7667833658729006</v>
      </c>
      <c r="M270" s="323">
        <f t="shared" si="116"/>
        <v>2.7767833658729009</v>
      </c>
      <c r="N270" s="328">
        <f t="shared" si="117"/>
        <v>-3.8796670914249098E-2</v>
      </c>
      <c r="O270" s="328">
        <f t="shared" si="139"/>
        <v>1.3083670999308596</v>
      </c>
      <c r="P270" s="332">
        <f t="shared" si="140"/>
        <v>36.364732188269137</v>
      </c>
      <c r="Q270" s="328">
        <f t="shared" si="118"/>
        <v>890.45766839925557</v>
      </c>
      <c r="R270" s="277">
        <f>IF(H270&gt;0, rate1(1,$L$52,$L$51,$L$54,L270,$L$53,$L$50,P270),"")</f>
        <v>411.81517197909733</v>
      </c>
      <c r="S270" s="323">
        <f t="shared" si="119"/>
        <v>1.6526516467633792</v>
      </c>
      <c r="T270" s="323">
        <f t="shared" si="120"/>
        <v>5.9444684015813029E-2</v>
      </c>
      <c r="U270" s="328">
        <f t="shared" si="121"/>
        <v>2.7867833658729007</v>
      </c>
      <c r="V270" s="336">
        <f t="shared" si="122"/>
        <v>2.7867833658729007</v>
      </c>
      <c r="W270" s="328">
        <f t="shared" si="123"/>
        <v>4.6726943886632455E-4</v>
      </c>
      <c r="X270" s="328">
        <f t="shared" si="124"/>
        <v>902.77728895540997</v>
      </c>
      <c r="Y270" s="328">
        <f t="shared" si="141"/>
        <v>36.627123648798602</v>
      </c>
      <c r="Z270" s="108">
        <f>IF(H270&gt;0, rate1(1,$L$52,$L$51,$L$54,U270,$L$53,$L$50,Y270),"")</f>
        <v>423.7565922733138</v>
      </c>
      <c r="AA270" s="336">
        <f t="shared" si="125"/>
        <v>1.6283004493300415</v>
      </c>
      <c r="AB270" s="336">
        <f t="shared" si="126"/>
        <v>-7.4370381139242424E-4</v>
      </c>
      <c r="AC270" s="328">
        <f t="shared" si="127"/>
        <v>5.9444684015813029E-2</v>
      </c>
      <c r="AD270" s="328">
        <f t="shared" si="128"/>
        <v>-0.33644724219039923</v>
      </c>
      <c r="AE270" s="328">
        <f t="shared" si="129"/>
        <v>-0.31828562116225773</v>
      </c>
      <c r="AF270" s="328">
        <f t="shared" si="130"/>
        <v>694.61242015248695</v>
      </c>
      <c r="AG270" s="328">
        <f t="shared" si="131"/>
        <v>691.91103124754375</v>
      </c>
      <c r="AH270" s="328">
        <f t="shared" si="132"/>
        <v>2.7669848263236743</v>
      </c>
      <c r="AI270" s="328">
        <f t="shared" si="133"/>
        <v>144.34796981892228</v>
      </c>
      <c r="AJ270" s="328">
        <f t="shared" si="134"/>
        <v>14.107666601367772</v>
      </c>
      <c r="AK270" s="337">
        <f t="shared" si="135"/>
        <v>211.90426973347616</v>
      </c>
      <c r="AL270" s="42">
        <f t="shared" si="136"/>
        <v>4.0514601436084039</v>
      </c>
    </row>
    <row r="271" spans="1:38" ht="15" x14ac:dyDescent="0.15">
      <c r="A271" s="116"/>
      <c r="B271" s="328">
        <f t="shared" si="107"/>
        <v>694.61242015248695</v>
      </c>
      <c r="C271" s="328">
        <f t="shared" si="108"/>
        <v>691.91103124754375</v>
      </c>
      <c r="D271" s="328">
        <f t="shared" si="109"/>
        <v>2.7669848263236743</v>
      </c>
      <c r="E271" s="328">
        <f t="shared" si="137"/>
        <v>159.97405871955829</v>
      </c>
      <c r="F271" s="328">
        <f t="shared" si="110"/>
        <v>160.26937115664123</v>
      </c>
      <c r="G271" s="328">
        <f t="shared" si="111"/>
        <v>937.94523701771197</v>
      </c>
      <c r="H271" s="313">
        <f t="shared" si="112"/>
        <v>0.02</v>
      </c>
      <c r="I271" s="328">
        <f t="shared" si="113"/>
        <v>2.1611111239545608</v>
      </c>
      <c r="J271" s="328">
        <f t="shared" si="138"/>
        <v>80</v>
      </c>
      <c r="K271" s="335">
        <f t="shared" si="114"/>
        <v>-1</v>
      </c>
      <c r="L271" s="323">
        <f t="shared" si="115"/>
        <v>2.7469848263236742</v>
      </c>
      <c r="M271" s="323">
        <f t="shared" si="116"/>
        <v>2.7569848263236745</v>
      </c>
      <c r="N271" s="328">
        <f t="shared" si="117"/>
        <v>-3.852383695303363E-2</v>
      </c>
      <c r="O271" s="328">
        <f t="shared" si="139"/>
        <v>1.2954661930031981</v>
      </c>
      <c r="P271" s="332">
        <f t="shared" si="140"/>
        <v>36.018644999780285</v>
      </c>
      <c r="Q271" s="328">
        <f t="shared" si="118"/>
        <v>866.35321573765668</v>
      </c>
      <c r="R271" s="277">
        <f>IF(H271&gt;0, rate1(1,$L$52,$L$51,$L$54,L271,$L$53,$L$50,P271),"")</f>
        <v>395.62378394900799</v>
      </c>
      <c r="S271" s="323">
        <f t="shared" si="119"/>
        <v>1.6903884450395519</v>
      </c>
      <c r="T271" s="323">
        <f t="shared" si="120"/>
        <v>5.5800234244689058E-2</v>
      </c>
      <c r="U271" s="328">
        <f t="shared" si="121"/>
        <v>2.7669848263236743</v>
      </c>
      <c r="V271" s="336">
        <f t="shared" si="122"/>
        <v>2.7669848263236743</v>
      </c>
      <c r="W271" s="328">
        <f t="shared" si="123"/>
        <v>4.6065364655945018E-4</v>
      </c>
      <c r="X271" s="328">
        <f t="shared" si="124"/>
        <v>878.45435852351909</v>
      </c>
      <c r="Y271" s="328">
        <f t="shared" si="141"/>
        <v>36.28040899054006</v>
      </c>
      <c r="Z271" s="108">
        <f>IF(H271&gt;0, rate1(1,$L$52,$L$51,$L$54,U271,$L$53,$L$50,Y271),"")</f>
        <v>407.91713474705062</v>
      </c>
      <c r="AA271" s="336">
        <f t="shared" si="125"/>
        <v>1.6623450310104924</v>
      </c>
      <c r="AB271" s="336">
        <f t="shared" si="126"/>
        <v>-6.9548894457117602E-4</v>
      </c>
      <c r="AC271" s="328">
        <f t="shared" si="127"/>
        <v>5.5800234244689058E-2</v>
      </c>
      <c r="AD271" s="328">
        <f t="shared" si="128"/>
        <v>-0.35842143443875518</v>
      </c>
      <c r="AE271" s="328">
        <f t="shared" si="129"/>
        <v>-0.38134769983844341</v>
      </c>
      <c r="AF271" s="328">
        <f t="shared" si="130"/>
        <v>694.51809608128917</v>
      </c>
      <c r="AG271" s="328">
        <f t="shared" si="131"/>
        <v>691.85523101329909</v>
      </c>
      <c r="AH271" s="328">
        <f t="shared" si="132"/>
        <v>2.7471843383191406</v>
      </c>
      <c r="AI271" s="328">
        <f t="shared" si="133"/>
        <v>141.0436796486461</v>
      </c>
      <c r="AJ271" s="328">
        <f t="shared" si="134"/>
        <v>14.146845401270173</v>
      </c>
      <c r="AK271" s="337">
        <f t="shared" si="135"/>
        <v>212.04311768230298</v>
      </c>
      <c r="AL271" s="42">
        <f t="shared" si="136"/>
        <v>4.0630079811939179</v>
      </c>
    </row>
    <row r="272" spans="1:38" ht="15" x14ac:dyDescent="0.15">
      <c r="A272" s="116"/>
      <c r="B272" s="328">
        <f t="shared" si="107"/>
        <v>694.51809608128917</v>
      </c>
      <c r="C272" s="328">
        <f t="shared" si="108"/>
        <v>691.85523101329909</v>
      </c>
      <c r="D272" s="328">
        <f t="shared" si="109"/>
        <v>2.7471843383191406</v>
      </c>
      <c r="E272" s="328">
        <f t="shared" si="137"/>
        <v>159.38113453842692</v>
      </c>
      <c r="F272" s="328">
        <f t="shared" si="110"/>
        <v>159.6775966289926</v>
      </c>
      <c r="G272" s="328">
        <f t="shared" si="111"/>
        <v>914.41931722669028</v>
      </c>
      <c r="H272" s="313">
        <f t="shared" si="112"/>
        <v>0.02</v>
      </c>
      <c r="I272" s="328">
        <f t="shared" si="113"/>
        <v>2.1302920543920663</v>
      </c>
      <c r="J272" s="328">
        <f t="shared" si="138"/>
        <v>80</v>
      </c>
      <c r="K272" s="335">
        <f t="shared" si="114"/>
        <v>-1</v>
      </c>
      <c r="L272" s="323">
        <f t="shared" si="115"/>
        <v>2.7271843383191405</v>
      </c>
      <c r="M272" s="323">
        <f t="shared" si="116"/>
        <v>2.7371843383191408</v>
      </c>
      <c r="N272" s="328">
        <f t="shared" si="117"/>
        <v>-3.8250928965084974E-2</v>
      </c>
      <c r="O272" s="328">
        <f t="shared" si="139"/>
        <v>1.2830615845873563</v>
      </c>
      <c r="P272" s="332">
        <f t="shared" si="140"/>
        <v>35.673354504479043</v>
      </c>
      <c r="Q272" s="328">
        <f t="shared" si="118"/>
        <v>842.67684984969014</v>
      </c>
      <c r="R272" s="277">
        <f>IF(H272&gt;0, rate1(1,$L$52,$L$51,$L$54,L272,$L$53,$L$50,P272),"")</f>
        <v>378.94746995720072</v>
      </c>
      <c r="S272" s="323">
        <f t="shared" si="119"/>
        <v>1.7331436050089419</v>
      </c>
      <c r="T272" s="323">
        <f t="shared" si="120"/>
        <v>5.2173856122796625E-2</v>
      </c>
      <c r="U272" s="328">
        <f t="shared" si="121"/>
        <v>2.7471843383191406</v>
      </c>
      <c r="V272" s="336">
        <f t="shared" si="122"/>
        <v>2.7471843383191406</v>
      </c>
      <c r="W272" s="328">
        <f t="shared" si="123"/>
        <v>4.5408437919558509E-4</v>
      </c>
      <c r="X272" s="328">
        <f t="shared" si="124"/>
        <v>854.56166816003213</v>
      </c>
      <c r="Y272" s="328">
        <f t="shared" si="141"/>
        <v>35.934487949750888</v>
      </c>
      <c r="Z272" s="108">
        <f>IF(H272&gt;0, rate1(1,$L$52,$L$51,$L$54,U272,$L$53,$L$50,Y272),"")</f>
        <v>391.6083220131365</v>
      </c>
      <c r="AA272" s="336">
        <f t="shared" si="125"/>
        <v>1.7007637620743867</v>
      </c>
      <c r="AB272" s="336">
        <f t="shared" si="126"/>
        <v>-6.4798496122489796E-4</v>
      </c>
      <c r="AC272" s="328">
        <f t="shared" si="127"/>
        <v>5.2173856122796625E-2</v>
      </c>
      <c r="AD272" s="328">
        <f t="shared" si="128"/>
        <v>-0.38333375154268662</v>
      </c>
      <c r="AE272" s="328">
        <f t="shared" si="129"/>
        <v>-0.4614499093096005</v>
      </c>
      <c r="AF272" s="328">
        <f t="shared" si="130"/>
        <v>694.42767129620131</v>
      </c>
      <c r="AG272" s="328">
        <f t="shared" si="131"/>
        <v>691.80305715717634</v>
      </c>
      <c r="AH272" s="328">
        <f t="shared" si="132"/>
        <v>2.7273818978852917</v>
      </c>
      <c r="AI272" s="328">
        <f t="shared" si="133"/>
        <v>137.68097232233606</v>
      </c>
      <c r="AJ272" s="328">
        <f t="shared" si="134"/>
        <v>14.185090115804156</v>
      </c>
      <c r="AK272" s="337">
        <f t="shared" si="135"/>
        <v>212.17540892984087</v>
      </c>
      <c r="AL272" s="42">
        <f t="shared" si="136"/>
        <v>4.0742914755658095</v>
      </c>
    </row>
    <row r="273" spans="1:38" ht="15" x14ac:dyDescent="0.15">
      <c r="A273" s="116"/>
      <c r="B273" s="328">
        <f t="shared" ref="B273:B292" si="142">IF(H273&gt;0, AF272,"")</f>
        <v>694.42767129620131</v>
      </c>
      <c r="C273" s="328">
        <f t="shared" ref="C273:C292" si="143">IF(H273&gt;0, AG272,"")</f>
        <v>691.80305715717634</v>
      </c>
      <c r="D273" s="328">
        <f t="shared" ref="D273:D292" si="144">IF(H273&gt;0, AH272,"")</f>
        <v>2.7273818978852917</v>
      </c>
      <c r="E273" s="328">
        <f t="shared" si="137"/>
        <v>158.78594854743284</v>
      </c>
      <c r="F273" s="328">
        <f t="shared" ref="F273:F292" si="145">IF(H273&gt;0, (E273+E272)/2,"")</f>
        <v>159.08354154292988</v>
      </c>
      <c r="G273" s="328">
        <f t="shared" ref="G273:G292" si="146">IF(H273&gt;0, F273*$S$53*$C$55*(B273-C273+N273)^1.5,"")</f>
        <v>891.31555189045412</v>
      </c>
      <c r="H273" s="313">
        <f t="shared" ref="H273:H292" si="147">dv(S272)</f>
        <v>0.02</v>
      </c>
      <c r="I273" s="328">
        <f t="shared" ref="I273:I292" si="148">IF(H273&gt;0, (B273-C273)*B$19,"")</f>
        <v>2.0996913112199764</v>
      </c>
      <c r="J273" s="328">
        <f t="shared" si="138"/>
        <v>80</v>
      </c>
      <c r="K273" s="335">
        <f t="shared" ref="K273:K292" si="149">IF(H273&gt;0, IF((1-S272-0.015)&gt;0,1,-1),"")</f>
        <v>-1</v>
      </c>
      <c r="L273" s="323">
        <f t="shared" ref="L273:L292" si="150">IF(H273&gt;0, D273+K273*H273,"")</f>
        <v>2.7073818978852917</v>
      </c>
      <c r="M273" s="323">
        <f t="shared" ref="M273:M292" si="151">IF(H273&gt;0, (D273+L273)/2,"")</f>
        <v>2.7173818978852919</v>
      </c>
      <c r="N273" s="328">
        <f t="shared" ref="N273:N292" si="152">IF(H273&gt;0, 2*($P$53*M273/$S$52/$S$51)^2-(B273-C273)*2,"")</f>
        <v>-3.7977946881682989E-2</v>
      </c>
      <c r="O273" s="328">
        <f t="shared" si="139"/>
        <v>1.2711515985307837</v>
      </c>
      <c r="P273" s="332">
        <f t="shared" si="140"/>
        <v>35.328864884473006</v>
      </c>
      <c r="Q273" s="328">
        <f t="shared" ref="Q273:Q292" si="153">IF(H273&gt;0, M273/$S$54*(B273-C273+N273/2)*E273-J273,"")</f>
        <v>819.42441585764709</v>
      </c>
      <c r="R273" s="277">
        <f>IF(H273&gt;0, rate1(1,$L$52,$L$51,$L$54,L273,$L$53,$L$50,P273),"")</f>
        <v>361.7644651141153</v>
      </c>
      <c r="S273" s="323">
        <f t="shared" ref="S273:S292" si="154">IF(H273&gt;0, Q273/O273/R273,"")</f>
        <v>1.781909515106872</v>
      </c>
      <c r="T273" s="323">
        <f t="shared" ref="T273:T292" si="155">IF(H273&gt;0, N273/(1-S273),"")</f>
        <v>4.8570769568512202E-2</v>
      </c>
      <c r="U273" s="328">
        <f t="shared" ref="U273:U292" si="156">L273-K273*H273</f>
        <v>2.7273818978852917</v>
      </c>
      <c r="V273" s="336">
        <f t="shared" ref="V273:V292" si="157">IF(H273&gt;0, (D273+U273)/2,"")</f>
        <v>2.7273818978852917</v>
      </c>
      <c r="W273" s="328">
        <f t="shared" ref="W273:W292" si="158">IF(H273&gt;0, 2*($P$53*V273/$S$52/$S$51)^2-(B273-C273)*2,"")</f>
        <v>4.4756164939663279E-4</v>
      </c>
      <c r="X273" s="328">
        <f t="shared" ref="X273:X292" si="159">IF(H273&gt;0, V273/$S$54*(B273-C273+W273/2)*F273-J273,"")</f>
        <v>831.0950411846444</v>
      </c>
      <c r="Y273" s="328">
        <f t="shared" si="141"/>
        <v>35.589364671039071</v>
      </c>
      <c r="Z273" s="108">
        <f>IF(H273&gt;0, rate1(1,$L$52,$L$51,$L$54,U273,$L$53,$L$50,Y273),"")</f>
        <v>374.80931805064574</v>
      </c>
      <c r="AA273" s="336">
        <f t="shared" ref="AA273:AA292" si="160">IF(H273&gt;0, X273/O273/Z273,"")</f>
        <v>1.7443874917147693</v>
      </c>
      <c r="AB273" s="336">
        <f t="shared" ref="AB273:AB292" si="161">IF(H273&gt;0, W273/(1-AA273),"")</f>
        <v>-6.0124821330034828E-4</v>
      </c>
      <c r="AC273" s="328">
        <f t="shared" ref="AC273:AC292" si="162">IF(H273&gt;0, delta_z(N273,S273,H273,AE272,AB273),"")</f>
        <v>4.8570769568512202E-2</v>
      </c>
      <c r="AD273" s="328">
        <f t="shared" ref="AD273:AD292" si="163">IF(H273&gt;0, H273/AC273*K273,"")</f>
        <v>-0.41177029266107695</v>
      </c>
      <c r="AE273" s="328">
        <f t="shared" ref="AE273:AE292" si="164">IF(H273&gt;0, (AD273-AD272)/(AC273+AC272)*2,"")</f>
        <v>-0.5645272077445127</v>
      </c>
      <c r="AF273" s="328">
        <f t="shared" ref="AF273:AF292" si="165">IF(H273&gt;0, B273-(AC273-N273),"")</f>
        <v>694.34112257975107</v>
      </c>
      <c r="AG273" s="328">
        <f t="shared" ref="AG273:AG292" si="166">IF(H273&gt;0, C273-AC273,"")</f>
        <v>691.75448638760781</v>
      </c>
      <c r="AH273" s="328">
        <f t="shared" ref="AH273:AH292" si="167">IF(H273&gt;0, $S$54*$S$53*$C$55*SQRT(AF273-AG273),"")</f>
        <v>2.7075775009635228</v>
      </c>
      <c r="AI273" s="328">
        <f t="shared" ref="AI273:AI292" si="168">IF(H273&gt;0, AC273/R273*1000000,"")</f>
        <v>134.26075320358234</v>
      </c>
      <c r="AJ273" s="328">
        <f t="shared" ref="AJ273:AJ292" si="169">IF(H273&gt;0, AJ272+AI273/3600,"")</f>
        <v>14.222384769471818</v>
      </c>
      <c r="AK273" s="337">
        <f t="shared" ref="AK273:AK292" si="170">IF(H273&gt;0, AK272+AI272*G272/1000000,"")</f>
        <v>212.30130707054695</v>
      </c>
      <c r="AL273" s="42">
        <f t="shared" ref="AL273:AL292" si="171">IF(H273&gt;0, AL272+AI272*J272/1000000,"")</f>
        <v>4.0853059533515967</v>
      </c>
    </row>
    <row r="274" spans="1:38" ht="15" x14ac:dyDescent="0.15">
      <c r="A274" s="116"/>
      <c r="B274" s="328">
        <f t="shared" si="142"/>
        <v>694.34112257975107</v>
      </c>
      <c r="C274" s="328">
        <f t="shared" si="143"/>
        <v>691.75448638760781</v>
      </c>
      <c r="D274" s="328">
        <f t="shared" si="144"/>
        <v>2.7075775009635228</v>
      </c>
      <c r="E274" s="328">
        <f t="shared" si="137"/>
        <v>158.18854868476947</v>
      </c>
      <c r="F274" s="328">
        <f t="shared" si="145"/>
        <v>158.48724861610117</v>
      </c>
      <c r="G274" s="328">
        <f t="shared" si="146"/>
        <v>868.62981182530734</v>
      </c>
      <c r="H274" s="313">
        <f t="shared" si="147"/>
        <v>0.02</v>
      </c>
      <c r="I274" s="328">
        <f t="shared" si="148"/>
        <v>2.0693089537146081</v>
      </c>
      <c r="J274" s="328">
        <f t="shared" si="138"/>
        <v>80</v>
      </c>
      <c r="K274" s="335">
        <f t="shared" si="149"/>
        <v>-1</v>
      </c>
      <c r="L274" s="323">
        <f t="shared" si="150"/>
        <v>2.6875775009635228</v>
      </c>
      <c r="M274" s="323">
        <f t="shared" si="151"/>
        <v>2.697577500963523</v>
      </c>
      <c r="N274" s="328">
        <f t="shared" si="152"/>
        <v>-3.7704890632912935E-2</v>
      </c>
      <c r="O274" s="328">
        <f t="shared" si="139"/>
        <v>1.2597339623336898</v>
      </c>
      <c r="P274" s="332">
        <f t="shared" si="140"/>
        <v>34.985180372149536</v>
      </c>
      <c r="Q274" s="328">
        <f t="shared" si="153"/>
        <v>796.59180234487394</v>
      </c>
      <c r="R274" s="277">
        <f>IF(H274&gt;0, rate1(1,$L$52,$L$51,$L$54,L274,$L$53,$L$50,P274),"")</f>
        <v>344.05168791261156</v>
      </c>
      <c r="S274" s="323">
        <f t="shared" si="154"/>
        <v>1.8379483467597171</v>
      </c>
      <c r="T274" s="323">
        <f t="shared" si="155"/>
        <v>4.4996676440397426E-2</v>
      </c>
      <c r="U274" s="328">
        <f t="shared" si="156"/>
        <v>2.7075775009635228</v>
      </c>
      <c r="V274" s="336">
        <f t="shared" si="157"/>
        <v>2.7075775009635228</v>
      </c>
      <c r="W274" s="328">
        <f t="shared" si="158"/>
        <v>4.4108546979515495E-4</v>
      </c>
      <c r="X274" s="328">
        <f t="shared" si="159"/>
        <v>808.05034413659337</v>
      </c>
      <c r="Y274" s="328">
        <f t="shared" si="141"/>
        <v>35.245043348553629</v>
      </c>
      <c r="Z274" s="108">
        <f>IF(H274&gt;0, rate1(1,$L$52,$L$51,$L$54,U274,$L$53,$L$50,Y274),"")</f>
        <v>357.498040461953</v>
      </c>
      <c r="AA274" s="336">
        <f t="shared" si="160"/>
        <v>1.7942622328669273</v>
      </c>
      <c r="AB274" s="336">
        <f t="shared" si="161"/>
        <v>-5.5533985067253661E-4</v>
      </c>
      <c r="AC274" s="328">
        <f t="shared" si="162"/>
        <v>4.4996676440397426E-2</v>
      </c>
      <c r="AD274" s="328">
        <f t="shared" si="163"/>
        <v>-0.44447727214902172</v>
      </c>
      <c r="AE274" s="328">
        <f t="shared" si="164"/>
        <v>-0.69911023295068586</v>
      </c>
      <c r="AF274" s="328">
        <f t="shared" si="165"/>
        <v>694.25842101267779</v>
      </c>
      <c r="AG274" s="328">
        <f t="shared" si="166"/>
        <v>691.70948971116741</v>
      </c>
      <c r="AH274" s="328">
        <f t="shared" si="167"/>
        <v>2.6877711434082632</v>
      </c>
      <c r="AI274" s="328">
        <f t="shared" si="168"/>
        <v>130.78464085845872</v>
      </c>
      <c r="AJ274" s="328">
        <f t="shared" si="169"/>
        <v>14.258713836376945</v>
      </c>
      <c r="AK274" s="337">
        <f t="shared" si="170"/>
        <v>212.42097576788584</v>
      </c>
      <c r="AL274" s="42">
        <f t="shared" si="171"/>
        <v>4.0960468136078836</v>
      </c>
    </row>
    <row r="275" spans="1:38" ht="15" x14ac:dyDescent="0.15">
      <c r="A275" s="116"/>
      <c r="B275" s="328">
        <f t="shared" si="142"/>
        <v>694.25842101267779</v>
      </c>
      <c r="C275" s="328">
        <f t="shared" si="143"/>
        <v>691.70948971116741</v>
      </c>
      <c r="D275" s="328">
        <f t="shared" si="144"/>
        <v>2.6877711434082632</v>
      </c>
      <c r="E275" s="328">
        <f t="shared" si="137"/>
        <v>157.58899429362771</v>
      </c>
      <c r="F275" s="328">
        <f t="shared" si="145"/>
        <v>157.88877148919858</v>
      </c>
      <c r="G275" s="328">
        <f t="shared" si="146"/>
        <v>846.35801043462811</v>
      </c>
      <c r="H275" s="313">
        <f t="shared" si="147"/>
        <v>0.02</v>
      </c>
      <c r="I275" s="328">
        <f t="shared" si="148"/>
        <v>2.0391450412083034</v>
      </c>
      <c r="J275" s="328">
        <f t="shared" si="138"/>
        <v>80</v>
      </c>
      <c r="K275" s="335">
        <f t="shared" si="149"/>
        <v>-1</v>
      </c>
      <c r="L275" s="323">
        <f t="shared" si="150"/>
        <v>2.6677711434082632</v>
      </c>
      <c r="M275" s="323">
        <f t="shared" si="151"/>
        <v>2.6777711434082629</v>
      </c>
      <c r="N275" s="328">
        <f t="shared" si="152"/>
        <v>-3.7431760147613069E-2</v>
      </c>
      <c r="O275" s="328">
        <f t="shared" si="139"/>
        <v>1.2488057444032399</v>
      </c>
      <c r="P275" s="332">
        <f t="shared" si="140"/>
        <v>34.642305251163734</v>
      </c>
      <c r="Q275" s="328">
        <f t="shared" si="153"/>
        <v>774.1749412325878</v>
      </c>
      <c r="R275" s="277">
        <f>IF(H275&gt;0, rate1(1,$L$52,$L$51,$L$54,L275,$L$53,$L$50,P275),"")</f>
        <v>325.78463927362191</v>
      </c>
      <c r="S275" s="323">
        <f t="shared" si="154"/>
        <v>1.9028897139077512</v>
      </c>
      <c r="T275" s="323">
        <f t="shared" si="155"/>
        <v>4.14577324018972E-2</v>
      </c>
      <c r="U275" s="328">
        <f t="shared" si="156"/>
        <v>2.6877711434082632</v>
      </c>
      <c r="V275" s="336">
        <f t="shared" si="157"/>
        <v>2.6877711434082632</v>
      </c>
      <c r="W275" s="328">
        <f t="shared" si="158"/>
        <v>4.3465585304058862E-4</v>
      </c>
      <c r="X275" s="328">
        <f t="shared" si="159"/>
        <v>785.42348696826946</v>
      </c>
      <c r="Y275" s="328">
        <f t="shared" si="141"/>
        <v>34.901528226952365</v>
      </c>
      <c r="Z275" s="108">
        <f>IF(H275&gt;0, rate1(1,$L$52,$L$51,$L$54,U275,$L$53,$L$50,Y275),"")</f>
        <v>339.65106598842374</v>
      </c>
      <c r="AA275" s="336">
        <f t="shared" si="160"/>
        <v>1.8517229720210702</v>
      </c>
      <c r="AB275" s="336">
        <f t="shared" si="161"/>
        <v>-5.1032538433146309E-4</v>
      </c>
      <c r="AC275" s="328">
        <f t="shared" si="162"/>
        <v>4.14577324018972E-2</v>
      </c>
      <c r="AD275" s="328">
        <f t="shared" si="163"/>
        <v>-0.48241905288299741</v>
      </c>
      <c r="AE275" s="328">
        <f t="shared" si="164"/>
        <v>-0.87772922727832192</v>
      </c>
      <c r="AF275" s="328">
        <f t="shared" si="165"/>
        <v>694.17953152012831</v>
      </c>
      <c r="AG275" s="328">
        <f t="shared" si="166"/>
        <v>691.6680319787655</v>
      </c>
      <c r="AH275" s="328">
        <f t="shared" si="167"/>
        <v>2.6679628209842647</v>
      </c>
      <c r="AI275" s="328">
        <f t="shared" si="168"/>
        <v>127.25502495861211</v>
      </c>
      <c r="AJ275" s="328">
        <f t="shared" si="169"/>
        <v>14.294062454421004</v>
      </c>
      <c r="AK275" s="337">
        <f t="shared" si="170"/>
        <v>212.53457920586436</v>
      </c>
      <c r="AL275" s="42">
        <f t="shared" si="171"/>
        <v>4.1065095848765605</v>
      </c>
    </row>
    <row r="276" spans="1:38" ht="15" x14ac:dyDescent="0.15">
      <c r="A276" s="116"/>
      <c r="B276" s="328">
        <f t="shared" si="142"/>
        <v>694.17953152012831</v>
      </c>
      <c r="C276" s="328">
        <f t="shared" si="143"/>
        <v>691.6680319787655</v>
      </c>
      <c r="D276" s="328">
        <f t="shared" si="144"/>
        <v>2.6679628209842647</v>
      </c>
      <c r="E276" s="328">
        <f t="shared" si="137"/>
        <v>156.98735702982492</v>
      </c>
      <c r="F276" s="328">
        <f t="shared" si="145"/>
        <v>157.28817566172631</v>
      </c>
      <c r="G276" s="328">
        <f t="shared" si="146"/>
        <v>824.49610320113732</v>
      </c>
      <c r="H276" s="313">
        <f t="shared" si="147"/>
        <v>0.02</v>
      </c>
      <c r="I276" s="328">
        <f t="shared" si="148"/>
        <v>2.0091996330902475</v>
      </c>
      <c r="J276" s="328">
        <f t="shared" si="138"/>
        <v>80</v>
      </c>
      <c r="K276" s="335">
        <f t="shared" si="149"/>
        <v>-1</v>
      </c>
      <c r="L276" s="323">
        <f t="shared" si="150"/>
        <v>2.6479628209842647</v>
      </c>
      <c r="M276" s="323">
        <f t="shared" si="151"/>
        <v>2.657962820984265</v>
      </c>
      <c r="N276" s="328">
        <f t="shared" si="152"/>
        <v>-3.7158555353341782E-2</v>
      </c>
      <c r="O276" s="328">
        <f t="shared" si="139"/>
        <v>1.2383632932007862</v>
      </c>
      <c r="P276" s="332">
        <f t="shared" si="140"/>
        <v>34.300243857448798</v>
      </c>
      <c r="Q276" s="328">
        <f t="shared" si="153"/>
        <v>752.16980693514722</v>
      </c>
      <c r="R276" s="277">
        <f>IF(H276&gt;0, rate1(1,$L$52,$L$51,$L$54,L276,$L$53,$L$50,P276),"")</f>
        <v>306.93729216183391</v>
      </c>
      <c r="S276" s="323">
        <f t="shared" si="154"/>
        <v>1.9788741185443006</v>
      </c>
      <c r="T276" s="323">
        <f t="shared" si="155"/>
        <v>3.7960504470790246E-2</v>
      </c>
      <c r="U276" s="328">
        <f t="shared" si="156"/>
        <v>2.6679628209842647</v>
      </c>
      <c r="V276" s="336">
        <f t="shared" si="157"/>
        <v>2.6679628209842647</v>
      </c>
      <c r="W276" s="328">
        <f t="shared" si="158"/>
        <v>4.2827281179125265E-4</v>
      </c>
      <c r="X276" s="328">
        <f t="shared" si="159"/>
        <v>763.21042255741202</v>
      </c>
      <c r="Y276" s="328">
        <f t="shared" si="141"/>
        <v>34.558823602391335</v>
      </c>
      <c r="Z276" s="108">
        <f>IF(H276&gt;0, rate1(1,$L$52,$L$51,$L$54,U276,$L$53,$L$50,Y276),"")</f>
        <v>321.24352730224467</v>
      </c>
      <c r="AA276" s="336">
        <f t="shared" si="160"/>
        <v>1.9185001444341987</v>
      </c>
      <c r="AB276" s="336">
        <f t="shared" si="161"/>
        <v>-4.6627408213971606E-4</v>
      </c>
      <c r="AC276" s="328">
        <f t="shared" si="162"/>
        <v>3.7960504470790246E-2</v>
      </c>
      <c r="AD276" s="328">
        <f t="shared" si="163"/>
        <v>-0.52686338811407396</v>
      </c>
      <c r="AE276" s="328">
        <f t="shared" si="164"/>
        <v>-1.1192475930263643</v>
      </c>
      <c r="AF276" s="328">
        <f t="shared" si="165"/>
        <v>694.10441246030416</v>
      </c>
      <c r="AG276" s="328">
        <f t="shared" si="166"/>
        <v>691.63007147429471</v>
      </c>
      <c r="AH276" s="328">
        <f t="shared" si="167"/>
        <v>2.6481525293639443</v>
      </c>
      <c r="AI276" s="328">
        <f t="shared" si="168"/>
        <v>123.67511358240372</v>
      </c>
      <c r="AJ276" s="328">
        <f t="shared" si="169"/>
        <v>14.328416652638339</v>
      </c>
      <c r="AK276" s="337">
        <f t="shared" si="170"/>
        <v>212.64228251560615</v>
      </c>
      <c r="AL276" s="42">
        <f t="shared" si="171"/>
        <v>4.1166899868732498</v>
      </c>
    </row>
    <row r="277" spans="1:38" ht="15" x14ac:dyDescent="0.15">
      <c r="A277" s="116"/>
      <c r="B277" s="328">
        <f t="shared" si="142"/>
        <v>694.10441246030416</v>
      </c>
      <c r="C277" s="328">
        <f t="shared" si="143"/>
        <v>691.63007147429471</v>
      </c>
      <c r="D277" s="328">
        <f t="shared" si="144"/>
        <v>2.6481525293639443</v>
      </c>
      <c r="E277" s="328">
        <f t="shared" si="137"/>
        <v>156.3837216845385</v>
      </c>
      <c r="F277" s="328">
        <f t="shared" si="145"/>
        <v>156.68553935718171</v>
      </c>
      <c r="G277" s="328">
        <f t="shared" si="146"/>
        <v>803.04008643781594</v>
      </c>
      <c r="H277" s="313">
        <f t="shared" si="147"/>
        <v>0.02</v>
      </c>
      <c r="I277" s="328">
        <f t="shared" si="148"/>
        <v>1.9794727888075614</v>
      </c>
      <c r="J277" s="328">
        <f t="shared" si="138"/>
        <v>80</v>
      </c>
      <c r="K277" s="335">
        <f t="shared" si="149"/>
        <v>-1</v>
      </c>
      <c r="L277" s="323">
        <f t="shared" si="150"/>
        <v>2.6281525293639443</v>
      </c>
      <c r="M277" s="323">
        <f t="shared" si="151"/>
        <v>2.6381525293639445</v>
      </c>
      <c r="N277" s="328">
        <f t="shared" si="152"/>
        <v>-3.6885276176344739E-2</v>
      </c>
      <c r="O277" s="328">
        <f t="shared" si="139"/>
        <v>1.2284021799415386</v>
      </c>
      <c r="P277" s="332">
        <f t="shared" si="140"/>
        <v>33.95900058025677</v>
      </c>
      <c r="Q277" s="328">
        <f t="shared" si="153"/>
        <v>730.57241472308874</v>
      </c>
      <c r="R277" s="277">
        <f>IF(H277&gt;0, rate1(1,$L$52,$L$51,$L$54,L277,$L$53,$L$50,P277),"")</f>
        <v>287.48197072806619</v>
      </c>
      <c r="S277" s="323">
        <f t="shared" si="154"/>
        <v>2.0687693729542698</v>
      </c>
      <c r="T277" s="323">
        <f t="shared" si="155"/>
        <v>3.4511913523857102E-2</v>
      </c>
      <c r="U277" s="328">
        <f t="shared" si="156"/>
        <v>2.6481525293639443</v>
      </c>
      <c r="V277" s="336">
        <f t="shared" si="157"/>
        <v>2.6481525293639443</v>
      </c>
      <c r="W277" s="328">
        <f t="shared" si="158"/>
        <v>4.219363587205649E-4</v>
      </c>
      <c r="X277" s="328">
        <f t="shared" si="159"/>
        <v>741.40714546191384</v>
      </c>
      <c r="Y277" s="328">
        <f t="shared" si="141"/>
        <v>34.216933823543968</v>
      </c>
      <c r="Z277" s="108">
        <f>IF(H277&gt;0, rate1(1,$L$52,$L$51,$L$54,U277,$L$53,$L$50,Y277),"")</f>
        <v>302.24900012050938</v>
      </c>
      <c r="AA277" s="336">
        <f t="shared" si="160"/>
        <v>1.9968770054866809</v>
      </c>
      <c r="AB277" s="336">
        <f t="shared" si="161"/>
        <v>-4.2325819173105836E-4</v>
      </c>
      <c r="AC277" s="328">
        <f t="shared" si="162"/>
        <v>3.4511913523857102E-2</v>
      </c>
      <c r="AD277" s="328">
        <f t="shared" si="163"/>
        <v>-0.57951002879555114</v>
      </c>
      <c r="AE277" s="328">
        <f t="shared" si="164"/>
        <v>-1.4528738556885334</v>
      </c>
      <c r="AF277" s="328">
        <f t="shared" si="165"/>
        <v>694.03301527060398</v>
      </c>
      <c r="AG277" s="328">
        <f t="shared" si="166"/>
        <v>691.59555956077088</v>
      </c>
      <c r="AH277" s="328">
        <f t="shared" si="167"/>
        <v>2.6283402641246694</v>
      </c>
      <c r="AI277" s="328">
        <f t="shared" si="168"/>
        <v>120.04896667590496</v>
      </c>
      <c r="AJ277" s="328">
        <f t="shared" si="169"/>
        <v>14.36176358782609</v>
      </c>
      <c r="AK277" s="337">
        <f t="shared" si="170"/>
        <v>212.74425216481779</v>
      </c>
      <c r="AL277" s="42">
        <f t="shared" si="171"/>
        <v>4.1265839959598418</v>
      </c>
    </row>
    <row r="278" spans="1:38" ht="15" x14ac:dyDescent="0.15">
      <c r="A278" s="116"/>
      <c r="B278" s="328">
        <f t="shared" si="142"/>
        <v>694.03301527060398</v>
      </c>
      <c r="C278" s="328">
        <f t="shared" si="143"/>
        <v>691.59555956077088</v>
      </c>
      <c r="D278" s="328">
        <f t="shared" si="144"/>
        <v>2.6283402641246694</v>
      </c>
      <c r="E278" s="328">
        <f t="shared" si="137"/>
        <v>155.77818689205068</v>
      </c>
      <c r="F278" s="328">
        <f t="shared" si="145"/>
        <v>156.08095428829461</v>
      </c>
      <c r="G278" s="328">
        <f t="shared" si="146"/>
        <v>781.98599523638609</v>
      </c>
      <c r="H278" s="313">
        <f t="shared" si="147"/>
        <v>0.02</v>
      </c>
      <c r="I278" s="328">
        <f t="shared" si="148"/>
        <v>1.9499645678664821</v>
      </c>
      <c r="J278" s="328">
        <f t="shared" si="138"/>
        <v>80</v>
      </c>
      <c r="K278" s="335">
        <f t="shared" si="149"/>
        <v>-1</v>
      </c>
      <c r="L278" s="323">
        <f t="shared" si="150"/>
        <v>2.6083402641246693</v>
      </c>
      <c r="M278" s="323">
        <f t="shared" si="151"/>
        <v>2.6183402641246696</v>
      </c>
      <c r="N278" s="328">
        <f t="shared" si="152"/>
        <v>-3.661192254151846E-2</v>
      </c>
      <c r="O278" s="328">
        <f t="shared" si="139"/>
        <v>1.2189171466544098</v>
      </c>
      <c r="P278" s="332">
        <f t="shared" si="140"/>
        <v>33.618579863228909</v>
      </c>
      <c r="Q278" s="328">
        <f t="shared" si="153"/>
        <v>709.37881823833209</v>
      </c>
      <c r="R278" s="277">
        <f>IF(H278&gt;0, rate1(1,$L$52,$L$51,$L$54,L278,$L$53,$L$50,P278),"")</f>
        <v>267.38921780044211</v>
      </c>
      <c r="S278" s="323">
        <f t="shared" si="154"/>
        <v>2.1765073561287118</v>
      </c>
      <c r="T278" s="323">
        <f t="shared" si="155"/>
        <v>3.1119161602176211E-2</v>
      </c>
      <c r="U278" s="328">
        <f t="shared" si="156"/>
        <v>2.6283402641246694</v>
      </c>
      <c r="V278" s="336">
        <f t="shared" si="157"/>
        <v>2.6283402641246694</v>
      </c>
      <c r="W278" s="328">
        <f t="shared" si="158"/>
        <v>4.1564650650904866E-4</v>
      </c>
      <c r="X278" s="328">
        <f t="shared" si="159"/>
        <v>720.00968985386794</v>
      </c>
      <c r="Y278" s="328">
        <f t="shared" si="141"/>
        <v>33.875863292649122</v>
      </c>
      <c r="Z278" s="108">
        <f>IF(H278&gt;0, rate1(1,$L$52,$L$51,$L$54,U278,$L$53,$L$50,Y278),"")</f>
        <v>282.63937956608999</v>
      </c>
      <c r="AA278" s="336">
        <f t="shared" si="160"/>
        <v>2.0899287662056558</v>
      </c>
      <c r="AB278" s="336">
        <f t="shared" si="161"/>
        <v>-3.8135199234719659E-4</v>
      </c>
      <c r="AC278" s="328">
        <f t="shared" si="162"/>
        <v>3.1119161602176211E-2</v>
      </c>
      <c r="AD278" s="328">
        <f t="shared" si="163"/>
        <v>-0.64269083645882574</v>
      </c>
      <c r="AE278" s="328">
        <f t="shared" si="164"/>
        <v>-1.9253320943454491</v>
      </c>
      <c r="AF278" s="328">
        <f t="shared" si="165"/>
        <v>693.96528418646028</v>
      </c>
      <c r="AG278" s="328">
        <f t="shared" si="166"/>
        <v>691.56444039916869</v>
      </c>
      <c r="AH278" s="328">
        <f t="shared" si="167"/>
        <v>2.6085260207457348</v>
      </c>
      <c r="AI278" s="328">
        <f t="shared" si="168"/>
        <v>116.38151253129833</v>
      </c>
      <c r="AJ278" s="328">
        <f t="shared" si="169"/>
        <v>14.394091785751451</v>
      </c>
      <c r="AK278" s="337">
        <f t="shared" si="170"/>
        <v>212.84065629739399</v>
      </c>
      <c r="AL278" s="42">
        <f t="shared" si="171"/>
        <v>4.1361879132939139</v>
      </c>
    </row>
    <row r="279" spans="1:38" ht="15" x14ac:dyDescent="0.15">
      <c r="A279" s="116"/>
      <c r="B279" s="328">
        <f t="shared" si="142"/>
        <v>693.96528418646028</v>
      </c>
      <c r="C279" s="328">
        <f t="shared" si="143"/>
        <v>691.56444039916869</v>
      </c>
      <c r="D279" s="328">
        <f t="shared" si="144"/>
        <v>2.6085260207457348</v>
      </c>
      <c r="E279" s="328">
        <f t="shared" si="137"/>
        <v>155.17086569209835</v>
      </c>
      <c r="F279" s="328">
        <f t="shared" si="145"/>
        <v>155.47452629207453</v>
      </c>
      <c r="G279" s="328">
        <f t="shared" si="146"/>
        <v>761.32990057030815</v>
      </c>
      <c r="H279" s="313">
        <f t="shared" si="147"/>
        <v>0.02</v>
      </c>
      <c r="I279" s="328">
        <f t="shared" si="148"/>
        <v>1.9206750298332738</v>
      </c>
      <c r="J279" s="328">
        <f t="shared" si="138"/>
        <v>80</v>
      </c>
      <c r="K279" s="335">
        <f t="shared" si="149"/>
        <v>-1</v>
      </c>
      <c r="L279" s="323">
        <f t="shared" si="150"/>
        <v>2.5885260207457348</v>
      </c>
      <c r="M279" s="323">
        <f t="shared" si="151"/>
        <v>2.5985260207457346</v>
      </c>
      <c r="N279" s="328">
        <f t="shared" si="152"/>
        <v>-3.6338494372355257E-2</v>
      </c>
      <c r="O279" s="328">
        <f t="shared" si="139"/>
        <v>1.2099020615016007</v>
      </c>
      <c r="P279" s="332">
        <f t="shared" si="140"/>
        <v>33.278986205492352</v>
      </c>
      <c r="Q279" s="328">
        <f t="shared" si="153"/>
        <v>688.58510612702833</v>
      </c>
      <c r="R279" s="277">
        <f>IF(H279&gt;0, rate1(1,$L$52,$L$51,$L$54,L279,$L$53,$L$50,P279),"")</f>
        <v>246.62764939243559</v>
      </c>
      <c r="S279" s="323">
        <f t="shared" si="154"/>
        <v>2.3076271738958662</v>
      </c>
      <c r="T279" s="323">
        <f t="shared" si="155"/>
        <v>2.778964455448759E-2</v>
      </c>
      <c r="U279" s="328">
        <f t="shared" si="156"/>
        <v>2.6085260207457348</v>
      </c>
      <c r="V279" s="336">
        <f t="shared" si="157"/>
        <v>2.6085260207457348</v>
      </c>
      <c r="W279" s="328">
        <f t="shared" si="158"/>
        <v>4.0940326785943171E-4</v>
      </c>
      <c r="X279" s="328">
        <f t="shared" si="159"/>
        <v>699.01412658781635</v>
      </c>
      <c r="Y279" s="328">
        <f t="shared" si="141"/>
        <v>33.53561646658445</v>
      </c>
      <c r="Z279" s="108">
        <f>IF(H279&gt;0, rate1(1,$L$52,$L$51,$L$54,U279,$L$53,$L$50,Y279),"")</f>
        <v>262.38474456086288</v>
      </c>
      <c r="AA279" s="336">
        <f t="shared" si="160"/>
        <v>2.2018977871651031</v>
      </c>
      <c r="AB279" s="336">
        <f t="shared" si="161"/>
        <v>-3.4063068609609858E-4</v>
      </c>
      <c r="AC279" s="328">
        <f t="shared" si="162"/>
        <v>2.778964455448759E-2</v>
      </c>
      <c r="AD279" s="328">
        <f t="shared" si="163"/>
        <v>-0.71969254449389186</v>
      </c>
      <c r="AE279" s="328">
        <f t="shared" si="164"/>
        <v>-2.614268156454759</v>
      </c>
      <c r="AF279" s="328">
        <f t="shared" si="165"/>
        <v>693.90115604753339</v>
      </c>
      <c r="AG279" s="328">
        <f t="shared" si="166"/>
        <v>691.53665075461424</v>
      </c>
      <c r="AH279" s="328">
        <f t="shared" si="167"/>
        <v>2.5887097946053186</v>
      </c>
      <c r="AI279" s="328">
        <f t="shared" si="168"/>
        <v>112.6785444492824</v>
      </c>
      <c r="AJ279" s="328">
        <f t="shared" si="169"/>
        <v>14.425391381431806</v>
      </c>
      <c r="AK279" s="337">
        <f t="shared" si="170"/>
        <v>212.93166501029791</v>
      </c>
      <c r="AL279" s="42">
        <f t="shared" si="171"/>
        <v>4.1454984342964174</v>
      </c>
    </row>
    <row r="280" spans="1:38" ht="15" x14ac:dyDescent="0.15">
      <c r="A280" s="116"/>
      <c r="B280" s="328">
        <f t="shared" si="142"/>
        <v>693.90115604753339</v>
      </c>
      <c r="C280" s="328">
        <f t="shared" si="143"/>
        <v>691.53665075461424</v>
      </c>
      <c r="D280" s="328">
        <f t="shared" si="144"/>
        <v>2.5887097946053186</v>
      </c>
      <c r="E280" s="328">
        <f t="shared" si="137"/>
        <v>154.5618859175126</v>
      </c>
      <c r="F280" s="328">
        <f t="shared" si="145"/>
        <v>154.86637580480547</v>
      </c>
      <c r="G280" s="328">
        <f t="shared" si="146"/>
        <v>741.06790553321537</v>
      </c>
      <c r="H280" s="313">
        <f t="shared" si="147"/>
        <v>0.02</v>
      </c>
      <c r="I280" s="328">
        <f t="shared" si="148"/>
        <v>1.8916042343353183</v>
      </c>
      <c r="J280" s="328">
        <f t="shared" si="138"/>
        <v>80</v>
      </c>
      <c r="K280" s="335">
        <f t="shared" si="149"/>
        <v>-1</v>
      </c>
      <c r="L280" s="323">
        <f t="shared" si="150"/>
        <v>2.5687097946053186</v>
      </c>
      <c r="M280" s="323">
        <f t="shared" si="151"/>
        <v>2.5787097946053184</v>
      </c>
      <c r="N280" s="328">
        <f t="shared" si="152"/>
        <v>-3.6064991590908591E-2</v>
      </c>
      <c r="O280" s="328">
        <f t="shared" si="139"/>
        <v>1.2013498832770559</v>
      </c>
      <c r="P280" s="332">
        <f t="shared" si="140"/>
        <v>32.940224162789107</v>
      </c>
      <c r="Q280" s="328">
        <f t="shared" si="153"/>
        <v>668.18739778254485</v>
      </c>
      <c r="R280" s="277">
        <f>IF(H280&gt;0, rate1(1,$L$52,$L$51,$L$54,L280,$L$53,$L$50,P280),"")</f>
        <v>225.16379471957003</v>
      </c>
      <c r="S280" s="323">
        <f t="shared" si="154"/>
        <v>2.4701891548316133</v>
      </c>
      <c r="T280" s="323">
        <f t="shared" si="155"/>
        <v>2.4530851334595281E-2</v>
      </c>
      <c r="U280" s="328">
        <f t="shared" si="156"/>
        <v>2.5887097946053186</v>
      </c>
      <c r="V280" s="336">
        <f t="shared" si="157"/>
        <v>2.5887097946053186</v>
      </c>
      <c r="W280" s="328">
        <f t="shared" si="158"/>
        <v>4.0320665547444179E-4</v>
      </c>
      <c r="X280" s="328">
        <f t="shared" si="159"/>
        <v>678.41655938256179</v>
      </c>
      <c r="Y280" s="328">
        <f t="shared" si="141"/>
        <v>33.196197857971377</v>
      </c>
      <c r="Z280" s="108">
        <f>IF(H280&gt;0, rate1(1,$L$52,$L$51,$L$54,U280,$L$53,$L$50,Y280),"")</f>
        <v>241.45320887815501</v>
      </c>
      <c r="AA280" s="336">
        <f t="shared" si="160"/>
        <v>2.3388046466595807</v>
      </c>
      <c r="AB280" s="336">
        <f t="shared" si="161"/>
        <v>-3.0116914852400088E-4</v>
      </c>
      <c r="AC280" s="328">
        <f t="shared" si="162"/>
        <v>2.4530851334595281E-2</v>
      </c>
      <c r="AD280" s="328">
        <f t="shared" si="163"/>
        <v>-0.81529987390998016</v>
      </c>
      <c r="AE280" s="328">
        <f t="shared" si="164"/>
        <v>-3.6546797881568853</v>
      </c>
      <c r="AF280" s="328">
        <f t="shared" si="165"/>
        <v>693.84056020460787</v>
      </c>
      <c r="AG280" s="328">
        <f t="shared" si="166"/>
        <v>691.51211990327965</v>
      </c>
      <c r="AH280" s="328">
        <f t="shared" si="167"/>
        <v>2.5688915809775539</v>
      </c>
      <c r="AI280" s="328">
        <f t="shared" si="168"/>
        <v>108.94669529418439</v>
      </c>
      <c r="AJ280" s="328">
        <f t="shared" si="169"/>
        <v>14.455654352346858</v>
      </c>
      <c r="AK280" s="337">
        <f t="shared" si="170"/>
        <v>213.01745055533988</v>
      </c>
      <c r="AL280" s="42">
        <f t="shared" si="171"/>
        <v>4.1545127178523602</v>
      </c>
    </row>
    <row r="281" spans="1:38" ht="15" x14ac:dyDescent="0.15">
      <c r="A281" s="116"/>
      <c r="B281" s="328">
        <f t="shared" si="142"/>
        <v>693.84056020460787</v>
      </c>
      <c r="C281" s="328">
        <f t="shared" si="143"/>
        <v>691.51211990327965</v>
      </c>
      <c r="D281" s="328">
        <f t="shared" si="144"/>
        <v>2.5688915809775539</v>
      </c>
      <c r="E281" s="328">
        <f t="shared" si="137"/>
        <v>153.95139038046295</v>
      </c>
      <c r="F281" s="328">
        <f t="shared" si="145"/>
        <v>154.25663814898778</v>
      </c>
      <c r="G281" s="328">
        <f t="shared" si="146"/>
        <v>721.19614072175</v>
      </c>
      <c r="H281" s="313">
        <f t="shared" si="147"/>
        <v>0.02</v>
      </c>
      <c r="I281" s="328">
        <f t="shared" si="148"/>
        <v>1.8627522410625716</v>
      </c>
      <c r="J281" s="328">
        <f t="shared" si="138"/>
        <v>80</v>
      </c>
      <c r="K281" s="335">
        <f t="shared" si="149"/>
        <v>-1</v>
      </c>
      <c r="L281" s="323">
        <f t="shared" si="150"/>
        <v>2.5488915809775539</v>
      </c>
      <c r="M281" s="323">
        <f t="shared" si="151"/>
        <v>2.5588915809775541</v>
      </c>
      <c r="N281" s="328">
        <f t="shared" si="152"/>
        <v>-3.5791414117752218E-2</v>
      </c>
      <c r="O281" s="328">
        <f t="shared" si="139"/>
        <v>1.1932526369352205</v>
      </c>
      <c r="P281" s="332">
        <f t="shared" si="140"/>
        <v>32.602298348641064</v>
      </c>
      <c r="Q281" s="328">
        <f t="shared" si="153"/>
        <v>648.18183822187541</v>
      </c>
      <c r="R281" s="277">
        <f>IF(H281&gt;0, rate1(1,$L$52,$L$51,$L$54,L281,$L$53,$L$50,P281),"")</f>
        <v>202.961920012787</v>
      </c>
      <c r="S281" s="323">
        <f t="shared" si="154"/>
        <v>2.6763930454408715</v>
      </c>
      <c r="T281" s="323">
        <f t="shared" si="155"/>
        <v>2.1350252087415155E-2</v>
      </c>
      <c r="U281" s="328">
        <f t="shared" si="156"/>
        <v>2.5688915809775539</v>
      </c>
      <c r="V281" s="336">
        <f t="shared" si="157"/>
        <v>2.5688915809775539</v>
      </c>
      <c r="W281" s="328">
        <f t="shared" si="158"/>
        <v>3.9705668208256384E-4</v>
      </c>
      <c r="X281" s="328">
        <f t="shared" si="159"/>
        <v>658.21312012450949</v>
      </c>
      <c r="Y281" s="328">
        <f t="shared" si="141"/>
        <v>32.857612036315267</v>
      </c>
      <c r="Z281" s="108">
        <f>IF(H281&gt;0, rate1(1,$L$52,$L$51,$L$54,U281,$L$53,$L$50,Y281),"")</f>
        <v>219.81075729806378</v>
      </c>
      <c r="AA281" s="336">
        <f t="shared" si="160"/>
        <v>2.5094883827646592</v>
      </c>
      <c r="AB281" s="336">
        <f t="shared" si="161"/>
        <v>-2.6304056832510782E-4</v>
      </c>
      <c r="AC281" s="328">
        <f t="shared" si="162"/>
        <v>2.1350252087415155E-2</v>
      </c>
      <c r="AD281" s="328">
        <f t="shared" si="163"/>
        <v>-0.93675708924247048</v>
      </c>
      <c r="AE281" s="328">
        <f t="shared" si="164"/>
        <v>-5.2944330573455192</v>
      </c>
      <c r="AF281" s="328">
        <f t="shared" si="165"/>
        <v>693.78341853840266</v>
      </c>
      <c r="AG281" s="328">
        <f t="shared" si="166"/>
        <v>691.49076965119229</v>
      </c>
      <c r="AH281" s="328">
        <f t="shared" si="167"/>
        <v>2.5490713750289506</v>
      </c>
      <c r="AI281" s="328">
        <f t="shared" si="168"/>
        <v>105.19338842512944</v>
      </c>
      <c r="AJ281" s="328">
        <f t="shared" si="169"/>
        <v>14.484874738020505</v>
      </c>
      <c r="AK281" s="337">
        <f t="shared" si="170"/>
        <v>213.0981874546363</v>
      </c>
      <c r="AL281" s="42">
        <f t="shared" si="171"/>
        <v>4.1632284534758952</v>
      </c>
    </row>
    <row r="282" spans="1:38" ht="15" x14ac:dyDescent="0.15">
      <c r="A282" s="116"/>
      <c r="B282" s="328">
        <f t="shared" si="142"/>
        <v>693.78341853840266</v>
      </c>
      <c r="C282" s="328">
        <f t="shared" si="143"/>
        <v>691.49076965119229</v>
      </c>
      <c r="D282" s="328">
        <f t="shared" si="144"/>
        <v>2.5490713750289506</v>
      </c>
      <c r="E282" s="328">
        <f t="shared" si="137"/>
        <v>153.33953683485558</v>
      </c>
      <c r="F282" s="328">
        <f t="shared" si="145"/>
        <v>153.64546360765928</v>
      </c>
      <c r="G282" s="328">
        <f t="shared" si="146"/>
        <v>701.7107588029213</v>
      </c>
      <c r="H282" s="313">
        <f t="shared" si="147"/>
        <v>0.02</v>
      </c>
      <c r="I282" s="328">
        <f t="shared" si="148"/>
        <v>1.8341191097682896</v>
      </c>
      <c r="J282" s="328">
        <f t="shared" si="138"/>
        <v>80</v>
      </c>
      <c r="K282" s="335">
        <f t="shared" si="149"/>
        <v>-1</v>
      </c>
      <c r="L282" s="323">
        <f t="shared" si="150"/>
        <v>2.5290713750289506</v>
      </c>
      <c r="M282" s="323">
        <f t="shared" si="151"/>
        <v>2.5390713750289509</v>
      </c>
      <c r="N282" s="328">
        <f t="shared" si="152"/>
        <v>-3.5517761871928677E-2</v>
      </c>
      <c r="O282" s="328">
        <f t="shared" si="139"/>
        <v>1.1856014018351579</v>
      </c>
      <c r="P282" s="332">
        <f t="shared" si="140"/>
        <v>32.265213435539032</v>
      </c>
      <c r="Q282" s="328">
        <f t="shared" si="153"/>
        <v>628.56459215217319</v>
      </c>
      <c r="R282" s="277">
        <f>IF(H282&gt;0, rate1(1,$L$52,$L$51,$L$54,L282,$L$53,$L$50,P282),"")</f>
        <v>179.98383418031588</v>
      </c>
      <c r="S282" s="323">
        <f t="shared" si="154"/>
        <v>2.9456267122429467</v>
      </c>
      <c r="T282" s="323">
        <f t="shared" si="155"/>
        <v>1.8255177958048943E-2</v>
      </c>
      <c r="U282" s="328">
        <f t="shared" si="156"/>
        <v>2.5490713750289506</v>
      </c>
      <c r="V282" s="336">
        <f t="shared" si="157"/>
        <v>2.5490713750289506</v>
      </c>
      <c r="W282" s="328">
        <f t="shared" si="158"/>
        <v>3.9095336041405915E-4</v>
      </c>
      <c r="X282" s="328">
        <f t="shared" si="159"/>
        <v>638.39996333232409</v>
      </c>
      <c r="Y282" s="328">
        <f t="shared" si="141"/>
        <v>32.519863629168619</v>
      </c>
      <c r="Z282" s="108">
        <f>IF(H282&gt;0, rate1(1,$L$52,$L$51,$L$54,U282,$L$53,$L$50,Y282),"")</f>
        <v>197.42106509722376</v>
      </c>
      <c r="AA282" s="336">
        <f t="shared" si="160"/>
        <v>2.7274742469908446</v>
      </c>
      <c r="AB282" s="336">
        <f t="shared" si="161"/>
        <v>-2.2631501517031364E-4</v>
      </c>
      <c r="AC282" s="328">
        <f t="shared" si="162"/>
        <v>1.8255177958048943E-2</v>
      </c>
      <c r="AD282" s="328">
        <f t="shared" si="163"/>
        <v>-1.0955795690384789</v>
      </c>
      <c r="AE282" s="328">
        <f t="shared" si="164"/>
        <v>-8.0202376095243473</v>
      </c>
      <c r="AF282" s="328">
        <f t="shared" si="165"/>
        <v>693.72964559857269</v>
      </c>
      <c r="AG282" s="328">
        <f t="shared" si="166"/>
        <v>691.47251447323424</v>
      </c>
      <c r="AH282" s="328">
        <f t="shared" si="167"/>
        <v>2.5292491718153545</v>
      </c>
      <c r="AI282" s="328">
        <f t="shared" si="168"/>
        <v>101.42676447130295</v>
      </c>
      <c r="AJ282" s="328">
        <f t="shared" si="169"/>
        <v>14.513048839262533</v>
      </c>
      <c r="AK282" s="337">
        <f t="shared" si="170"/>
        <v>213.17405252039796</v>
      </c>
      <c r="AL282" s="42">
        <f t="shared" si="171"/>
        <v>4.1716439245499055</v>
      </c>
    </row>
    <row r="283" spans="1:38" ht="15" x14ac:dyDescent="0.15">
      <c r="A283" s="116"/>
      <c r="B283" s="328">
        <f t="shared" si="142"/>
        <v>693.72964559857269</v>
      </c>
      <c r="C283" s="328">
        <f t="shared" si="143"/>
        <v>691.47251447323424</v>
      </c>
      <c r="D283" s="328">
        <f t="shared" si="144"/>
        <v>2.5292491718153545</v>
      </c>
      <c r="E283" s="328">
        <f t="shared" si="137"/>
        <v>152.72649769837366</v>
      </c>
      <c r="F283" s="328">
        <f t="shared" si="145"/>
        <v>153.03301726661462</v>
      </c>
      <c r="G283" s="328">
        <f t="shared" si="146"/>
        <v>682.60792834225413</v>
      </c>
      <c r="H283" s="313">
        <f t="shared" si="147"/>
        <v>0.02</v>
      </c>
      <c r="I283" s="328">
        <f t="shared" si="148"/>
        <v>1.8057049002707573</v>
      </c>
      <c r="J283" s="328">
        <f t="shared" si="138"/>
        <v>80</v>
      </c>
      <c r="K283" s="335">
        <f t="shared" si="149"/>
        <v>-1</v>
      </c>
      <c r="L283" s="323">
        <f t="shared" si="150"/>
        <v>2.5092491718153545</v>
      </c>
      <c r="M283" s="323">
        <f t="shared" si="151"/>
        <v>2.5192491718153542</v>
      </c>
      <c r="N283" s="328">
        <f t="shared" si="152"/>
        <v>-3.5244034770900434E-2</v>
      </c>
      <c r="O283" s="328">
        <f t="shared" si="139"/>
        <v>1.1783863141156465</v>
      </c>
      <c r="P283" s="332">
        <f t="shared" si="140"/>
        <v>31.928974156177556</v>
      </c>
      <c r="Q283" s="328">
        <f t="shared" si="153"/>
        <v>609.33183732213377</v>
      </c>
      <c r="R283" s="277">
        <f>IF(H283&gt;0, rate1(1,$L$52,$L$51,$L$54,L283,$L$53,$L$50,P283),"")</f>
        <v>156.18867409991736</v>
      </c>
      <c r="S283" s="323">
        <f t="shared" si="154"/>
        <v>3.3106757089281986</v>
      </c>
      <c r="T283" s="323">
        <f t="shared" si="155"/>
        <v>1.5252696271796744E-2</v>
      </c>
      <c r="U283" s="328">
        <f t="shared" si="156"/>
        <v>2.5292491718153545</v>
      </c>
      <c r="V283" s="336">
        <f t="shared" si="157"/>
        <v>2.5292491718153545</v>
      </c>
      <c r="W283" s="328">
        <f t="shared" si="158"/>
        <v>3.8489670322849889E-4</v>
      </c>
      <c r="X283" s="328">
        <f t="shared" si="159"/>
        <v>618.97325985970883</v>
      </c>
      <c r="Y283" s="328">
        <f t="shared" si="141"/>
        <v>32.182957323339018</v>
      </c>
      <c r="Z283" s="108">
        <f>IF(H283&gt;0, rate1(1,$L$52,$L$51,$L$54,U283,$L$53,$L$50,Y283),"")</f>
        <v>174.24529886290026</v>
      </c>
      <c r="AA283" s="336">
        <f t="shared" si="160"/>
        <v>3.0145544173866941</v>
      </c>
      <c r="AB283" s="336">
        <f t="shared" si="161"/>
        <v>-1.9105798280087756E-4</v>
      </c>
      <c r="AC283" s="328">
        <f t="shared" si="162"/>
        <v>1.5252696271796744E-2</v>
      </c>
      <c r="AD283" s="328">
        <f t="shared" si="163"/>
        <v>-1.3112435757985517</v>
      </c>
      <c r="AE283" s="328">
        <f t="shared" si="164"/>
        <v>-12.872437402667543</v>
      </c>
      <c r="AF283" s="328">
        <f t="shared" si="165"/>
        <v>693.67914886752999</v>
      </c>
      <c r="AG283" s="328">
        <f t="shared" si="166"/>
        <v>691.45726177696247</v>
      </c>
      <c r="AH283" s="328">
        <f t="shared" si="167"/>
        <v>2.5094249662780466</v>
      </c>
      <c r="AI283" s="328">
        <f t="shared" si="168"/>
        <v>97.65558456587739</v>
      </c>
      <c r="AJ283" s="328">
        <f t="shared" si="169"/>
        <v>14.540175390530832</v>
      </c>
      <c r="AK283" s="337">
        <f t="shared" si="170"/>
        <v>213.24522477225804</v>
      </c>
      <c r="AL283" s="42">
        <f t="shared" si="171"/>
        <v>4.1797580657076097</v>
      </c>
    </row>
    <row r="284" spans="1:38" ht="15" x14ac:dyDescent="0.15">
      <c r="A284" s="116"/>
      <c r="B284" s="328">
        <f t="shared" si="142"/>
        <v>693.67914886752999</v>
      </c>
      <c r="C284" s="328">
        <f t="shared" si="143"/>
        <v>691.45726177696247</v>
      </c>
      <c r="D284" s="328">
        <f t="shared" si="144"/>
        <v>2.5094249662780466</v>
      </c>
      <c r="E284" s="328">
        <f t="shared" si="137"/>
        <v>152.11245952485385</v>
      </c>
      <c r="F284" s="328">
        <f t="shared" si="145"/>
        <v>152.41947861161375</v>
      </c>
      <c r="G284" s="328">
        <f t="shared" si="146"/>
        <v>663.8838270016762</v>
      </c>
      <c r="H284" s="313">
        <f t="shared" si="147"/>
        <v>0.02</v>
      </c>
      <c r="I284" s="328">
        <f t="shared" si="148"/>
        <v>1.7775096724540163</v>
      </c>
      <c r="J284" s="328">
        <f t="shared" si="138"/>
        <v>80</v>
      </c>
      <c r="K284" s="335">
        <f t="shared" si="149"/>
        <v>-1</v>
      </c>
      <c r="L284" s="323">
        <f t="shared" si="150"/>
        <v>2.4894249662780465</v>
      </c>
      <c r="M284" s="323">
        <f t="shared" si="151"/>
        <v>2.4994249662780463</v>
      </c>
      <c r="N284" s="328">
        <f t="shared" si="152"/>
        <v>-3.4970232730499262E-2</v>
      </c>
      <c r="O284" s="328">
        <f t="shared" si="139"/>
        <v>1.1715965842464491</v>
      </c>
      <c r="P284" s="332">
        <f t="shared" si="140"/>
        <v>31.593585304712963</v>
      </c>
      <c r="Q284" s="328">
        <f t="shared" si="153"/>
        <v>590.47975728587039</v>
      </c>
      <c r="R284" s="277">
        <f>IF(H284&gt;0, rate1(1,$L$52,$L$51,$L$54,L284,$L$53,$L$50,P284),"")</f>
        <v>131.53266700481453</v>
      </c>
      <c r="S284" s="323">
        <f t="shared" si="154"/>
        <v>3.8317158092864609</v>
      </c>
      <c r="T284" s="323">
        <f t="shared" si="155"/>
        <v>1.2349485289384001E-2</v>
      </c>
      <c r="U284" s="328">
        <f t="shared" si="156"/>
        <v>2.5094249662780466</v>
      </c>
      <c r="V284" s="336">
        <f t="shared" si="157"/>
        <v>2.5094249662780466</v>
      </c>
      <c r="W284" s="328">
        <f t="shared" si="158"/>
        <v>3.7888672328456607E-4</v>
      </c>
      <c r="X284" s="328">
        <f t="shared" si="159"/>
        <v>599.92918994659362</v>
      </c>
      <c r="Y284" s="328">
        <f t="shared" si="141"/>
        <v>31.846897866119502</v>
      </c>
      <c r="Z284" s="108">
        <f>IF(H284&gt;0, rate1(1,$L$52,$L$51,$L$54,U284,$L$53,$L$50,Y284),"")</f>
        <v>150.24189633617956</v>
      </c>
      <c r="AA284" s="336">
        <f t="shared" si="160"/>
        <v>3.4082452641681931</v>
      </c>
      <c r="AB284" s="336">
        <f t="shared" si="161"/>
        <v>-1.5732896018605207E-4</v>
      </c>
      <c r="AC284" s="328">
        <f t="shared" si="162"/>
        <v>1.2349485289384001E-2</v>
      </c>
      <c r="AD284" s="328">
        <f t="shared" si="163"/>
        <v>-1.619500694267203</v>
      </c>
      <c r="AE284" s="328">
        <f t="shared" si="164"/>
        <v>-22.335706892253697</v>
      </c>
      <c r="AF284" s="328">
        <f t="shared" si="165"/>
        <v>693.63182914951005</v>
      </c>
      <c r="AG284" s="328">
        <f t="shared" si="166"/>
        <v>691.44491229167306</v>
      </c>
      <c r="AH284" s="328">
        <f t="shared" si="167"/>
        <v>2.4895987532403754</v>
      </c>
      <c r="AI284" s="328">
        <f t="shared" si="168"/>
        <v>93.889111888318737</v>
      </c>
      <c r="AJ284" s="328">
        <f t="shared" si="169"/>
        <v>14.566255699388698</v>
      </c>
      <c r="AK284" s="337">
        <f t="shared" si="170"/>
        <v>213.31188524852962</v>
      </c>
      <c r="AL284" s="42">
        <f t="shared" si="171"/>
        <v>4.1875705124728801</v>
      </c>
    </row>
    <row r="285" spans="1:38" ht="15" x14ac:dyDescent="0.15">
      <c r="A285" s="116"/>
      <c r="B285" s="328">
        <f t="shared" si="142"/>
        <v>693.63182914951005</v>
      </c>
      <c r="C285" s="328">
        <f t="shared" si="143"/>
        <v>691.44491229167306</v>
      </c>
      <c r="D285" s="328">
        <f t="shared" si="144"/>
        <v>2.4895987532403754</v>
      </c>
      <c r="E285" s="328">
        <f t="shared" si="137"/>
        <v>151.49762222619725</v>
      </c>
      <c r="F285" s="328">
        <f t="shared" si="145"/>
        <v>151.80504087552555</v>
      </c>
      <c r="G285" s="328">
        <f t="shared" si="146"/>
        <v>645.53463425174118</v>
      </c>
      <c r="H285" s="313">
        <f t="shared" si="147"/>
        <v>0.02</v>
      </c>
      <c r="I285" s="328">
        <f t="shared" si="148"/>
        <v>1.7495334862695928</v>
      </c>
      <c r="J285" s="328">
        <f t="shared" si="138"/>
        <v>80</v>
      </c>
      <c r="K285" s="335">
        <f t="shared" si="149"/>
        <v>-1</v>
      </c>
      <c r="L285" s="323">
        <f t="shared" si="150"/>
        <v>2.4695987532403754</v>
      </c>
      <c r="M285" s="323">
        <f t="shared" si="151"/>
        <v>2.4795987532403752</v>
      </c>
      <c r="N285" s="328">
        <f t="shared" si="152"/>
        <v>-3.4696355664879164E-2</v>
      </c>
      <c r="O285" s="328">
        <f t="shared" si="139"/>
        <v>1.1652205303401244</v>
      </c>
      <c r="P285" s="332">
        <f t="shared" si="140"/>
        <v>31.259051738069644</v>
      </c>
      <c r="Q285" s="328">
        <f t="shared" si="153"/>
        <v>572.00453374254789</v>
      </c>
      <c r="R285" s="277">
        <f>IF(H285&gt;0, rate1(1,$L$52,$L$51,$L$54,L285,$L$53,$L$50,P285),"")</f>
        <v>105.9688670627294</v>
      </c>
      <c r="S285" s="323">
        <f t="shared" si="154"/>
        <v>4.6324746544821611</v>
      </c>
      <c r="T285" s="323">
        <f t="shared" si="155"/>
        <v>9.5517130785941883E-3</v>
      </c>
      <c r="U285" s="328">
        <f t="shared" si="156"/>
        <v>2.4895987532403754</v>
      </c>
      <c r="V285" s="336">
        <f t="shared" si="157"/>
        <v>2.4895987532403754</v>
      </c>
      <c r="W285" s="328">
        <f t="shared" si="158"/>
        <v>3.7292343336581268E-4</v>
      </c>
      <c r="X285" s="328">
        <f t="shared" si="159"/>
        <v>581.26393576564112</v>
      </c>
      <c r="Y285" s="328">
        <f t="shared" si="141"/>
        <v>31.511690066566018</v>
      </c>
      <c r="Z285" s="108">
        <f>IF(H285&gt;0, rate1(1,$L$52,$L$51,$L$54,U285,$L$53,$L$50,Y285),"")</f>
        <v>125.36632266440327</v>
      </c>
      <c r="AA285" s="336">
        <f t="shared" si="160"/>
        <v>3.9790955063464848</v>
      </c>
      <c r="AB285" s="336">
        <f t="shared" si="161"/>
        <v>-1.2518008656364294E-4</v>
      </c>
      <c r="AC285" s="328">
        <f t="shared" si="162"/>
        <v>9.5517130785941883E-3</v>
      </c>
      <c r="AD285" s="328">
        <f t="shared" si="163"/>
        <v>-2.0938652402385167</v>
      </c>
      <c r="AE285" s="328">
        <f t="shared" si="164"/>
        <v>-43.318592709053185</v>
      </c>
      <c r="AF285" s="328">
        <f t="shared" si="165"/>
        <v>693.58758108076654</v>
      </c>
      <c r="AG285" s="328">
        <f t="shared" si="166"/>
        <v>691.43536057859444</v>
      </c>
      <c r="AH285" s="328">
        <f t="shared" si="167"/>
        <v>2.4697705274038269</v>
      </c>
      <c r="AI285" s="328">
        <f t="shared" si="168"/>
        <v>90.13697459783117</v>
      </c>
      <c r="AJ285" s="328">
        <f t="shared" si="169"/>
        <v>14.591293747888095</v>
      </c>
      <c r="AK285" s="337">
        <f t="shared" si="170"/>
        <v>213.37421671144384</v>
      </c>
      <c r="AL285" s="42">
        <f t="shared" si="171"/>
        <v>4.195081641423946</v>
      </c>
    </row>
    <row r="286" spans="1:38" ht="15" x14ac:dyDescent="0.15">
      <c r="A286" s="116"/>
      <c r="B286" s="328">
        <f t="shared" si="142"/>
        <v>693.58758108076654</v>
      </c>
      <c r="C286" s="328">
        <f t="shared" si="143"/>
        <v>691.43536057859444</v>
      </c>
      <c r="D286" s="328">
        <f t="shared" si="144"/>
        <v>2.4697705274038269</v>
      </c>
      <c r="E286" s="328">
        <f t="shared" si="137"/>
        <v>150.88219805201007</v>
      </c>
      <c r="F286" s="328">
        <f t="shared" si="145"/>
        <v>151.18991013910366</v>
      </c>
      <c r="G286" s="328">
        <f t="shared" si="146"/>
        <v>627.55652377004424</v>
      </c>
      <c r="H286" s="313">
        <f t="shared" si="147"/>
        <v>0.02</v>
      </c>
      <c r="I286" s="328">
        <f t="shared" si="148"/>
        <v>1.7217764017376795</v>
      </c>
      <c r="J286" s="328">
        <f t="shared" si="138"/>
        <v>80</v>
      </c>
      <c r="K286" s="335">
        <f t="shared" si="149"/>
        <v>-1</v>
      </c>
      <c r="L286" s="323">
        <f t="shared" si="150"/>
        <v>2.4497705274038268</v>
      </c>
      <c r="M286" s="323">
        <f t="shared" si="151"/>
        <v>2.4597705274038271</v>
      </c>
      <c r="N286" s="328">
        <f t="shared" si="152"/>
        <v>-3.4422403486462194E-2</v>
      </c>
      <c r="O286" s="328">
        <f t="shared" si="139"/>
        <v>1.1592456272781406</v>
      </c>
      <c r="P286" s="332">
        <f t="shared" si="140"/>
        <v>30.925378377277831</v>
      </c>
      <c r="Q286" s="328">
        <f t="shared" si="153"/>
        <v>553.90233864011509</v>
      </c>
      <c r="R286" s="277">
        <f>IF(H286&gt;0, rate1(1,$L$52,$L$51,$L$54,L286,$L$53,$L$50,P286),"")</f>
        <v>79.446862816608814</v>
      </c>
      <c r="S286" s="323">
        <f t="shared" si="154"/>
        <v>6.0142431172529989</v>
      </c>
      <c r="T286" s="323">
        <f t="shared" si="155"/>
        <v>6.8649251106356708E-3</v>
      </c>
      <c r="U286" s="328">
        <f t="shared" si="156"/>
        <v>2.4697705274038269</v>
      </c>
      <c r="V286" s="336">
        <f t="shared" si="157"/>
        <v>2.4697705274038269</v>
      </c>
      <c r="W286" s="328">
        <f t="shared" si="158"/>
        <v>3.6700684625934343E-4</v>
      </c>
      <c r="X286" s="328">
        <f t="shared" si="159"/>
        <v>562.97367363904505</v>
      </c>
      <c r="Y286" s="328">
        <f t="shared" si="141"/>
        <v>31.177338796805216</v>
      </c>
      <c r="Z286" s="108">
        <f>IF(H286&gt;0, rate1(1,$L$52,$L$51,$L$54,U286,$L$53,$L$50,Y286),"")</f>
        <v>99.570800058944101</v>
      </c>
      <c r="AA286" s="336">
        <f t="shared" si="160"/>
        <v>4.8773129559147188</v>
      </c>
      <c r="AB286" s="336">
        <f t="shared" si="161"/>
        <v>-9.4654945430568366E-5</v>
      </c>
      <c r="AC286" s="328">
        <f t="shared" si="162"/>
        <v>6.8649251106356708E-3</v>
      </c>
      <c r="AD286" s="328">
        <f t="shared" si="163"/>
        <v>-2.9133602592422254</v>
      </c>
      <c r="AE286" s="328">
        <f t="shared" si="164"/>
        <v>-99.837129813988184</v>
      </c>
      <c r="AF286" s="328">
        <f t="shared" si="165"/>
        <v>693.54629375216939</v>
      </c>
      <c r="AG286" s="328">
        <f t="shared" si="166"/>
        <v>691.42849565348376</v>
      </c>
      <c r="AH286" s="328">
        <f t="shared" si="167"/>
        <v>2.4499402833440396</v>
      </c>
      <c r="AI286" s="328">
        <f t="shared" si="168"/>
        <v>86.409014368286918</v>
      </c>
      <c r="AJ286" s="328">
        <f t="shared" si="169"/>
        <v>14.615296251879286</v>
      </c>
      <c r="AK286" s="337">
        <f t="shared" si="170"/>
        <v>213.4324032503734</v>
      </c>
      <c r="AL286" s="42">
        <f t="shared" si="171"/>
        <v>4.2022925993917726</v>
      </c>
    </row>
    <row r="287" spans="1:38" ht="15" x14ac:dyDescent="0.15">
      <c r="A287" s="116"/>
      <c r="B287" s="328">
        <f t="shared" si="142"/>
        <v>693.54629375216939</v>
      </c>
      <c r="C287" s="328">
        <f t="shared" si="143"/>
        <v>691.42849565348376</v>
      </c>
      <c r="D287" s="328">
        <f t="shared" si="144"/>
        <v>2.4499402833440396</v>
      </c>
      <c r="E287" s="328">
        <f t="shared" si="137"/>
        <v>150.26641034444185</v>
      </c>
      <c r="F287" s="328">
        <f t="shared" si="145"/>
        <v>150.57430419822595</v>
      </c>
      <c r="G287" s="328">
        <f t="shared" si="146"/>
        <v>609.94565572197871</v>
      </c>
      <c r="H287" s="313">
        <f t="shared" si="147"/>
        <v>0.02</v>
      </c>
      <c r="I287" s="328">
        <f t="shared" si="148"/>
        <v>1.6942384789485005</v>
      </c>
      <c r="J287" s="328">
        <f t="shared" si="138"/>
        <v>80</v>
      </c>
      <c r="K287" s="335">
        <f t="shared" si="149"/>
        <v>-1</v>
      </c>
      <c r="L287" s="323">
        <f t="shared" si="150"/>
        <v>2.4299402833440396</v>
      </c>
      <c r="M287" s="323">
        <f t="shared" si="151"/>
        <v>2.4399402833440398</v>
      </c>
      <c r="N287" s="328">
        <f t="shared" si="152"/>
        <v>-3.4148376105877176E-2</v>
      </c>
      <c r="O287" s="328">
        <f t="shared" si="139"/>
        <v>1.1536585711314595</v>
      </c>
      <c r="P287" s="332">
        <f t="shared" si="140"/>
        <v>30.592570208852607</v>
      </c>
      <c r="Q287" s="328">
        <f t="shared" si="153"/>
        <v>536.16932625319453</v>
      </c>
      <c r="R287" s="277">
        <f>IF(H287&gt;0, rate1(1,$L$52,$L$51,$L$54,L287,$L$53,$L$50,P287),"")</f>
        <v>51.912451657113799</v>
      </c>
      <c r="S287" s="323">
        <f t="shared" si="154"/>
        <v>8.9526813707497173</v>
      </c>
      <c r="T287" s="323">
        <f t="shared" si="155"/>
        <v>4.2939449619440661E-3</v>
      </c>
      <c r="U287" s="328">
        <f t="shared" si="156"/>
        <v>2.4499402833440396</v>
      </c>
      <c r="V287" s="336">
        <f t="shared" si="157"/>
        <v>2.4499402833440396</v>
      </c>
      <c r="W287" s="328">
        <f t="shared" si="158"/>
        <v>3.6113697478157292E-4</v>
      </c>
      <c r="X287" s="328">
        <f t="shared" si="159"/>
        <v>545.05456612571311</v>
      </c>
      <c r="Y287" s="328">
        <f t="shared" si="141"/>
        <v>30.843848993382501</v>
      </c>
      <c r="Z287" s="108">
        <f>IF(H287&gt;0, rate1(1,$L$52,$L$51,$L$54,U287,$L$53,$L$50,Y287),"")</f>
        <v>72.804007411337494</v>
      </c>
      <c r="AA287" s="336">
        <f t="shared" si="160"/>
        <v>6.4894426691048954</v>
      </c>
      <c r="AB287" s="336">
        <f t="shared" si="161"/>
        <v>-6.5787548308699184E-5</v>
      </c>
      <c r="AC287" s="328">
        <f t="shared" si="162"/>
        <v>4.2939449619440661E-3</v>
      </c>
      <c r="AD287" s="328">
        <f t="shared" si="163"/>
        <v>-4.6577215537818821</v>
      </c>
      <c r="AE287" s="328">
        <f t="shared" si="164"/>
        <v>-312.64120528224606</v>
      </c>
      <c r="AF287" s="328">
        <f t="shared" si="165"/>
        <v>693.50785143110159</v>
      </c>
      <c r="AG287" s="328">
        <f t="shared" si="166"/>
        <v>691.42420170852176</v>
      </c>
      <c r="AH287" s="328">
        <f t="shared" si="167"/>
        <v>2.4301080155067489</v>
      </c>
      <c r="AI287" s="328">
        <f t="shared" si="168"/>
        <v>82.715125656286489</v>
      </c>
      <c r="AJ287" s="328">
        <f t="shared" si="169"/>
        <v>14.638272675672699</v>
      </c>
      <c r="AK287" s="337">
        <f t="shared" si="170"/>
        <v>213.48662979105276</v>
      </c>
      <c r="AL287" s="42">
        <f t="shared" si="171"/>
        <v>4.2092053205412352</v>
      </c>
    </row>
    <row r="288" spans="1:38" ht="15" x14ac:dyDescent="0.15">
      <c r="A288" s="116"/>
      <c r="B288" s="328">
        <f t="shared" si="142"/>
        <v>693.50785143110159</v>
      </c>
      <c r="C288" s="328">
        <f t="shared" si="143"/>
        <v>691.42420170852176</v>
      </c>
      <c r="D288" s="328">
        <f t="shared" si="144"/>
        <v>2.4301080155067489</v>
      </c>
      <c r="E288" s="328">
        <f t="shared" si="137"/>
        <v>149.65049209443137</v>
      </c>
      <c r="F288" s="328">
        <f t="shared" si="145"/>
        <v>149.9584512194366</v>
      </c>
      <c r="G288" s="328">
        <f t="shared" si="146"/>
        <v>592.69816913441582</v>
      </c>
      <c r="H288" s="313">
        <f t="shared" si="147"/>
        <v>0.02</v>
      </c>
      <c r="I288" s="328">
        <f t="shared" si="148"/>
        <v>1.6669197780638569</v>
      </c>
      <c r="J288" s="328">
        <f t="shared" si="138"/>
        <v>80</v>
      </c>
      <c r="K288" s="335">
        <f t="shared" si="149"/>
        <v>-1</v>
      </c>
      <c r="L288" s="323">
        <f t="shared" si="150"/>
        <v>2.4101080155067489</v>
      </c>
      <c r="M288" s="323">
        <f t="shared" si="151"/>
        <v>2.4201080155067487</v>
      </c>
      <c r="N288" s="328">
        <f t="shared" si="152"/>
        <v>-3.3874273431901081E-2</v>
      </c>
      <c r="O288" s="328">
        <f t="shared" si="139"/>
        <v>1.1484453577739262</v>
      </c>
      <c r="P288" s="332">
        <f t="shared" si="140"/>
        <v>30.260632286215895</v>
      </c>
      <c r="Q288" s="328">
        <f t="shared" si="153"/>
        <v>518.80162545545272</v>
      </c>
      <c r="R288" s="277">
        <f>IF(H288&gt;0, rate1(1,$L$52,$L$51,$L$54,L288,$L$53,$L$50,P288),"")</f>
        <v>23.307276909940132</v>
      </c>
      <c r="S288" s="323">
        <f t="shared" si="154"/>
        <v>19.382038661487112</v>
      </c>
      <c r="T288" s="323">
        <f t="shared" si="155"/>
        <v>1.8427919805691804E-3</v>
      </c>
      <c r="U288" s="328">
        <f t="shared" si="156"/>
        <v>2.4301080155067489</v>
      </c>
      <c r="V288" s="336">
        <f t="shared" si="157"/>
        <v>2.4301080155067489</v>
      </c>
      <c r="W288" s="328">
        <f t="shared" si="158"/>
        <v>3.5531383174980391E-4</v>
      </c>
      <c r="X288" s="328">
        <f t="shared" si="159"/>
        <v>527.50275419396166</v>
      </c>
      <c r="Y288" s="328">
        <f t="shared" si="141"/>
        <v>30.5112256586517</v>
      </c>
      <c r="Z288" s="108">
        <f>IF(H288&gt;0, rate1(1,$L$52,$L$51,$L$54,U288,$L$53,$L$50,Y288),"")</f>
        <v>45.010745899850995</v>
      </c>
      <c r="AA288" s="336">
        <f t="shared" si="160"/>
        <v>10.204651671326523</v>
      </c>
      <c r="AB288" s="336">
        <f t="shared" si="161"/>
        <v>-3.8601551089287233E-5</v>
      </c>
      <c r="AC288" s="328">
        <f t="shared" si="162"/>
        <v>1.8427919805691804E-3</v>
      </c>
      <c r="AD288" s="328">
        <f t="shared" si="163"/>
        <v>-10.853096937084906</v>
      </c>
      <c r="AE288" s="328">
        <f t="shared" si="164"/>
        <v>-2019.1106255129009</v>
      </c>
      <c r="AF288" s="328">
        <f t="shared" si="165"/>
        <v>693.47213436568916</v>
      </c>
      <c r="AG288" s="328">
        <f t="shared" si="166"/>
        <v>691.42235891654116</v>
      </c>
      <c r="AH288" s="328">
        <f t="shared" si="167"/>
        <v>2.4102737182033347</v>
      </c>
      <c r="AI288" s="328">
        <f t="shared" si="168"/>
        <v>79.065091460052244</v>
      </c>
      <c r="AJ288" s="328">
        <f t="shared" si="169"/>
        <v>14.660235201078269</v>
      </c>
      <c r="AK288" s="337">
        <f t="shared" si="170"/>
        <v>213.53708152260933</v>
      </c>
      <c r="AL288" s="42">
        <f t="shared" si="171"/>
        <v>4.215822530593738</v>
      </c>
    </row>
    <row r="289" spans="1:38" ht="15" x14ac:dyDescent="0.15">
      <c r="A289" s="116"/>
      <c r="B289" s="328">
        <f t="shared" si="142"/>
        <v>693.47213436568916</v>
      </c>
      <c r="C289" s="328">
        <f t="shared" si="143"/>
        <v>691.42235891654116</v>
      </c>
      <c r="D289" s="328">
        <f t="shared" si="144"/>
        <v>2.4102737182033347</v>
      </c>
      <c r="E289" s="328">
        <f t="shared" si="137"/>
        <v>149.03468433327873</v>
      </c>
      <c r="F289" s="328">
        <f t="shared" si="145"/>
        <v>149.34258821385504</v>
      </c>
      <c r="G289" s="328">
        <f t="shared" si="146"/>
        <v>575.81017457764278</v>
      </c>
      <c r="H289" s="313">
        <f t="shared" si="147"/>
        <v>0.02</v>
      </c>
      <c r="I289" s="328">
        <f t="shared" si="148"/>
        <v>1.6398203593184009</v>
      </c>
      <c r="J289" s="328">
        <f t="shared" si="138"/>
        <v>80</v>
      </c>
      <c r="K289" s="335">
        <f t="shared" si="149"/>
        <v>-1</v>
      </c>
      <c r="L289" s="323">
        <f t="shared" si="150"/>
        <v>2.3902737182033347</v>
      </c>
      <c r="M289" s="323">
        <f t="shared" si="151"/>
        <v>2.4002737182033345</v>
      </c>
      <c r="N289" s="328">
        <f t="shared" si="152"/>
        <v>-3.360009537140396E-2</v>
      </c>
      <c r="O289" s="328">
        <f t="shared" si="139"/>
        <v>1.1435913740337647</v>
      </c>
      <c r="P289" s="332">
        <f t="shared" si="140"/>
        <v>29.92956973115745</v>
      </c>
      <c r="Q289" s="328">
        <f t="shared" si="153"/>
        <v>501.79533240680735</v>
      </c>
      <c r="R289" s="277">
        <f>IF(H289&gt;0, rate1(1,$L$52,$L$51,$L$54,L289,$L$53,$L$50,P289),"")</f>
        <v>6.3741830947490561</v>
      </c>
      <c r="S289" s="323">
        <f t="shared" si="154"/>
        <v>68.838470488020974</v>
      </c>
      <c r="T289" s="323">
        <f t="shared" si="155"/>
        <v>4.9529559156757691E-4</v>
      </c>
      <c r="U289" s="328">
        <f t="shared" si="156"/>
        <v>2.4102737182033347</v>
      </c>
      <c r="V289" s="336">
        <f t="shared" si="157"/>
        <v>2.4102737182033347</v>
      </c>
      <c r="W289" s="328">
        <f t="shared" si="158"/>
        <v>3.4953743000620818E-4</v>
      </c>
      <c r="X289" s="328">
        <f t="shared" si="159"/>
        <v>510.31434970007228</v>
      </c>
      <c r="Y289" s="328">
        <f t="shared" si="141"/>
        <v>30.179473862202538</v>
      </c>
      <c r="Z289" s="108">
        <f>IF(H289&gt;0, rate1(1,$L$52,$L$51,$L$54,U289,$L$53,$L$50,Y289),"")</f>
        <v>16.131566007654563</v>
      </c>
      <c r="AA289" s="336">
        <f t="shared" si="160"/>
        <v>27.662433325961768</v>
      </c>
      <c r="AB289" s="336">
        <f t="shared" si="161"/>
        <v>-1.3109734799256161E-5</v>
      </c>
      <c r="AC289" s="328">
        <f t="shared" si="162"/>
        <v>4.9529559156757691E-4</v>
      </c>
      <c r="AD289" s="328">
        <f t="shared" si="163"/>
        <v>-40.379927341370752</v>
      </c>
      <c r="AE289" s="328">
        <f t="shared" si="164"/>
        <v>-25257.249348707279</v>
      </c>
      <c r="AF289" s="328">
        <f t="shared" si="165"/>
        <v>693.43803897472617</v>
      </c>
      <c r="AG289" s="328">
        <f t="shared" si="166"/>
        <v>691.42186362094958</v>
      </c>
      <c r="AH289" s="328">
        <f t="shared" si="167"/>
        <v>2.3904373856064129</v>
      </c>
      <c r="AI289" s="328">
        <f t="shared" si="168"/>
        <v>77.703383195188266</v>
      </c>
      <c r="AJ289" s="328">
        <f t="shared" si="169"/>
        <v>14.681819474188043</v>
      </c>
      <c r="AK289" s="337">
        <f t="shared" si="170"/>
        <v>213.58394325756015</v>
      </c>
      <c r="AL289" s="42">
        <f t="shared" si="171"/>
        <v>4.2221477379105421</v>
      </c>
    </row>
    <row r="290" spans="1:38" ht="15" x14ac:dyDescent="0.15">
      <c r="A290" s="116"/>
      <c r="B290" s="328">
        <f t="shared" si="142"/>
        <v>693.43803897472617</v>
      </c>
      <c r="C290" s="328">
        <f t="shared" si="143"/>
        <v>691.42186362094958</v>
      </c>
      <c r="D290" s="328">
        <f t="shared" si="144"/>
        <v>2.3904373856064129</v>
      </c>
      <c r="E290" s="328">
        <f t="shared" si="137"/>
        <v>148.42119575283695</v>
      </c>
      <c r="F290" s="328">
        <f t="shared" si="145"/>
        <v>148.72794004305786</v>
      </c>
      <c r="G290" s="328">
        <f t="shared" si="146"/>
        <v>559.2814351346691</v>
      </c>
      <c r="H290" s="313">
        <f t="shared" si="147"/>
        <v>0.02</v>
      </c>
      <c r="I290" s="328">
        <f t="shared" si="148"/>
        <v>1.6129402830212713</v>
      </c>
      <c r="J290" s="328">
        <f t="shared" si="138"/>
        <v>80</v>
      </c>
      <c r="K290" s="335">
        <f t="shared" si="149"/>
        <v>-1</v>
      </c>
      <c r="L290" s="323">
        <f t="shared" si="150"/>
        <v>2.3704373856064129</v>
      </c>
      <c r="M290" s="323">
        <f t="shared" si="151"/>
        <v>2.3804373856064132</v>
      </c>
      <c r="N290" s="328">
        <f t="shared" si="152"/>
        <v>-3.3325841829274339E-2</v>
      </c>
      <c r="O290" s="328">
        <f t="shared" si="139"/>
        <v>1.1390814992410223</v>
      </c>
      <c r="P290" s="332">
        <f t="shared" si="140"/>
        <v>29.599387735344077</v>
      </c>
      <c r="Q290" s="328">
        <f t="shared" si="153"/>
        <v>485.15397225040124</v>
      </c>
      <c r="R290" s="277">
        <f>IF(H290&gt;0, rate1(1,$L$52,$L$51,$L$54,L290,$L$53,$L$50,P290),"")</f>
        <v>35.513922332652172</v>
      </c>
      <c r="S290" s="323">
        <f t="shared" si="154"/>
        <v>11.992953582925267</v>
      </c>
      <c r="T290" s="323">
        <f t="shared" si="155"/>
        <v>3.0315639539347716E-3</v>
      </c>
      <c r="U290" s="328">
        <f t="shared" si="156"/>
        <v>2.3904373856064129</v>
      </c>
      <c r="V290" s="336">
        <f t="shared" si="157"/>
        <v>2.3904373856064129</v>
      </c>
      <c r="W290" s="328">
        <f t="shared" si="158"/>
        <v>3.4380778240628018E-4</v>
      </c>
      <c r="X290" s="328">
        <f t="shared" si="159"/>
        <v>493.48920983967173</v>
      </c>
      <c r="Y290" s="328">
        <f t="shared" si="141"/>
        <v>29.848598742335124</v>
      </c>
      <c r="Z290" s="108">
        <f>IF(H290&gt;0, rate1(1,$L$52,$L$51,$L$54,U290,$L$53,$L$50,Y290),"")</f>
        <v>13.632407555512966</v>
      </c>
      <c r="AA290" s="336">
        <f t="shared" si="160"/>
        <v>31.779737216112569</v>
      </c>
      <c r="AB290" s="336">
        <f t="shared" si="161"/>
        <v>-1.1169938846206386E-5</v>
      </c>
      <c r="AC290" s="328">
        <f t="shared" si="162"/>
        <v>3.0315639539347716E-3</v>
      </c>
      <c r="AD290" s="328">
        <f t="shared" si="163"/>
        <v>-6.5972548505999056</v>
      </c>
      <c r="AE290" s="328">
        <f t="shared" si="164"/>
        <v>19157.36765522882</v>
      </c>
      <c r="AF290" s="328">
        <f t="shared" si="165"/>
        <v>693.40168156894299</v>
      </c>
      <c r="AG290" s="328">
        <f t="shared" si="166"/>
        <v>691.4188320569956</v>
      </c>
      <c r="AH290" s="328">
        <f t="shared" si="167"/>
        <v>2.3705990117453379</v>
      </c>
      <c r="AI290" s="328">
        <f t="shared" si="168"/>
        <v>85.362690314482506</v>
      </c>
      <c r="AJ290" s="328">
        <f t="shared" si="169"/>
        <v>14.705531332608732</v>
      </c>
      <c r="AK290" s="337">
        <f t="shared" si="170"/>
        <v>213.62868565620303</v>
      </c>
      <c r="AL290" s="42">
        <f t="shared" si="171"/>
        <v>4.2283640085661576</v>
      </c>
    </row>
    <row r="291" spans="1:38" ht="15" x14ac:dyDescent="0.15">
      <c r="A291" s="116"/>
      <c r="B291" s="328">
        <f t="shared" si="142"/>
        <v>693.40168156894299</v>
      </c>
      <c r="C291" s="328">
        <f t="shared" si="143"/>
        <v>691.4188320569956</v>
      </c>
      <c r="D291" s="328">
        <f t="shared" si="144"/>
        <v>2.3705990117453379</v>
      </c>
      <c r="E291" s="328">
        <f t="shared" si="137"/>
        <v>147.81779526302165</v>
      </c>
      <c r="F291" s="328">
        <f t="shared" si="145"/>
        <v>148.11949550792929</v>
      </c>
      <c r="G291" s="328">
        <f t="shared" si="146"/>
        <v>543.12508708876123</v>
      </c>
      <c r="H291" s="313">
        <f t="shared" si="147"/>
        <v>0.02</v>
      </c>
      <c r="I291" s="328">
        <f t="shared" si="148"/>
        <v>1.5862796095579144</v>
      </c>
      <c r="J291" s="328">
        <f t="shared" si="138"/>
        <v>80</v>
      </c>
      <c r="K291" s="335">
        <f t="shared" si="149"/>
        <v>-1</v>
      </c>
      <c r="L291" s="323">
        <f t="shared" si="150"/>
        <v>2.3505990117453379</v>
      </c>
      <c r="M291" s="323">
        <f t="shared" si="151"/>
        <v>2.3605990117453377</v>
      </c>
      <c r="N291" s="328">
        <f t="shared" si="152"/>
        <v>-3.305151270837392E-2</v>
      </c>
      <c r="O291" s="328">
        <f t="shared" si="139"/>
        <v>1.1347763878754287</v>
      </c>
      <c r="P291" s="332">
        <f t="shared" si="140"/>
        <v>29.270091561876757</v>
      </c>
      <c r="Q291" s="328">
        <f t="shared" si="153"/>
        <v>468.90091458307415</v>
      </c>
      <c r="R291" s="277">
        <f>IF(H291&gt;0, rate1(1,$L$52,$L$51,$L$54,L291,$L$53,$L$50,P291),"")</f>
        <v>63.409999329356545</v>
      </c>
      <c r="S291" s="323">
        <f t="shared" si="154"/>
        <v>6.5164796100347164</v>
      </c>
      <c r="T291" s="323">
        <f t="shared" si="155"/>
        <v>5.9914139169936894E-3</v>
      </c>
      <c r="U291" s="328">
        <f t="shared" si="156"/>
        <v>2.3705990117453379</v>
      </c>
      <c r="V291" s="336">
        <f t="shared" si="157"/>
        <v>2.3705990117453379</v>
      </c>
      <c r="W291" s="328">
        <f t="shared" si="158"/>
        <v>3.3812490181883703E-4</v>
      </c>
      <c r="X291" s="328">
        <f t="shared" si="159"/>
        <v>477.04091088202904</v>
      </c>
      <c r="Y291" s="328">
        <f t="shared" si="141"/>
        <v>29.51860550758083</v>
      </c>
      <c r="Z291" s="108">
        <f>IF(H291&gt;0, rate1(1,$L$52,$L$51,$L$54,U291,$L$53,$L$50,Y291),"")</f>
        <v>42.462336188693492</v>
      </c>
      <c r="AA291" s="336">
        <f t="shared" si="160"/>
        <v>9.9001426104383299</v>
      </c>
      <c r="AB291" s="336">
        <f t="shared" si="161"/>
        <v>-3.7990953248577716E-5</v>
      </c>
      <c r="AC291" s="328">
        <f t="shared" si="162"/>
        <v>5.9914139169936894E-3</v>
      </c>
      <c r="AD291" s="328">
        <f t="shared" si="163"/>
        <v>-3.3381102152320326</v>
      </c>
      <c r="AE291" s="328">
        <f t="shared" si="164"/>
        <v>722.40998082654244</v>
      </c>
      <c r="AF291" s="328">
        <f t="shared" si="165"/>
        <v>693.36263864231762</v>
      </c>
      <c r="AG291" s="328">
        <f t="shared" si="166"/>
        <v>691.41284064307865</v>
      </c>
      <c r="AH291" s="328">
        <f t="shared" si="167"/>
        <v>2.3507585905009312</v>
      </c>
      <c r="AI291" s="328">
        <f t="shared" si="168"/>
        <v>94.48689450182475</v>
      </c>
      <c r="AJ291" s="328">
        <f t="shared" si="169"/>
        <v>14.731777692192573</v>
      </c>
      <c r="AK291" s="337">
        <f t="shared" si="170"/>
        <v>213.67642742414907</v>
      </c>
      <c r="AL291" s="42">
        <f t="shared" si="171"/>
        <v>4.2351930237913162</v>
      </c>
    </row>
    <row r="292" spans="1:38" ht="15" x14ac:dyDescent="0.15">
      <c r="A292" s="116"/>
      <c r="B292" s="328">
        <f t="shared" si="142"/>
        <v>693.36263864231762</v>
      </c>
      <c r="C292" s="328">
        <f t="shared" si="143"/>
        <v>691.41284064307865</v>
      </c>
      <c r="D292" s="328">
        <f t="shared" si="144"/>
        <v>2.3507585905009312</v>
      </c>
      <c r="E292" s="328">
        <f t="shared" si="137"/>
        <v>147.22533140921593</v>
      </c>
      <c r="F292" s="328">
        <f t="shared" si="145"/>
        <v>147.52156333611879</v>
      </c>
      <c r="G292" s="328">
        <f t="shared" si="146"/>
        <v>527.35004011188403</v>
      </c>
      <c r="H292" s="313">
        <f t="shared" si="147"/>
        <v>0.02</v>
      </c>
      <c r="I292" s="328">
        <f t="shared" si="148"/>
        <v>1.559838399391174</v>
      </c>
      <c r="J292" s="328">
        <f t="shared" si="138"/>
        <v>80</v>
      </c>
      <c r="K292" s="335">
        <f t="shared" si="149"/>
        <v>-1</v>
      </c>
      <c r="L292" s="323">
        <f t="shared" si="150"/>
        <v>2.3307585905009311</v>
      </c>
      <c r="M292" s="323">
        <f t="shared" si="151"/>
        <v>2.3407585905009309</v>
      </c>
      <c r="N292" s="328">
        <f t="shared" si="152"/>
        <v>-3.2777107909439884E-2</v>
      </c>
      <c r="O292" s="328">
        <f t="shared" si="139"/>
        <v>1.1301856594385393</v>
      </c>
      <c r="P292" s="332">
        <f t="shared" si="140"/>
        <v>28.941686546886398</v>
      </c>
      <c r="Q292" s="328">
        <f t="shared" si="153"/>
        <v>453.03164064790576</v>
      </c>
      <c r="R292" s="277">
        <f>IF(H292&gt;0, rate1(1,$L$52,$L$51,$L$54,L292,$L$53,$L$50,P292),"")</f>
        <v>90.139658528862611</v>
      </c>
      <c r="S292" s="323">
        <f t="shared" si="154"/>
        <v>4.4469560184059258</v>
      </c>
      <c r="T292" s="323">
        <f t="shared" si="155"/>
        <v>9.5090009081688076E-3</v>
      </c>
      <c r="U292" s="328">
        <f t="shared" si="156"/>
        <v>2.3507585905009312</v>
      </c>
      <c r="V292" s="336">
        <f t="shared" si="157"/>
        <v>2.3507585905009312</v>
      </c>
      <c r="W292" s="328">
        <f t="shared" si="158"/>
        <v>3.3248880113623258E-4</v>
      </c>
      <c r="X292" s="328">
        <f t="shared" si="159"/>
        <v>460.97870849311539</v>
      </c>
      <c r="Y292" s="328">
        <f t="shared" si="141"/>
        <v>29.189499438260373</v>
      </c>
      <c r="Z292" s="108">
        <f>IF(H292&gt;0, rate1(1,$L$52,$L$51,$L$54,U292,$L$53,$L$50,Y292),"")</f>
        <v>70.067952831691315</v>
      </c>
      <c r="AA292" s="336">
        <f t="shared" si="160"/>
        <v>5.8211882695083981</v>
      </c>
      <c r="AB292" s="336">
        <f t="shared" si="161"/>
        <v>-6.8964077432747808E-5</v>
      </c>
      <c r="AC292" s="328">
        <f t="shared" si="162"/>
        <v>9.5090009081688076E-3</v>
      </c>
      <c r="AD292" s="328">
        <f t="shared" si="163"/>
        <v>-2.1032703848854184</v>
      </c>
      <c r="AE292" s="328">
        <f t="shared" si="164"/>
        <v>159.3299075250612</v>
      </c>
      <c r="AF292" s="328">
        <f t="shared" si="165"/>
        <v>693.3203525335</v>
      </c>
      <c r="AG292" s="328">
        <f t="shared" si="166"/>
        <v>691.40333164217043</v>
      </c>
      <c r="AH292" s="328">
        <f t="shared" si="167"/>
        <v>2.3309161156009015</v>
      </c>
      <c r="AI292" s="328">
        <f t="shared" si="168"/>
        <v>105.49186743506507</v>
      </c>
      <c r="AJ292" s="328">
        <f t="shared" si="169"/>
        <v>14.761080988702313</v>
      </c>
      <c r="AK292" s="337">
        <f t="shared" si="170"/>
        <v>213.72774562695412</v>
      </c>
      <c r="AL292" s="42">
        <f t="shared" si="171"/>
        <v>4.242751975351462</v>
      </c>
    </row>
    <row r="293" spans="1:38" ht="15" x14ac:dyDescent="0.15">
      <c r="A293" s="116"/>
      <c r="B293" s="328">
        <f t="shared" ref="B293:B317" si="172">IF(H293&gt;0, AF292,"")</f>
        <v>693.3203525335</v>
      </c>
      <c r="C293" s="328">
        <f t="shared" ref="C293:C317" si="173">IF(H293&gt;0, AG292,"")</f>
        <v>691.40333164217043</v>
      </c>
      <c r="D293" s="328">
        <f t="shared" ref="D293:D317" si="174">IF(H293&gt;0, AH292,"")</f>
        <v>2.3309161156009015</v>
      </c>
      <c r="E293" s="328">
        <f t="shared" si="137"/>
        <v>146.64492104948187</v>
      </c>
      <c r="F293" s="328">
        <f t="shared" ref="F293:F317" si="175">IF(H293&gt;0, (E293+E292)/2,"")</f>
        <v>146.9351262293489</v>
      </c>
      <c r="G293" s="328">
        <f t="shared" ref="G293:G317" si="176">IF(H293&gt;0, F293*$S$53*$C$55*(B293-C293+N293)^1.5,"")</f>
        <v>511.95214298724318</v>
      </c>
      <c r="H293" s="313">
        <f t="shared" ref="H293:H317" si="177">dv(S292)</f>
        <v>0.02</v>
      </c>
      <c r="I293" s="328">
        <f t="shared" ref="I293:I317" si="178">IF(H293&gt;0, (B293-C293)*B$19,"")</f>
        <v>1.5336167130636569</v>
      </c>
      <c r="J293" s="328">
        <f t="shared" si="138"/>
        <v>80</v>
      </c>
      <c r="K293" s="335">
        <f t="shared" ref="K293:K317" si="179">IF(H293&gt;0, IF((1-S292-0.015)&gt;0,1,-1),"")</f>
        <v>-1</v>
      </c>
      <c r="L293" s="323">
        <f t="shared" ref="L293:L317" si="180">IF(H293&gt;0, D293+K293*H293,"")</f>
        <v>2.3109161156009015</v>
      </c>
      <c r="M293" s="323">
        <f t="shared" ref="M293:M317" si="181">IF(H293&gt;0, (D293+L293)/2,"")</f>
        <v>2.3209161156009017</v>
      </c>
      <c r="N293" s="328">
        <f t="shared" ref="N293:N317" si="182">IF(H293&gt;0, 2*($P$53*M293/$S$52/$S$51)^2-(B293-C293)*2,"")</f>
        <v>-3.2502627331034706E-2</v>
      </c>
      <c r="O293" s="328">
        <f t="shared" ref="O293:O317" si="183">IF(wh(B292,$F$51,$F$52,$F$53)&gt;0,wh(B292,$F$51,$F$52,$F$53),O292)</f>
        <v>1.1252558392366425</v>
      </c>
      <c r="P293" s="332">
        <f t="shared" si="140"/>
        <v>28.61417810119428</v>
      </c>
      <c r="Q293" s="328">
        <f t="shared" ref="Q293:Q317" si="184">IF(H293&gt;0, M293/$S$54*(B293-C293+N293/2)*E293-J293,"")</f>
        <v>437.54239296431035</v>
      </c>
      <c r="R293" s="277">
        <f>IF(H293&gt;0, rate1(1,$L$52,$L$51,$L$54,L293,$L$53,$L$50,P293),"")</f>
        <v>115.77386613677274</v>
      </c>
      <c r="S293" s="323">
        <f t="shared" ref="S293:S317" si="185">IF(H293&gt;0, Q293/O293/R293,"")</f>
        <v>3.3586003282439454</v>
      </c>
      <c r="T293" s="323">
        <f t="shared" ref="T293:T317" si="186">IF(H293&gt;0, N293/(1-S293),"")</f>
        <v>1.3780472656524205E-2</v>
      </c>
      <c r="U293" s="328">
        <f t="shared" ref="U293:U317" si="187">L293-K293*H293</f>
        <v>2.3309161156009015</v>
      </c>
      <c r="V293" s="336">
        <f t="shared" ref="V293:V317" si="188">IF(H293&gt;0, (D293+U293)/2,"")</f>
        <v>2.3309161156009015</v>
      </c>
      <c r="W293" s="328">
        <f t="shared" ref="W293:W317" si="189">IF(H293&gt;0, 2*($P$53*V293/$S$52/$S$51)^2-(B293-C293)*2,"")</f>
        <v>3.2689949325970247E-4</v>
      </c>
      <c r="X293" s="328">
        <f t="shared" ref="X293:X317" si="190">IF(H293&gt;0, V293/$S$54*(B293-C293+W293/2)*F293-J293,"")</f>
        <v>445.29846904674525</v>
      </c>
      <c r="Y293" s="328">
        <f t="shared" si="141"/>
        <v>28.861285888105186</v>
      </c>
      <c r="Z293" s="108">
        <f>IF(H293&gt;0, rate1(1,$L$52,$L$51,$L$54,U293,$L$53,$L$50,Y293),"")</f>
        <v>96.524919144480492</v>
      </c>
      <c r="AA293" s="336">
        <f t="shared" ref="AA293:AA317" si="191">IF(H293&gt;0, X293/O293/Z293,"")</f>
        <v>4.0997793178718984</v>
      </c>
      <c r="AB293" s="336">
        <f t="shared" ref="AB293:AB317" si="192">IF(H293&gt;0, W293/(1-AA293),"")</f>
        <v>-1.0545895682797504E-4</v>
      </c>
      <c r="AC293" s="328">
        <f t="shared" ref="AC293:AC317" si="193">IF(H293&gt;0, delta_z(N293,S293,H293,AE292,AB293),"")</f>
        <v>1.3780472656524205E-2</v>
      </c>
      <c r="AD293" s="328">
        <f t="shared" ref="AD293:AD317" si="194">IF(H293&gt;0, H293/AC293*K293,"")</f>
        <v>-1.4513290290178278</v>
      </c>
      <c r="AE293" s="328">
        <f t="shared" ref="AE293:AE317" si="195">IF(H293&gt;0, (AD293-AD292)/(AC293+AC292)*2,"")</f>
        <v>55.985924633001389</v>
      </c>
      <c r="AF293" s="328">
        <f t="shared" ref="AF293:AF317" si="196">IF(H293&gt;0, B293-(AC293-N293),"")</f>
        <v>693.27406943351241</v>
      </c>
      <c r="AG293" s="328">
        <f t="shared" ref="AG293:AG317" si="197">IF(H293&gt;0, C293-AC293,"")</f>
        <v>691.38955116951388</v>
      </c>
      <c r="AH293" s="328">
        <f t="shared" ref="AH293:AH317" si="198">IF(H293&gt;0, $S$54*$S$53*$C$55*SQRT(AF293-AG293),"")</f>
        <v>2.3110715806140556</v>
      </c>
      <c r="AI293" s="328">
        <f t="shared" ref="AI293:AI317" si="199">IF(H293&gt;0, AC293/R293*1000000,"")</f>
        <v>119.02921718312709</v>
      </c>
      <c r="AJ293" s="328">
        <f t="shared" ref="AJ293:AJ317" si="200">IF(H293&gt;0, AJ292+AI293/3600,"")</f>
        <v>14.79414466014207</v>
      </c>
      <c r="AK293" s="337">
        <f t="shared" ref="AK293:AK317" si="201">IF(H293&gt;0, AK292+AI292*G292/1000000,"")</f>
        <v>213.78337676747748</v>
      </c>
      <c r="AL293" s="42">
        <f t="shared" ref="AL293:AL317" si="202">IF(H293&gt;0, AL292+AI292*J292/1000000,"")</f>
        <v>4.2511913247462676</v>
      </c>
    </row>
    <row r="294" spans="1:38" ht="15" x14ac:dyDescent="0.15">
      <c r="A294" s="116"/>
      <c r="B294" s="328">
        <f t="shared" si="172"/>
        <v>693.27406943351241</v>
      </c>
      <c r="C294" s="328">
        <f t="shared" si="173"/>
        <v>691.38955116951388</v>
      </c>
      <c r="D294" s="328">
        <f t="shared" si="174"/>
        <v>2.3110715806140556</v>
      </c>
      <c r="E294" s="328">
        <f t="shared" si="137"/>
        <v>146.07807333918726</v>
      </c>
      <c r="F294" s="328">
        <f t="shared" si="175"/>
        <v>146.36149719433456</v>
      </c>
      <c r="G294" s="328">
        <f t="shared" si="176"/>
        <v>496.92814285764149</v>
      </c>
      <c r="H294" s="313">
        <f t="shared" si="177"/>
        <v>0.02</v>
      </c>
      <c r="I294" s="328">
        <f t="shared" si="178"/>
        <v>1.5076146111988238</v>
      </c>
      <c r="J294" s="328">
        <f t="shared" si="138"/>
        <v>80</v>
      </c>
      <c r="K294" s="335">
        <f t="shared" si="179"/>
        <v>-1</v>
      </c>
      <c r="L294" s="323">
        <f t="shared" si="180"/>
        <v>2.2910715806140556</v>
      </c>
      <c r="M294" s="323">
        <f t="shared" si="181"/>
        <v>2.3010715806140558</v>
      </c>
      <c r="N294" s="328">
        <f t="shared" si="182"/>
        <v>-3.2228070869466663E-2</v>
      </c>
      <c r="O294" s="328">
        <f t="shared" si="183"/>
        <v>1.1199165132299378</v>
      </c>
      <c r="P294" s="332">
        <f t="shared" si="140"/>
        <v>28.28757171200828</v>
      </c>
      <c r="Q294" s="328">
        <f t="shared" si="184"/>
        <v>422.43049314142485</v>
      </c>
      <c r="R294" s="277">
        <f>IF(H294&gt;0, rate1(1,$L$52,$L$51,$L$54,L294,$L$53,$L$50,P294),"")</f>
        <v>140.37793501303548</v>
      </c>
      <c r="S294" s="323">
        <f t="shared" si="185"/>
        <v>2.6870191540022788</v>
      </c>
      <c r="T294" s="323">
        <f t="shared" si="186"/>
        <v>1.910355954940339E-2</v>
      </c>
      <c r="U294" s="328">
        <f t="shared" si="187"/>
        <v>2.3110715806140556</v>
      </c>
      <c r="V294" s="336">
        <f t="shared" si="188"/>
        <v>2.3110715806140556</v>
      </c>
      <c r="W294" s="328">
        <f t="shared" si="189"/>
        <v>3.2135699111490723E-4</v>
      </c>
      <c r="X294" s="328">
        <f t="shared" si="190"/>
        <v>429.99698151797116</v>
      </c>
      <c r="Y294" s="328">
        <f t="shared" si="141"/>
        <v>28.533970285912908</v>
      </c>
      <c r="Z294" s="108">
        <f>IF(H294&gt;0, rate1(1,$L$52,$L$51,$L$54,U294,$L$53,$L$50,Y294),"")</f>
        <v>121.90277714708523</v>
      </c>
      <c r="AA294" s="336">
        <f t="shared" si="191"/>
        <v>3.1496780137800831</v>
      </c>
      <c r="AB294" s="336">
        <f t="shared" si="192"/>
        <v>-1.4949075585037023E-4</v>
      </c>
      <c r="AC294" s="328">
        <f t="shared" si="193"/>
        <v>1.910355954940339E-2</v>
      </c>
      <c r="AD294" s="328">
        <f t="shared" si="194"/>
        <v>-1.0469253098239801</v>
      </c>
      <c r="AE294" s="328">
        <f t="shared" si="195"/>
        <v>24.5957500990983</v>
      </c>
      <c r="AF294" s="328">
        <f t="shared" si="196"/>
        <v>693.22273780309354</v>
      </c>
      <c r="AG294" s="328">
        <f t="shared" si="197"/>
        <v>691.37044760996446</v>
      </c>
      <c r="AH294" s="328">
        <f t="shared" si="198"/>
        <v>2.2912249789451158</v>
      </c>
      <c r="AI294" s="328">
        <f t="shared" si="199"/>
        <v>136.08662606149204</v>
      </c>
      <c r="AJ294" s="328">
        <f t="shared" si="200"/>
        <v>14.831946500714707</v>
      </c>
      <c r="AK294" s="337">
        <f t="shared" si="201"/>
        <v>213.84431403029248</v>
      </c>
      <c r="AL294" s="42">
        <f t="shared" si="202"/>
        <v>4.2607136621209181</v>
      </c>
    </row>
    <row r="295" spans="1:38" ht="15" x14ac:dyDescent="0.15">
      <c r="A295" s="116"/>
      <c r="B295" s="328">
        <f t="shared" si="172"/>
        <v>693.22273780309354</v>
      </c>
      <c r="C295" s="328">
        <f t="shared" si="173"/>
        <v>691.37044760996446</v>
      </c>
      <c r="D295" s="328">
        <f t="shared" si="174"/>
        <v>2.2912249789451158</v>
      </c>
      <c r="E295" s="328">
        <f t="shared" si="137"/>
        <v>145.52689289637522</v>
      </c>
      <c r="F295" s="328">
        <f t="shared" si="175"/>
        <v>145.80248311778124</v>
      </c>
      <c r="G295" s="328">
        <f t="shared" si="176"/>
        <v>482.27609542815799</v>
      </c>
      <c r="H295" s="313">
        <f t="shared" si="177"/>
        <v>0.02</v>
      </c>
      <c r="I295" s="328">
        <f t="shared" si="178"/>
        <v>1.4818321545032633</v>
      </c>
      <c r="J295" s="328">
        <f t="shared" si="138"/>
        <v>80</v>
      </c>
      <c r="K295" s="335">
        <f t="shared" si="179"/>
        <v>-1</v>
      </c>
      <c r="L295" s="323">
        <f t="shared" si="180"/>
        <v>2.2712249789451158</v>
      </c>
      <c r="M295" s="323">
        <f t="shared" si="181"/>
        <v>2.281224978945116</v>
      </c>
      <c r="N295" s="328">
        <f t="shared" si="182"/>
        <v>-3.1953438418702351E-2</v>
      </c>
      <c r="O295" s="328">
        <f t="shared" si="183"/>
        <v>1.1140725004715049</v>
      </c>
      <c r="P295" s="332">
        <f t="shared" si="140"/>
        <v>27.961872944686988</v>
      </c>
      <c r="Q295" s="328">
        <f t="shared" si="184"/>
        <v>407.69486533286602</v>
      </c>
      <c r="R295" s="277">
        <f>IF(H295&gt;0, rate1(1,$L$52,$L$51,$L$54,L295,$L$53,$L$50,P295),"")</f>
        <v>164.01207637559921</v>
      </c>
      <c r="S295" s="323">
        <f t="shared" si="185"/>
        <v>2.2312383234994799</v>
      </c>
      <c r="T295" s="323">
        <f t="shared" si="186"/>
        <v>2.595227732018841E-2</v>
      </c>
      <c r="U295" s="328">
        <f t="shared" si="187"/>
        <v>2.2912249789451158</v>
      </c>
      <c r="V295" s="336">
        <f t="shared" si="188"/>
        <v>2.2912249789451158</v>
      </c>
      <c r="W295" s="328">
        <f t="shared" si="189"/>
        <v>3.1586130763816556E-4</v>
      </c>
      <c r="X295" s="328">
        <f t="shared" si="190"/>
        <v>415.07237964755194</v>
      </c>
      <c r="Y295" s="328">
        <f t="shared" si="141"/>
        <v>28.207558137269032</v>
      </c>
      <c r="Z295" s="108">
        <f>IF(H295&gt;0, rate1(1,$L$52,$L$51,$L$54,U295,$L$53,$L$50,Y295),"")</f>
        <v>146.26555541050851</v>
      </c>
      <c r="AA295" s="336">
        <f t="shared" si="191"/>
        <v>2.5472309086938059</v>
      </c>
      <c r="AB295" s="336">
        <f t="shared" si="192"/>
        <v>-2.0414619812941827E-4</v>
      </c>
      <c r="AC295" s="328">
        <f t="shared" si="193"/>
        <v>2.595227732018841E-2</v>
      </c>
      <c r="AD295" s="328">
        <f t="shared" si="194"/>
        <v>-0.77064527915019998</v>
      </c>
      <c r="AE295" s="328">
        <f t="shared" si="195"/>
        <v>12.263895196240007</v>
      </c>
      <c r="AF295" s="328">
        <f t="shared" si="196"/>
        <v>693.16483208735463</v>
      </c>
      <c r="AG295" s="328">
        <f t="shared" si="197"/>
        <v>691.34449533264421</v>
      </c>
      <c r="AH295" s="328">
        <f t="shared" si="198"/>
        <v>2.2713763038287702</v>
      </c>
      <c r="AI295" s="328">
        <f t="shared" si="199"/>
        <v>158.23394163217509</v>
      </c>
      <c r="AJ295" s="328">
        <f t="shared" si="200"/>
        <v>14.875900373390312</v>
      </c>
      <c r="AK295" s="337">
        <f t="shared" si="201"/>
        <v>213.91193930464897</v>
      </c>
      <c r="AL295" s="42">
        <f t="shared" si="202"/>
        <v>4.2716005922058375</v>
      </c>
    </row>
    <row r="296" spans="1:38" ht="15" x14ac:dyDescent="0.15">
      <c r="A296" s="116"/>
      <c r="B296" s="328">
        <f t="shared" si="172"/>
        <v>693.16483208735463</v>
      </c>
      <c r="C296" s="328">
        <f t="shared" si="173"/>
        <v>691.34449533264421</v>
      </c>
      <c r="D296" s="328">
        <f t="shared" si="174"/>
        <v>2.2713763038287702</v>
      </c>
      <c r="E296" s="328">
        <f t="shared" si="137"/>
        <v>144.99443237249343</v>
      </c>
      <c r="F296" s="328">
        <f t="shared" si="175"/>
        <v>145.26066263443431</v>
      </c>
      <c r="G296" s="328">
        <f t="shared" si="176"/>
        <v>467.99606623239356</v>
      </c>
      <c r="H296" s="313">
        <f t="shared" si="177"/>
        <v>0.02</v>
      </c>
      <c r="I296" s="328">
        <f t="shared" si="178"/>
        <v>1.4562694037683288</v>
      </c>
      <c r="J296" s="328">
        <f t="shared" si="138"/>
        <v>80</v>
      </c>
      <c r="K296" s="335">
        <f t="shared" si="179"/>
        <v>-1</v>
      </c>
      <c r="L296" s="323">
        <f t="shared" si="180"/>
        <v>2.2513763038287702</v>
      </c>
      <c r="M296" s="323">
        <f t="shared" si="181"/>
        <v>2.2613763038287704</v>
      </c>
      <c r="N296" s="328">
        <f t="shared" si="182"/>
        <v>-3.1678729870294742E-2</v>
      </c>
      <c r="O296" s="328">
        <f t="shared" si="183"/>
        <v>1.1075910266039486</v>
      </c>
      <c r="P296" s="332">
        <f t="shared" si="140"/>
        <v>27.637087444551444</v>
      </c>
      <c r="Q296" s="328">
        <f t="shared" si="184"/>
        <v>393.33695033597814</v>
      </c>
      <c r="R296" s="277">
        <f>IF(H296&gt;0, rate1(1,$L$52,$L$51,$L$54,L296,$L$53,$L$50,P296),"")</f>
        <v>186.73188812550038</v>
      </c>
      <c r="S296" s="323">
        <f t="shared" si="185"/>
        <v>1.9018086970733323</v>
      </c>
      <c r="T296" s="323">
        <f t="shared" si="186"/>
        <v>3.5127993301797493E-2</v>
      </c>
      <c r="U296" s="328">
        <f t="shared" si="187"/>
        <v>2.2713763038287702</v>
      </c>
      <c r="V296" s="336">
        <f t="shared" si="188"/>
        <v>2.2713763038287702</v>
      </c>
      <c r="W296" s="328">
        <f t="shared" si="189"/>
        <v>3.1041245579022103E-4</v>
      </c>
      <c r="X296" s="328">
        <f t="shared" si="190"/>
        <v>400.52486360599971</v>
      </c>
      <c r="Y296" s="328">
        <f t="shared" si="141"/>
        <v>27.882055026314564</v>
      </c>
      <c r="Z296" s="108">
        <f>IF(H296&gt;0, rate1(1,$L$52,$L$51,$L$54,U296,$L$53,$L$50,Y296),"")</f>
        <v>169.67230458354504</v>
      </c>
      <c r="AA296" s="336">
        <f t="shared" si="191"/>
        <v>2.1312730530416313</v>
      </c>
      <c r="AB296" s="336">
        <f t="shared" si="192"/>
        <v>-2.7439215930727005E-4</v>
      </c>
      <c r="AC296" s="328">
        <f t="shared" si="193"/>
        <v>3.5127993301797493E-2</v>
      </c>
      <c r="AD296" s="328">
        <f t="shared" si="194"/>
        <v>-0.56934649890680222</v>
      </c>
      <c r="AE296" s="328">
        <f t="shared" si="195"/>
        <v>6.5912864561192723</v>
      </c>
      <c r="AF296" s="328">
        <f t="shared" si="196"/>
        <v>693.09802536418249</v>
      </c>
      <c r="AG296" s="328">
        <f t="shared" si="197"/>
        <v>691.30936733934243</v>
      </c>
      <c r="AH296" s="328">
        <f t="shared" si="198"/>
        <v>2.2515255483236181</v>
      </c>
      <c r="AI296" s="328">
        <f t="shared" si="199"/>
        <v>188.11994916577061</v>
      </c>
      <c r="AJ296" s="328">
        <f t="shared" si="200"/>
        <v>14.928155914825249</v>
      </c>
      <c r="AK296" s="337">
        <f t="shared" si="201"/>
        <v>213.98825175218354</v>
      </c>
      <c r="AL296" s="42">
        <f t="shared" si="202"/>
        <v>4.2842593075364119</v>
      </c>
    </row>
    <row r="297" spans="1:38" ht="15" x14ac:dyDescent="0.15">
      <c r="A297" s="116"/>
      <c r="B297" s="328">
        <f t="shared" si="172"/>
        <v>693.09802536418249</v>
      </c>
      <c r="C297" s="328">
        <f t="shared" si="173"/>
        <v>691.30936733934243</v>
      </c>
      <c r="D297" s="328">
        <f t="shared" si="174"/>
        <v>2.2515255483236181</v>
      </c>
      <c r="E297" s="328">
        <f t="shared" si="137"/>
        <v>144.48534715563648</v>
      </c>
      <c r="F297" s="328">
        <f t="shared" si="175"/>
        <v>144.73988976406497</v>
      </c>
      <c r="G297" s="328">
        <f t="shared" si="176"/>
        <v>454.09141009429044</v>
      </c>
      <c r="H297" s="313">
        <f t="shared" si="177"/>
        <v>0.02</v>
      </c>
      <c r="I297" s="328">
        <f t="shared" si="178"/>
        <v>1.4309264198720486</v>
      </c>
      <c r="J297" s="328">
        <f t="shared" si="138"/>
        <v>80</v>
      </c>
      <c r="K297" s="335">
        <f t="shared" si="179"/>
        <v>-1</v>
      </c>
      <c r="L297" s="323">
        <f t="shared" si="180"/>
        <v>2.231525548323618</v>
      </c>
      <c r="M297" s="323">
        <f t="shared" si="181"/>
        <v>2.2415255483236178</v>
      </c>
      <c r="N297" s="328">
        <f t="shared" si="182"/>
        <v>-3.1403945113294807E-2</v>
      </c>
      <c r="O297" s="328">
        <f t="shared" si="183"/>
        <v>1.1002794648966487</v>
      </c>
      <c r="P297" s="332">
        <f t="shared" si="140"/>
        <v>27.313220938757979</v>
      </c>
      <c r="Q297" s="328">
        <f t="shared" si="184"/>
        <v>379.36241300272383</v>
      </c>
      <c r="R297" s="277">
        <f>IF(H297&gt;0, rate1(1,$L$52,$L$51,$L$54,L297,$L$53,$L$50,P297),"")</f>
        <v>208.58878812703031</v>
      </c>
      <c r="S297" s="323">
        <f t="shared" si="185"/>
        <v>1.6529523359603804</v>
      </c>
      <c r="T297" s="323">
        <f t="shared" si="186"/>
        <v>4.8095310153236551E-2</v>
      </c>
      <c r="U297" s="328">
        <f t="shared" si="187"/>
        <v>2.2515255483236181</v>
      </c>
      <c r="V297" s="336">
        <f t="shared" si="188"/>
        <v>2.2515255483236181</v>
      </c>
      <c r="W297" s="328">
        <f t="shared" si="189"/>
        <v>3.050104485460281E-4</v>
      </c>
      <c r="X297" s="328">
        <f t="shared" si="190"/>
        <v>386.35801658020989</v>
      </c>
      <c r="Y297" s="328">
        <f t="shared" si="141"/>
        <v>27.557466617572846</v>
      </c>
      <c r="Z297" s="108">
        <f>IF(H297&gt;0, rate1(1,$L$52,$L$51,$L$54,U297,$L$53,$L$50,Y297),"")</f>
        <v>192.17757168154392</v>
      </c>
      <c r="AA297" s="336">
        <f t="shared" si="191"/>
        <v>1.8271921422455037</v>
      </c>
      <c r="AB297" s="336">
        <f t="shared" si="192"/>
        <v>-3.6872986694245401E-4</v>
      </c>
      <c r="AC297" s="328">
        <f t="shared" si="193"/>
        <v>4.8095310153236551E-2</v>
      </c>
      <c r="AD297" s="328">
        <f t="shared" si="194"/>
        <v>-0.4158409611306792</v>
      </c>
      <c r="AE297" s="328">
        <f t="shared" si="195"/>
        <v>3.6890037141835599</v>
      </c>
      <c r="AF297" s="328">
        <f t="shared" si="196"/>
        <v>693.01852610891592</v>
      </c>
      <c r="AG297" s="328">
        <f t="shared" si="197"/>
        <v>691.26127202918917</v>
      </c>
      <c r="AH297" s="328">
        <f t="shared" si="198"/>
        <v>2.2316727053060808</v>
      </c>
      <c r="AI297" s="328">
        <f t="shared" si="199"/>
        <v>230.57476188004202</v>
      </c>
      <c r="AJ297" s="328">
        <f t="shared" si="200"/>
        <v>14.992204459791926</v>
      </c>
      <c r="AK297" s="337">
        <f t="shared" si="201"/>
        <v>214.07629114837297</v>
      </c>
      <c r="AL297" s="42">
        <f t="shared" si="202"/>
        <v>4.2993089034696732</v>
      </c>
    </row>
    <row r="298" spans="1:38" ht="15" x14ac:dyDescent="0.15">
      <c r="A298" s="116"/>
      <c r="B298" s="328">
        <f t="shared" si="172"/>
        <v>693.01852610891592</v>
      </c>
      <c r="C298" s="328">
        <f t="shared" si="173"/>
        <v>691.26127202918917</v>
      </c>
      <c r="D298" s="328">
        <f t="shared" si="174"/>
        <v>2.2316727053060808</v>
      </c>
      <c r="E298" s="328">
        <f t="shared" si="137"/>
        <v>144.0072218412507</v>
      </c>
      <c r="F298" s="328">
        <f t="shared" si="175"/>
        <v>144.24628449844357</v>
      </c>
      <c r="G298" s="328">
        <f t="shared" si="176"/>
        <v>440.57130376912335</v>
      </c>
      <c r="H298" s="313">
        <f t="shared" si="177"/>
        <v>0.02</v>
      </c>
      <c r="I298" s="328">
        <f t="shared" si="178"/>
        <v>1.4058032637813995</v>
      </c>
      <c r="J298" s="328">
        <f t="shared" si="138"/>
        <v>80</v>
      </c>
      <c r="K298" s="335">
        <f t="shared" si="179"/>
        <v>-1</v>
      </c>
      <c r="L298" s="323">
        <f t="shared" si="180"/>
        <v>2.2116727053060807</v>
      </c>
      <c r="M298" s="323">
        <f t="shared" si="181"/>
        <v>2.221672705306081</v>
      </c>
      <c r="N298" s="328">
        <f t="shared" si="182"/>
        <v>-3.1129084034152932E-2</v>
      </c>
      <c r="O298" s="328">
        <f t="shared" si="183"/>
        <v>1.0918440026507803</v>
      </c>
      <c r="P298" s="332">
        <f t="shared" si="140"/>
        <v>26.990279238236017</v>
      </c>
      <c r="Q298" s="328">
        <f t="shared" si="184"/>
        <v>365.78462085619026</v>
      </c>
      <c r="R298" s="277">
        <f>IF(H298&gt;0, rate1(1,$L$52,$L$51,$L$54,L298,$L$53,$L$50,P298),"")</f>
        <v>229.63039954798026</v>
      </c>
      <c r="S298" s="323">
        <f t="shared" si="185"/>
        <v>1.4589334021729095</v>
      </c>
      <c r="T298" s="323">
        <f t="shared" si="186"/>
        <v>6.7829196756579987E-2</v>
      </c>
      <c r="U298" s="328">
        <f t="shared" si="187"/>
        <v>2.2316727053060808</v>
      </c>
      <c r="V298" s="336">
        <f t="shared" si="188"/>
        <v>2.2316727053060808</v>
      </c>
      <c r="W298" s="328">
        <f t="shared" si="189"/>
        <v>2.9965529890096931E-4</v>
      </c>
      <c r="X298" s="328">
        <f t="shared" si="190"/>
        <v>372.5814107361827</v>
      </c>
      <c r="Y298" s="328">
        <f t="shared" si="141"/>
        <v>27.233798657839447</v>
      </c>
      <c r="Z298" s="108">
        <f>IF(H298&gt;0, rate1(1,$L$52,$L$51,$L$54,U298,$L$53,$L$50,Y298),"")</f>
        <v>213.8318211536577</v>
      </c>
      <c r="AA298" s="336">
        <f t="shared" si="191"/>
        <v>1.5958359894666763</v>
      </c>
      <c r="AB298" s="336">
        <f t="shared" si="192"/>
        <v>-5.0291574224844364E-4</v>
      </c>
      <c r="AC298" s="328">
        <f t="shared" si="193"/>
        <v>6.7829196756579987E-2</v>
      </c>
      <c r="AD298" s="328">
        <f t="shared" si="194"/>
        <v>-0.29485827573300633</v>
      </c>
      <c r="AE298" s="328">
        <f t="shared" si="195"/>
        <v>2.0872667673590599</v>
      </c>
      <c r="AF298" s="328">
        <f t="shared" si="196"/>
        <v>692.9195678281252</v>
      </c>
      <c r="AG298" s="328">
        <f t="shared" si="197"/>
        <v>691.19344283243254</v>
      </c>
      <c r="AH298" s="328">
        <f t="shared" si="198"/>
        <v>2.2118177674636148</v>
      </c>
      <c r="AI298" s="328">
        <f t="shared" si="199"/>
        <v>295.38422129691668</v>
      </c>
      <c r="AJ298" s="328">
        <f t="shared" si="200"/>
        <v>15.074255632374403</v>
      </c>
      <c r="AK298" s="337">
        <f t="shared" si="201"/>
        <v>214.18099316712724</v>
      </c>
      <c r="AL298" s="42">
        <f t="shared" si="202"/>
        <v>4.3177548844200766</v>
      </c>
    </row>
    <row r="299" spans="1:38" ht="15" x14ac:dyDescent="0.15">
      <c r="A299" s="116"/>
      <c r="B299" s="328">
        <f t="shared" si="172"/>
        <v>692.9195678281252</v>
      </c>
      <c r="C299" s="328">
        <f t="shared" si="173"/>
        <v>691.19344283243254</v>
      </c>
      <c r="D299" s="328">
        <f t="shared" si="174"/>
        <v>2.2118177674636148</v>
      </c>
      <c r="E299" s="328">
        <f t="shared" si="137"/>
        <v>143.57359096462142</v>
      </c>
      <c r="F299" s="328">
        <f t="shared" si="175"/>
        <v>143.79040640293607</v>
      </c>
      <c r="G299" s="328">
        <f t="shared" si="176"/>
        <v>427.45633829551412</v>
      </c>
      <c r="H299" s="313">
        <f t="shared" si="177"/>
        <v>0.02</v>
      </c>
      <c r="I299" s="328">
        <f t="shared" si="178"/>
        <v>1.3808999965541262</v>
      </c>
      <c r="J299" s="328">
        <f t="shared" si="138"/>
        <v>80</v>
      </c>
      <c r="K299" s="335">
        <f t="shared" si="179"/>
        <v>-1</v>
      </c>
      <c r="L299" s="323">
        <f t="shared" si="180"/>
        <v>2.1918177674636148</v>
      </c>
      <c r="M299" s="323">
        <f t="shared" si="181"/>
        <v>2.2018177674636146</v>
      </c>
      <c r="N299" s="328">
        <f t="shared" si="182"/>
        <v>-3.0854146516645198E-2</v>
      </c>
      <c r="O299" s="328">
        <f t="shared" si="183"/>
        <v>1.0818058966857882</v>
      </c>
      <c r="P299" s="332">
        <f t="shared" si="140"/>
        <v>26.668268239682572</v>
      </c>
      <c r="Q299" s="328">
        <f t="shared" si="184"/>
        <v>352.63260806339179</v>
      </c>
      <c r="R299" s="277">
        <f>IF(H299&gt;0, rate1(1,$L$52,$L$51,$L$54,L299,$L$53,$L$50,P299),"")</f>
        <v>249.90089433658065</v>
      </c>
      <c r="S299" s="323">
        <f t="shared" si="185"/>
        <v>1.3043835539699693</v>
      </c>
      <c r="T299" s="323">
        <f t="shared" si="186"/>
        <v>0.1013660104635262</v>
      </c>
      <c r="U299" s="328">
        <f t="shared" si="187"/>
        <v>2.2118177674636148</v>
      </c>
      <c r="V299" s="336">
        <f t="shared" si="188"/>
        <v>2.2118177674636148</v>
      </c>
      <c r="W299" s="328">
        <f t="shared" si="189"/>
        <v>2.9434701987218759E-4</v>
      </c>
      <c r="X299" s="328">
        <f t="shared" si="190"/>
        <v>359.21636112637452</v>
      </c>
      <c r="Y299" s="328">
        <f t="shared" si="141"/>
        <v>26.911056978126773</v>
      </c>
      <c r="Z299" s="108">
        <f>IF(H299&gt;0, rate1(1,$L$52,$L$51,$L$54,U299,$L$53,$L$50,Y299),"")</f>
        <v>234.68180956855224</v>
      </c>
      <c r="AA299" s="336">
        <f t="shared" si="191"/>
        <v>1.4149051798089942</v>
      </c>
      <c r="AB299" s="336">
        <f t="shared" si="192"/>
        <v>-7.0943202012491917E-4</v>
      </c>
      <c r="AC299" s="328">
        <f t="shared" si="193"/>
        <v>0.1013660104635262</v>
      </c>
      <c r="AD299" s="328">
        <f t="shared" si="194"/>
        <v>-0.19730479584373559</v>
      </c>
      <c r="AE299" s="328">
        <f t="shared" si="195"/>
        <v>1.1531470836802529</v>
      </c>
      <c r="AF299" s="328">
        <f t="shared" si="196"/>
        <v>692.78734767114497</v>
      </c>
      <c r="AG299" s="328">
        <f t="shared" si="197"/>
        <v>691.09207682196904</v>
      </c>
      <c r="AH299" s="328">
        <f t="shared" si="198"/>
        <v>2.1919607272877015</v>
      </c>
      <c r="AI299" s="328">
        <f t="shared" si="199"/>
        <v>405.62484072986439</v>
      </c>
      <c r="AJ299" s="328">
        <f t="shared" si="200"/>
        <v>15.18692919924381</v>
      </c>
      <c r="AK299" s="337">
        <f t="shared" si="201"/>
        <v>214.31113097861686</v>
      </c>
      <c r="AL299" s="42">
        <f t="shared" si="202"/>
        <v>4.3413856221238296</v>
      </c>
    </row>
    <row r="300" spans="1:38" ht="15" x14ac:dyDescent="0.15">
      <c r="A300" s="116"/>
      <c r="B300" s="328">
        <f t="shared" si="172"/>
        <v>692.78734767114497</v>
      </c>
      <c r="C300" s="328">
        <f t="shared" si="173"/>
        <v>691.09207682196904</v>
      </c>
      <c r="D300" s="328">
        <f t="shared" si="174"/>
        <v>2.1919607272877015</v>
      </c>
      <c r="E300" s="328">
        <f t="shared" si="137"/>
        <v>143.21206177785771</v>
      </c>
      <c r="F300" s="328">
        <f t="shared" si="175"/>
        <v>143.39282637123955</v>
      </c>
      <c r="G300" s="328">
        <f t="shared" si="176"/>
        <v>414.79294543094801</v>
      </c>
      <c r="H300" s="313">
        <f t="shared" si="177"/>
        <v>0.02</v>
      </c>
      <c r="I300" s="328">
        <f t="shared" si="178"/>
        <v>1.3562166793407415</v>
      </c>
      <c r="J300" s="328">
        <f t="shared" si="138"/>
        <v>80</v>
      </c>
      <c r="K300" s="335">
        <f t="shared" si="179"/>
        <v>-1</v>
      </c>
      <c r="L300" s="323">
        <f t="shared" si="180"/>
        <v>2.1719607272877015</v>
      </c>
      <c r="M300" s="323">
        <f t="shared" si="181"/>
        <v>2.1819607272877013</v>
      </c>
      <c r="N300" s="328">
        <f t="shared" si="182"/>
        <v>-3.0579132441758361E-2</v>
      </c>
      <c r="O300" s="328">
        <f t="shared" si="183"/>
        <v>1.0693107644312794</v>
      </c>
      <c r="P300" s="332">
        <f t="shared" si="140"/>
        <v>26.347193927624545</v>
      </c>
      <c r="Q300" s="328">
        <f t="shared" si="184"/>
        <v>339.97259996386055</v>
      </c>
      <c r="R300" s="277">
        <f>IF(H300&gt;0, rate1(1,$L$52,$L$51,$L$54,L300,$L$53,$L$50,P300),"")</f>
        <v>269.44130004597923</v>
      </c>
      <c r="S300" s="323">
        <f t="shared" si="185"/>
        <v>1.1799831685730193</v>
      </c>
      <c r="T300" s="323">
        <f t="shared" si="186"/>
        <v>0.16989995611368727</v>
      </c>
      <c r="U300" s="328">
        <f t="shared" si="187"/>
        <v>2.1919607272877015</v>
      </c>
      <c r="V300" s="336">
        <f t="shared" si="188"/>
        <v>2.1919607272877015</v>
      </c>
      <c r="W300" s="328">
        <f t="shared" si="189"/>
        <v>2.8908562449192488E-4</v>
      </c>
      <c r="X300" s="328">
        <f t="shared" si="190"/>
        <v>346.31076800211048</v>
      </c>
      <c r="Y300" s="328">
        <f t="shared" si="141"/>
        <v>26.589247495674162</v>
      </c>
      <c r="Z300" s="108">
        <f>IF(H300&gt;0, rate1(1,$L$52,$L$51,$L$54,U300,$L$53,$L$50,Y300),"")</f>
        <v>254.77091977085087</v>
      </c>
      <c r="AA300" s="336">
        <f t="shared" si="191"/>
        <v>1.271195075417328</v>
      </c>
      <c r="AB300" s="336">
        <f t="shared" si="192"/>
        <v>-1.0659692992104153E-3</v>
      </c>
      <c r="AC300" s="328">
        <f t="shared" si="193"/>
        <v>0.16989995611368727</v>
      </c>
      <c r="AD300" s="328">
        <f t="shared" si="194"/>
        <v>-0.11771633411498442</v>
      </c>
      <c r="AE300" s="328">
        <f t="shared" si="195"/>
        <v>0.58679282722403003</v>
      </c>
      <c r="AF300" s="328">
        <f t="shared" si="196"/>
        <v>692.58686858258955</v>
      </c>
      <c r="AG300" s="328">
        <f t="shared" si="197"/>
        <v>690.92217686585536</v>
      </c>
      <c r="AH300" s="328">
        <f t="shared" si="198"/>
        <v>2.172101577067119</v>
      </c>
      <c r="AI300" s="328">
        <f t="shared" si="199"/>
        <v>630.56389679197071</v>
      </c>
      <c r="AJ300" s="328">
        <f t="shared" si="200"/>
        <v>15.36208583724158</v>
      </c>
      <c r="AK300" s="337">
        <f t="shared" si="201"/>
        <v>214.48451788775694</v>
      </c>
      <c r="AL300" s="42">
        <f t="shared" si="202"/>
        <v>4.373835609382219</v>
      </c>
    </row>
    <row r="301" spans="1:38" ht="15" x14ac:dyDescent="0.15">
      <c r="A301" s="116"/>
      <c r="B301" s="328">
        <f t="shared" si="172"/>
        <v>692.58686858258955</v>
      </c>
      <c r="C301" s="328">
        <f t="shared" si="173"/>
        <v>690.92217686585536</v>
      </c>
      <c r="D301" s="328">
        <f t="shared" si="174"/>
        <v>2.172101577067119</v>
      </c>
      <c r="E301" s="328">
        <f t="shared" si="137"/>
        <v>142.99262994493358</v>
      </c>
      <c r="F301" s="328">
        <f t="shared" si="175"/>
        <v>143.10234586139563</v>
      </c>
      <c r="G301" s="328">
        <f t="shared" si="176"/>
        <v>402.70088099008905</v>
      </c>
      <c r="H301" s="313">
        <f t="shared" si="177"/>
        <v>0.02</v>
      </c>
      <c r="I301" s="328">
        <f t="shared" si="178"/>
        <v>1.3317533733873461</v>
      </c>
      <c r="J301" s="328">
        <f t="shared" si="138"/>
        <v>80</v>
      </c>
      <c r="K301" s="335">
        <f t="shared" si="179"/>
        <v>-1</v>
      </c>
      <c r="L301" s="323">
        <f t="shared" si="180"/>
        <v>2.152101577067119</v>
      </c>
      <c r="M301" s="323">
        <f t="shared" si="181"/>
        <v>2.1621015770671193</v>
      </c>
      <c r="N301" s="328">
        <f t="shared" si="182"/>
        <v>-3.0304041687589489E-2</v>
      </c>
      <c r="O301" s="328">
        <f t="shared" si="183"/>
        <v>1.0526157659432429</v>
      </c>
      <c r="P301" s="332">
        <f t="shared" si="140"/>
        <v>26.027062376559655</v>
      </c>
      <c r="Q301" s="328">
        <f t="shared" si="184"/>
        <v>327.9834119557276</v>
      </c>
      <c r="R301" s="277">
        <f>IF(H301&gt;0, rate1(1,$L$52,$L$51,$L$54,L301,$L$53,$L$50,P301),"")</f>
        <v>288.28977448878288</v>
      </c>
      <c r="S301" s="323">
        <f t="shared" si="185"/>
        <v>1.0808185018339276</v>
      </c>
      <c r="T301" s="323">
        <f t="shared" si="186"/>
        <v>0.37496416043272734</v>
      </c>
      <c r="U301" s="328">
        <f t="shared" si="187"/>
        <v>2.172101577067119</v>
      </c>
      <c r="V301" s="336">
        <f t="shared" si="188"/>
        <v>2.172101577067119</v>
      </c>
      <c r="W301" s="328">
        <f t="shared" si="189"/>
        <v>2.8387112581595986E-4</v>
      </c>
      <c r="X301" s="328">
        <f t="shared" si="190"/>
        <v>333.98796599992812</v>
      </c>
      <c r="Y301" s="328">
        <f t="shared" si="141"/>
        <v>26.2683762160346</v>
      </c>
      <c r="Z301" s="108">
        <f>IF(H301&gt;0, rate1(1,$L$52,$L$51,$L$54,U301,$L$53,$L$50,Y301),"")</f>
        <v>274.13945953157963</v>
      </c>
      <c r="AA301" s="336">
        <f t="shared" si="191"/>
        <v>1.1574157720119944</v>
      </c>
      <c r="AB301" s="336">
        <f t="shared" si="192"/>
        <v>-1.8033207358302704E-3</v>
      </c>
      <c r="AC301" s="328">
        <f t="shared" si="193"/>
        <v>0.37496416043272734</v>
      </c>
      <c r="AD301" s="328">
        <f t="shared" si="194"/>
        <v>-5.3338431003429776E-2</v>
      </c>
      <c r="AE301" s="328">
        <f t="shared" si="195"/>
        <v>0.23630810382452691</v>
      </c>
      <c r="AF301" s="328">
        <f t="shared" si="196"/>
        <v>692.18160038046926</v>
      </c>
      <c r="AG301" s="328">
        <f t="shared" si="197"/>
        <v>690.54721270542268</v>
      </c>
      <c r="AH301" s="328">
        <f t="shared" si="198"/>
        <v>2.1522403088798603</v>
      </c>
      <c r="AI301" s="328">
        <f t="shared" si="199"/>
        <v>1300.6502263135833</v>
      </c>
      <c r="AJ301" s="328">
        <f t="shared" si="200"/>
        <v>15.723377566773131</v>
      </c>
      <c r="AK301" s="337">
        <f t="shared" si="201"/>
        <v>214.74607134378971</v>
      </c>
      <c r="AL301" s="42">
        <f t="shared" si="202"/>
        <v>4.4242807211255766</v>
      </c>
    </row>
    <row r="302" spans="1:38" ht="15" x14ac:dyDescent="0.15">
      <c r="A302" s="116"/>
      <c r="B302" s="328">
        <f t="shared" si="172"/>
        <v>692.18160038046926</v>
      </c>
      <c r="C302" s="328">
        <f t="shared" si="173"/>
        <v>690.54721270542268</v>
      </c>
      <c r="D302" s="328">
        <f t="shared" si="174"/>
        <v>2.1522403088798603</v>
      </c>
      <c r="E302" s="328">
        <f t="shared" si="137"/>
        <v>143.18835738549646</v>
      </c>
      <c r="F302" s="328">
        <f t="shared" si="175"/>
        <v>143.09049366521504</v>
      </c>
      <c r="G302" s="328">
        <f t="shared" si="176"/>
        <v>399.96855598031027</v>
      </c>
      <c r="H302" s="313">
        <f t="shared" si="177"/>
        <v>5.0000000000000001E-3</v>
      </c>
      <c r="I302" s="328">
        <f t="shared" si="178"/>
        <v>1.307510140037266</v>
      </c>
      <c r="J302" s="328">
        <f t="shared" si="138"/>
        <v>80</v>
      </c>
      <c r="K302" s="335">
        <f t="shared" si="179"/>
        <v>-1</v>
      </c>
      <c r="L302" s="323">
        <f t="shared" si="180"/>
        <v>2.1472403088798604</v>
      </c>
      <c r="M302" s="323">
        <f t="shared" si="181"/>
        <v>2.1497403088798603</v>
      </c>
      <c r="N302" s="328">
        <f t="shared" si="182"/>
        <v>-7.3114233780740001E-3</v>
      </c>
      <c r="O302" s="328">
        <f t="shared" si="183"/>
        <v>1.0273019396949779</v>
      </c>
      <c r="P302" s="332">
        <f t="shared" si="140"/>
        <v>25.888201830396053</v>
      </c>
      <c r="Q302" s="328">
        <f t="shared" si="184"/>
        <v>321.57463892933833</v>
      </c>
      <c r="R302" s="277">
        <f>IF(H302&gt;0, rate1(1,$L$52,$L$51,$L$54,L302,$L$53,$L$50,P302),"")</f>
        <v>296.27622981670152</v>
      </c>
      <c r="S302" s="323">
        <f t="shared" si="185"/>
        <v>1.0565422605158861</v>
      </c>
      <c r="T302" s="323">
        <f t="shared" si="186"/>
        <v>0.12930900376754106</v>
      </c>
      <c r="U302" s="328">
        <f t="shared" si="187"/>
        <v>2.1522403088798603</v>
      </c>
      <c r="V302" s="336">
        <f t="shared" si="188"/>
        <v>2.1522403088798603</v>
      </c>
      <c r="W302" s="328">
        <f t="shared" si="189"/>
        <v>2.7870353692005523E-4</v>
      </c>
      <c r="X302" s="328">
        <f t="shared" si="190"/>
        <v>322.70186039713849</v>
      </c>
      <c r="Y302" s="328">
        <f t="shared" si="141"/>
        <v>25.948449235214539</v>
      </c>
      <c r="Z302" s="108">
        <f>IF(H302&gt;0, rate1(1,$L$52,$L$51,$L$54,U302,$L$53,$L$50,Y302),"")</f>
        <v>292.82492901869904</v>
      </c>
      <c r="AA302" s="336">
        <f t="shared" si="191"/>
        <v>1.0727420738108966</v>
      </c>
      <c r="AB302" s="336">
        <f t="shared" si="192"/>
        <v>-3.8313938869076634E-3</v>
      </c>
      <c r="AC302" s="328">
        <f t="shared" si="193"/>
        <v>0.12930900376754106</v>
      </c>
      <c r="AD302" s="328">
        <f t="shared" si="194"/>
        <v>-3.8667067677580332E-2</v>
      </c>
      <c r="AE302" s="328">
        <f t="shared" si="195"/>
        <v>5.8188158194445651E-2</v>
      </c>
      <c r="AF302" s="328">
        <f t="shared" si="196"/>
        <v>692.0449799533236</v>
      </c>
      <c r="AG302" s="328">
        <f t="shared" si="197"/>
        <v>690.41790370165518</v>
      </c>
      <c r="AH302" s="328">
        <f t="shared" si="198"/>
        <v>2.1474208959331502</v>
      </c>
      <c r="AI302" s="328">
        <f t="shared" si="199"/>
        <v>436.44744584316203</v>
      </c>
      <c r="AJ302" s="328">
        <f t="shared" si="200"/>
        <v>15.844612968396232</v>
      </c>
      <c r="AK302" s="337">
        <f t="shared" si="201"/>
        <v>215.26984433578616</v>
      </c>
      <c r="AL302" s="42">
        <f t="shared" si="202"/>
        <v>4.5283327392306632</v>
      </c>
    </row>
    <row r="303" spans="1:38" ht="15" x14ac:dyDescent="0.15">
      <c r="A303" s="116"/>
      <c r="B303" s="328">
        <f t="shared" si="172"/>
        <v>692.0449799533236</v>
      </c>
      <c r="C303" s="328">
        <f t="shared" si="173"/>
        <v>690.41790370165518</v>
      </c>
      <c r="D303" s="328">
        <f t="shared" si="174"/>
        <v>2.1474208959331502</v>
      </c>
      <c r="E303" s="328">
        <f t="shared" si="137"/>
        <v>143.31326394575294</v>
      </c>
      <c r="F303" s="328">
        <f t="shared" si="175"/>
        <v>143.2508106656247</v>
      </c>
      <c r="G303" s="328">
        <f t="shared" si="176"/>
        <v>397.72654880579427</v>
      </c>
      <c r="H303" s="313">
        <f t="shared" si="177"/>
        <v>5.0000000000000001E-3</v>
      </c>
      <c r="I303" s="328">
        <f t="shared" si="178"/>
        <v>1.3016610013347418</v>
      </c>
      <c r="J303" s="328">
        <f t="shared" si="138"/>
        <v>80</v>
      </c>
      <c r="K303" s="335">
        <f t="shared" si="179"/>
        <v>-1</v>
      </c>
      <c r="L303" s="323">
        <f t="shared" si="180"/>
        <v>2.1424208959331503</v>
      </c>
      <c r="M303" s="323">
        <f t="shared" si="181"/>
        <v>2.1449208959331503</v>
      </c>
      <c r="N303" s="328">
        <f t="shared" si="182"/>
        <v>-7.2956640568326847E-3</v>
      </c>
      <c r="O303" s="328">
        <f t="shared" si="183"/>
        <v>0.97613007470725688</v>
      </c>
      <c r="P303" s="332">
        <f t="shared" si="140"/>
        <v>25.810763704071164</v>
      </c>
      <c r="Q303" s="328">
        <f t="shared" si="184"/>
        <v>319.22782132371896</v>
      </c>
      <c r="R303" s="277">
        <f>IF(H303&gt;0, rate1(1,$L$52,$L$51,$L$54,L303,$L$53,$L$50,P303),"")</f>
        <v>300.68162191731744</v>
      </c>
      <c r="S303" s="323">
        <f t="shared" si="185"/>
        <v>1.087642466455202</v>
      </c>
      <c r="T303" s="323">
        <f t="shared" si="186"/>
        <v>8.3243481749362053E-2</v>
      </c>
      <c r="U303" s="328">
        <f t="shared" si="187"/>
        <v>2.1474208959331502</v>
      </c>
      <c r="V303" s="336">
        <f t="shared" si="188"/>
        <v>2.1474208959331502</v>
      </c>
      <c r="W303" s="328">
        <f t="shared" si="189"/>
        <v>2.7745675833479311E-4</v>
      </c>
      <c r="X303" s="328">
        <f t="shared" si="190"/>
        <v>320.45081678491169</v>
      </c>
      <c r="Y303" s="328">
        <f t="shared" si="141"/>
        <v>25.870965937042421</v>
      </c>
      <c r="Z303" s="108">
        <f>IF(H303&gt;0, rate1(1,$L$52,$L$51,$L$54,U303,$L$53,$L$50,Y303),"")</f>
        <v>297.25974061578398</v>
      </c>
      <c r="AA303" s="336">
        <f t="shared" si="191"/>
        <v>1.1043776138052135</v>
      </c>
      <c r="AB303" s="336">
        <f t="shared" si="192"/>
        <v>-2.6582017754551751E-3</v>
      </c>
      <c r="AC303" s="328">
        <f t="shared" si="193"/>
        <v>8.3243481749362053E-2</v>
      </c>
      <c r="AD303" s="328">
        <f t="shared" si="194"/>
        <v>-6.0064762969123622E-2</v>
      </c>
      <c r="AE303" s="328">
        <f t="shared" si="195"/>
        <v>-0.20134034414612056</v>
      </c>
      <c r="AF303" s="328">
        <f t="shared" si="196"/>
        <v>691.95444080751736</v>
      </c>
      <c r="AG303" s="328">
        <f t="shared" si="197"/>
        <v>690.3346602199058</v>
      </c>
      <c r="AH303" s="328">
        <f t="shared" si="198"/>
        <v>2.1426010655428169</v>
      </c>
      <c r="AI303" s="328">
        <f t="shared" si="199"/>
        <v>276.84925077413828</v>
      </c>
      <c r="AJ303" s="328">
        <f t="shared" si="200"/>
        <v>15.921515538055715</v>
      </c>
      <c r="AK303" s="337">
        <f t="shared" si="201"/>
        <v>215.44440959046133</v>
      </c>
      <c r="AL303" s="42">
        <f t="shared" si="202"/>
        <v>4.5632485348981158</v>
      </c>
    </row>
    <row r="304" spans="1:38" ht="15" x14ac:dyDescent="0.15">
      <c r="A304" s="116"/>
      <c r="B304" s="328">
        <f t="shared" si="172"/>
        <v>691.95444080751736</v>
      </c>
      <c r="C304" s="328">
        <f t="shared" si="173"/>
        <v>690.3346602199058</v>
      </c>
      <c r="D304" s="328">
        <f t="shared" si="174"/>
        <v>2.1426010655428169</v>
      </c>
      <c r="E304" s="328">
        <f t="shared" si="137"/>
        <v>143.34632766873517</v>
      </c>
      <c r="F304" s="328">
        <f t="shared" si="175"/>
        <v>143.32979580724407</v>
      </c>
      <c r="G304" s="328">
        <f t="shared" si="176"/>
        <v>395.26608602530956</v>
      </c>
      <c r="H304" s="313">
        <f t="shared" si="177"/>
        <v>5.0000000000000001E-3</v>
      </c>
      <c r="I304" s="328">
        <f t="shared" si="178"/>
        <v>1.2958244700892465</v>
      </c>
      <c r="J304" s="328">
        <f t="shared" si="138"/>
        <v>80</v>
      </c>
      <c r="K304" s="335">
        <f t="shared" si="179"/>
        <v>-1</v>
      </c>
      <c r="L304" s="323">
        <f t="shared" si="180"/>
        <v>2.137601065542817</v>
      </c>
      <c r="M304" s="323">
        <f t="shared" si="181"/>
        <v>2.140101065542817</v>
      </c>
      <c r="N304" s="328">
        <f t="shared" si="182"/>
        <v>-7.2799005752197665E-3</v>
      </c>
      <c r="O304" s="328">
        <f t="shared" si="183"/>
        <v>0.95887946877299846</v>
      </c>
      <c r="P304" s="332">
        <f t="shared" si="140"/>
        <v>25.733377004456681</v>
      </c>
      <c r="Q304" s="328">
        <f t="shared" si="184"/>
        <v>316.63404791811269</v>
      </c>
      <c r="R304" s="277">
        <f>IF(H304&gt;0, rate1(1,$L$52,$L$51,$L$54,L304,$L$53,$L$50,P304),"")</f>
        <v>305.04997527568304</v>
      </c>
      <c r="S304" s="323">
        <f t="shared" si="185"/>
        <v>1.0824867750532063</v>
      </c>
      <c r="T304" s="323">
        <f t="shared" si="186"/>
        <v>8.8255366639367602E-2</v>
      </c>
      <c r="U304" s="328">
        <f t="shared" si="187"/>
        <v>2.1426010655428169</v>
      </c>
      <c r="V304" s="336">
        <f t="shared" si="188"/>
        <v>2.1426010655428169</v>
      </c>
      <c r="W304" s="328">
        <f t="shared" si="189"/>
        <v>2.7621266709987324E-4</v>
      </c>
      <c r="X304" s="328">
        <f t="shared" si="190"/>
        <v>317.97977571518237</v>
      </c>
      <c r="Y304" s="328">
        <f t="shared" si="141"/>
        <v>25.79353399397306</v>
      </c>
      <c r="Z304" s="108">
        <f>IF(H304&gt;0, rate1(1,$L$52,$L$51,$L$54,U304,$L$53,$L$50,Y304),"")</f>
        <v>301.65714807537103</v>
      </c>
      <c r="AA304" s="336">
        <f t="shared" si="191"/>
        <v>1.0993142512665683</v>
      </c>
      <c r="AB304" s="336">
        <f t="shared" si="192"/>
        <v>-2.7811987058986502E-3</v>
      </c>
      <c r="AC304" s="328">
        <f t="shared" si="193"/>
        <v>8.8255366639367602E-2</v>
      </c>
      <c r="AD304" s="328">
        <f t="shared" si="194"/>
        <v>-5.6653778579054438E-2</v>
      </c>
      <c r="AE304" s="328">
        <f t="shared" si="195"/>
        <v>3.9778510726062033E-2</v>
      </c>
      <c r="AF304" s="328">
        <f t="shared" si="196"/>
        <v>691.85890554030277</v>
      </c>
      <c r="AG304" s="328">
        <f t="shared" si="197"/>
        <v>690.24640485326643</v>
      </c>
      <c r="AH304" s="328">
        <f t="shared" si="198"/>
        <v>2.1377808176431778</v>
      </c>
      <c r="AI304" s="328">
        <f t="shared" si="199"/>
        <v>289.31445268798501</v>
      </c>
      <c r="AJ304" s="328">
        <f t="shared" si="200"/>
        <v>16.001880663802378</v>
      </c>
      <c r="AK304" s="337">
        <f t="shared" si="201"/>
        <v>215.55451988751119</v>
      </c>
      <c r="AL304" s="42">
        <f t="shared" si="202"/>
        <v>4.5853964749600467</v>
      </c>
    </row>
    <row r="305" spans="1:38" ht="15" x14ac:dyDescent="0.15">
      <c r="A305" s="116"/>
      <c r="B305" s="328">
        <f t="shared" si="172"/>
        <v>691.85890554030277</v>
      </c>
      <c r="C305" s="328">
        <f t="shared" si="173"/>
        <v>690.24640485326643</v>
      </c>
      <c r="D305" s="328">
        <f t="shared" si="174"/>
        <v>2.1377808176431778</v>
      </c>
      <c r="E305" s="328">
        <f t="shared" si="137"/>
        <v>143.38970344434426</v>
      </c>
      <c r="F305" s="328">
        <f t="shared" si="175"/>
        <v>143.36801555653972</v>
      </c>
      <c r="G305" s="328">
        <f t="shared" si="176"/>
        <v>392.70284159991019</v>
      </c>
      <c r="H305" s="313">
        <f t="shared" si="177"/>
        <v>5.0000000000000001E-3</v>
      </c>
      <c r="I305" s="328">
        <f t="shared" si="178"/>
        <v>1.2900005496290761</v>
      </c>
      <c r="J305" s="328">
        <f t="shared" si="138"/>
        <v>80</v>
      </c>
      <c r="K305" s="335">
        <f t="shared" si="179"/>
        <v>-1</v>
      </c>
      <c r="L305" s="323">
        <f t="shared" si="180"/>
        <v>2.132780817643178</v>
      </c>
      <c r="M305" s="323">
        <f t="shared" si="181"/>
        <v>2.1352808176431779</v>
      </c>
      <c r="N305" s="328">
        <f t="shared" si="182"/>
        <v>-7.2641329322893355E-3</v>
      </c>
      <c r="O305" s="328">
        <f t="shared" si="183"/>
        <v>0.94744739262919642</v>
      </c>
      <c r="P305" s="332">
        <f t="shared" si="140"/>
        <v>25.6560418328359</v>
      </c>
      <c r="Q305" s="328">
        <f t="shared" si="184"/>
        <v>314.07921863330222</v>
      </c>
      <c r="R305" s="277">
        <f>IF(H305&gt;0, rate1(1,$L$52,$L$51,$L$54,L305,$L$53,$L$50,P305),"")</f>
        <v>309.38174653760353</v>
      </c>
      <c r="S305" s="323">
        <f t="shared" si="185"/>
        <v>1.0714931773323297</v>
      </c>
      <c r="T305" s="323">
        <f t="shared" si="186"/>
        <v>0.101605960223626</v>
      </c>
      <c r="U305" s="328">
        <f t="shared" si="187"/>
        <v>2.1377808176431778</v>
      </c>
      <c r="V305" s="336">
        <f t="shared" si="188"/>
        <v>2.1377808176431778</v>
      </c>
      <c r="W305" s="328">
        <f t="shared" si="189"/>
        <v>2.7497126393205562E-4</v>
      </c>
      <c r="X305" s="328">
        <f t="shared" si="190"/>
        <v>315.40519640708709</v>
      </c>
      <c r="Y305" s="328">
        <f t="shared" si="141"/>
        <v>25.716153507017168</v>
      </c>
      <c r="Z305" s="108">
        <f>IF(H305&gt;0, rate1(1,$L$52,$L$51,$L$54,U305,$L$53,$L$50,Y305),"")</f>
        <v>306.01761408682381</v>
      </c>
      <c r="AA305" s="336">
        <f t="shared" si="191"/>
        <v>1.0878457377111603</v>
      </c>
      <c r="AB305" s="336">
        <f t="shared" si="192"/>
        <v>-3.1301605643767275E-3</v>
      </c>
      <c r="AC305" s="328">
        <f t="shared" si="193"/>
        <v>0.101605960223626</v>
      </c>
      <c r="AD305" s="328">
        <f t="shared" si="194"/>
        <v>-4.9209711605455321E-2</v>
      </c>
      <c r="AE305" s="328">
        <f t="shared" si="195"/>
        <v>7.8415832192838847E-2</v>
      </c>
      <c r="AF305" s="328">
        <f t="shared" si="196"/>
        <v>691.75003544714684</v>
      </c>
      <c r="AG305" s="328">
        <f t="shared" si="197"/>
        <v>690.14479889304278</v>
      </c>
      <c r="AH305" s="328">
        <f t="shared" si="198"/>
        <v>2.1329601521683137</v>
      </c>
      <c r="AI305" s="328">
        <f t="shared" si="199"/>
        <v>328.41614400569165</v>
      </c>
      <c r="AJ305" s="328">
        <f t="shared" si="200"/>
        <v>16.093107370470626</v>
      </c>
      <c r="AK305" s="337">
        <f t="shared" si="201"/>
        <v>215.66887607885573</v>
      </c>
      <c r="AL305" s="42">
        <f t="shared" si="202"/>
        <v>4.6085416311750853</v>
      </c>
    </row>
    <row r="306" spans="1:38" ht="15" x14ac:dyDescent="0.15">
      <c r="A306" s="40"/>
      <c r="B306" s="328">
        <f t="shared" si="172"/>
        <v>691.75003544714684</v>
      </c>
      <c r="C306" s="328">
        <f t="shared" si="173"/>
        <v>690.14479889304278</v>
      </c>
      <c r="D306" s="328">
        <f t="shared" si="174"/>
        <v>2.1329601521683137</v>
      </c>
      <c r="E306" s="328">
        <f t="shared" si="137"/>
        <v>143.46006876607038</v>
      </c>
      <c r="F306" s="328">
        <f t="shared" si="175"/>
        <v>143.42488610520732</v>
      </c>
      <c r="G306" s="328">
        <f t="shared" si="176"/>
        <v>390.20072456744276</v>
      </c>
      <c r="H306" s="313">
        <f t="shared" si="177"/>
        <v>5.0000000000000001E-3</v>
      </c>
      <c r="I306" s="328">
        <f t="shared" si="178"/>
        <v>1.2841892432832538</v>
      </c>
      <c r="J306" s="328">
        <f t="shared" si="138"/>
        <v>80</v>
      </c>
      <c r="K306" s="335">
        <f t="shared" si="179"/>
        <v>-1</v>
      </c>
      <c r="L306" s="323">
        <f t="shared" si="180"/>
        <v>2.1279601521683138</v>
      </c>
      <c r="M306" s="323">
        <f t="shared" si="181"/>
        <v>2.1304601521683137</v>
      </c>
      <c r="N306" s="328">
        <f t="shared" si="182"/>
        <v>-7.2483611271039194E-3</v>
      </c>
      <c r="O306" s="328">
        <f t="shared" si="183"/>
        <v>0.93538447288890136</v>
      </c>
      <c r="P306" s="332">
        <f t="shared" si="140"/>
        <v>25.57875829086634</v>
      </c>
      <c r="Q306" s="328">
        <f t="shared" si="184"/>
        <v>311.60826818266327</v>
      </c>
      <c r="R306" s="277">
        <f>IF(H306&gt;0, rate1(1,$L$52,$L$51,$L$54,L306,$L$53,$L$50,P306),"")</f>
        <v>313.67738483624368</v>
      </c>
      <c r="S306" s="323">
        <f t="shared" si="185"/>
        <v>1.062027121474733</v>
      </c>
      <c r="T306" s="323">
        <f t="shared" si="186"/>
        <v>0.1168579317364674</v>
      </c>
      <c r="U306" s="328">
        <f t="shared" si="187"/>
        <v>2.1329601521683137</v>
      </c>
      <c r="V306" s="336">
        <f t="shared" si="188"/>
        <v>2.1329601521683137</v>
      </c>
      <c r="W306" s="328">
        <f t="shared" si="189"/>
        <v>2.7373254953610981E-4</v>
      </c>
      <c r="X306" s="328">
        <f t="shared" si="190"/>
        <v>312.89211316937434</v>
      </c>
      <c r="Y306" s="328">
        <f t="shared" si="141"/>
        <v>25.638824577558015</v>
      </c>
      <c r="Z306" s="108">
        <f>IF(H306&gt;0, rate1(1,$L$52,$L$51,$L$54,U306,$L$53,$L$50,Y306),"")</f>
        <v>310.34159370269293</v>
      </c>
      <c r="AA306" s="336">
        <f t="shared" si="191"/>
        <v>1.0778652579385879</v>
      </c>
      <c r="AB306" s="336">
        <f t="shared" si="192"/>
        <v>-3.5154644931890151E-3</v>
      </c>
      <c r="AC306" s="328">
        <f t="shared" si="193"/>
        <v>0.1168579317364674</v>
      </c>
      <c r="AD306" s="328">
        <f t="shared" si="194"/>
        <v>-4.278699721706327E-2</v>
      </c>
      <c r="AE306" s="328">
        <f t="shared" si="195"/>
        <v>5.8798864478394275E-2</v>
      </c>
      <c r="AF306" s="328">
        <f t="shared" si="196"/>
        <v>691.62592915428331</v>
      </c>
      <c r="AG306" s="328">
        <f t="shared" si="197"/>
        <v>690.02794096130629</v>
      </c>
      <c r="AH306" s="328">
        <f t="shared" si="198"/>
        <v>2.1281390690521458</v>
      </c>
      <c r="AI306" s="328">
        <f t="shared" si="199"/>
        <v>372.54178141491928</v>
      </c>
      <c r="AJ306" s="328">
        <f t="shared" si="200"/>
        <v>16.196591198641439</v>
      </c>
      <c r="AK306" s="337">
        <f t="shared" si="201"/>
        <v>215.79784603183404</v>
      </c>
      <c r="AL306" s="42">
        <f t="shared" si="202"/>
        <v>4.6348149226955409</v>
      </c>
    </row>
    <row r="307" spans="1:38" ht="15" x14ac:dyDescent="0.15">
      <c r="A307" s="40"/>
      <c r="B307" s="328">
        <f t="shared" si="172"/>
        <v>691.62592915428331</v>
      </c>
      <c r="C307" s="328">
        <f t="shared" si="173"/>
        <v>690.02794096130629</v>
      </c>
      <c r="D307" s="328">
        <f t="shared" si="174"/>
        <v>2.1281390690521458</v>
      </c>
      <c r="E307" s="328">
        <f t="shared" si="137"/>
        <v>143.56122646589091</v>
      </c>
      <c r="F307" s="328">
        <f t="shared" si="175"/>
        <v>143.51064761598064</v>
      </c>
      <c r="G307" s="328">
        <f t="shared" si="176"/>
        <v>387.78635833655102</v>
      </c>
      <c r="H307" s="313">
        <f t="shared" si="177"/>
        <v>5.0000000000000001E-3</v>
      </c>
      <c r="I307" s="328">
        <f t="shared" si="178"/>
        <v>1.2783905543816219</v>
      </c>
      <c r="J307" s="328">
        <f t="shared" si="138"/>
        <v>80</v>
      </c>
      <c r="K307" s="335">
        <f t="shared" si="179"/>
        <v>-1</v>
      </c>
      <c r="L307" s="323">
        <f t="shared" si="180"/>
        <v>2.1231390690521459</v>
      </c>
      <c r="M307" s="323">
        <f t="shared" si="181"/>
        <v>2.1256390690521458</v>
      </c>
      <c r="N307" s="328">
        <f t="shared" si="182"/>
        <v>-7.2325851587171641E-3</v>
      </c>
      <c r="O307" s="328">
        <f t="shared" si="183"/>
        <v>0.9216378091264128</v>
      </c>
      <c r="P307" s="332">
        <f t="shared" si="140"/>
        <v>25.501526480583308</v>
      </c>
      <c r="Q307" s="328">
        <f t="shared" si="184"/>
        <v>309.2299964933772</v>
      </c>
      <c r="R307" s="277">
        <f>IF(H307&gt;0, rate1(1,$L$52,$L$51,$L$54,L307,$L$53,$L$50,P307),"")</f>
        <v>317.93733194568466</v>
      </c>
      <c r="S307" s="323">
        <f t="shared" si="185"/>
        <v>1.0553094016034805</v>
      </c>
      <c r="T307" s="323">
        <f t="shared" si="186"/>
        <v>0.13076592675090576</v>
      </c>
      <c r="U307" s="328">
        <f t="shared" si="187"/>
        <v>2.1281390690521458</v>
      </c>
      <c r="V307" s="336">
        <f t="shared" si="188"/>
        <v>2.1281390690521458</v>
      </c>
      <c r="W307" s="328">
        <f t="shared" si="189"/>
        <v>2.7249652462568719E-4</v>
      </c>
      <c r="X307" s="328">
        <f t="shared" si="190"/>
        <v>310.4673360560011</v>
      </c>
      <c r="Y307" s="328">
        <f t="shared" si="141"/>
        <v>25.56154730735495</v>
      </c>
      <c r="Z307" s="108">
        <f>IF(H307&gt;0, rate1(1,$L$52,$L$51,$L$54,U307,$L$53,$L$50,Y307),"")</f>
        <v>314.62953449532296</v>
      </c>
      <c r="AA307" s="336">
        <f t="shared" si="191"/>
        <v>1.070671258934953</v>
      </c>
      <c r="AB307" s="336">
        <f t="shared" si="192"/>
        <v>-3.8558323246582838E-3</v>
      </c>
      <c r="AC307" s="328">
        <f t="shared" si="193"/>
        <v>0.13076592675090576</v>
      </c>
      <c r="AD307" s="328">
        <f t="shared" si="194"/>
        <v>-3.8236260195856922E-2</v>
      </c>
      <c r="AE307" s="328">
        <f t="shared" si="195"/>
        <v>3.6755238764187168E-2</v>
      </c>
      <c r="AF307" s="328">
        <f t="shared" si="196"/>
        <v>691.48793064237373</v>
      </c>
      <c r="AG307" s="328">
        <f t="shared" si="197"/>
        <v>689.8971750345554</v>
      </c>
      <c r="AH307" s="328">
        <f t="shared" si="198"/>
        <v>2.1233175682282766</v>
      </c>
      <c r="AI307" s="328">
        <f t="shared" si="199"/>
        <v>411.29465970748402</v>
      </c>
      <c r="AJ307" s="328">
        <f t="shared" si="200"/>
        <v>16.310839715226852</v>
      </c>
      <c r="AK307" s="337">
        <f t="shared" si="201"/>
        <v>215.94321210487379</v>
      </c>
      <c r="AL307" s="42">
        <f t="shared" si="202"/>
        <v>4.664618265208734</v>
      </c>
    </row>
    <row r="308" spans="1:38" ht="15" x14ac:dyDescent="0.15">
      <c r="A308" s="40"/>
      <c r="B308" s="328">
        <f t="shared" si="172"/>
        <v>691.48793064237373</v>
      </c>
      <c r="C308" s="328">
        <f t="shared" si="173"/>
        <v>689.8971750345554</v>
      </c>
      <c r="D308" s="328">
        <f t="shared" si="174"/>
        <v>2.1233175682282766</v>
      </c>
      <c r="E308" s="328">
        <f t="shared" si="137"/>
        <v>143.69048866694376</v>
      </c>
      <c r="F308" s="328">
        <f t="shared" si="175"/>
        <v>143.62585756641732</v>
      </c>
      <c r="G308" s="328">
        <f t="shared" si="176"/>
        <v>385.4596369543487</v>
      </c>
      <c r="H308" s="313">
        <f t="shared" si="177"/>
        <v>5.0000000000000001E-3</v>
      </c>
      <c r="I308" s="328">
        <f t="shared" si="178"/>
        <v>1.2726044862546588</v>
      </c>
      <c r="J308" s="328">
        <f t="shared" si="138"/>
        <v>80</v>
      </c>
      <c r="K308" s="335">
        <f t="shared" si="179"/>
        <v>-1</v>
      </c>
      <c r="L308" s="323">
        <f t="shared" si="180"/>
        <v>2.1183175682282767</v>
      </c>
      <c r="M308" s="323">
        <f t="shared" si="181"/>
        <v>2.1208175682282766</v>
      </c>
      <c r="N308" s="328">
        <f t="shared" si="182"/>
        <v>-7.2168050261884886E-3</v>
      </c>
      <c r="O308" s="328">
        <f t="shared" si="183"/>
        <v>0.90596732121417767</v>
      </c>
      <c r="P308" s="332">
        <f t="shared" si="140"/>
        <v>25.42434650439964</v>
      </c>
      <c r="Q308" s="328">
        <f t="shared" si="184"/>
        <v>306.93545830051056</v>
      </c>
      <c r="R308" s="277">
        <f>IF(H308&gt;0, rate1(1,$L$52,$L$51,$L$54,L308,$L$53,$L$50,P308),"")</f>
        <v>322.16202243093659</v>
      </c>
      <c r="S308" s="323">
        <f t="shared" si="185"/>
        <v>1.0516232687022582</v>
      </c>
      <c r="T308" s="323">
        <f t="shared" si="186"/>
        <v>0.13979752169146931</v>
      </c>
      <c r="U308" s="328">
        <f t="shared" si="187"/>
        <v>2.1233175682282766</v>
      </c>
      <c r="V308" s="336">
        <f t="shared" si="188"/>
        <v>2.1233175682282766</v>
      </c>
      <c r="W308" s="328">
        <f t="shared" si="189"/>
        <v>2.7126318990378095E-4</v>
      </c>
      <c r="X308" s="328">
        <f t="shared" si="190"/>
        <v>308.13076227875217</v>
      </c>
      <c r="Y308" s="328">
        <f t="shared" si="141"/>
        <v>25.484321798543167</v>
      </c>
      <c r="Z308" s="108">
        <f>IF(H308&gt;0, rate1(1,$L$52,$L$51,$L$54,U308,$L$53,$L$50,Y308),"")</f>
        <v>318.88187670982614</v>
      </c>
      <c r="AA308" s="336">
        <f t="shared" si="191"/>
        <v>1.0665781644373504</v>
      </c>
      <c r="AB308" s="336">
        <f t="shared" si="192"/>
        <v>-4.0743566933125301E-3</v>
      </c>
      <c r="AC308" s="328">
        <f t="shared" si="193"/>
        <v>0.13979752169146931</v>
      </c>
      <c r="AD308" s="328">
        <f t="shared" si="194"/>
        <v>-3.5766013156048021E-2</v>
      </c>
      <c r="AE308" s="328">
        <f t="shared" si="195"/>
        <v>1.8260020368826849E-2</v>
      </c>
      <c r="AF308" s="328">
        <f t="shared" si="196"/>
        <v>691.34091631565605</v>
      </c>
      <c r="AG308" s="328">
        <f t="shared" si="197"/>
        <v>689.75737751286397</v>
      </c>
      <c r="AH308" s="328">
        <f t="shared" si="198"/>
        <v>2.1184956496301455</v>
      </c>
      <c r="AI308" s="328">
        <f t="shared" si="199"/>
        <v>433.93544849451763</v>
      </c>
      <c r="AJ308" s="328">
        <f t="shared" si="200"/>
        <v>16.431377339808662</v>
      </c>
      <c r="AK308" s="337">
        <f t="shared" si="201"/>
        <v>216.10270656316504</v>
      </c>
      <c r="AL308" s="42">
        <f t="shared" si="202"/>
        <v>4.6975218379853327</v>
      </c>
    </row>
    <row r="309" spans="1:38" ht="15" x14ac:dyDescent="0.15">
      <c r="A309" s="40"/>
      <c r="B309" s="328">
        <f t="shared" si="172"/>
        <v>691.34091631565605</v>
      </c>
      <c r="C309" s="328">
        <f t="shared" si="173"/>
        <v>689.75737751286397</v>
      </c>
      <c r="D309" s="328">
        <f t="shared" si="174"/>
        <v>2.1184956496301455</v>
      </c>
      <c r="E309" s="328">
        <f t="shared" si="137"/>
        <v>143.83810264523478</v>
      </c>
      <c r="F309" s="328">
        <f t="shared" si="175"/>
        <v>143.76429565608927</v>
      </c>
      <c r="G309" s="328">
        <f t="shared" si="176"/>
        <v>383.20236172532066</v>
      </c>
      <c r="H309" s="313">
        <f t="shared" si="177"/>
        <v>5.0000000000000001E-3</v>
      </c>
      <c r="I309" s="328">
        <f t="shared" si="178"/>
        <v>1.2668310422336617</v>
      </c>
      <c r="J309" s="328">
        <f t="shared" si="138"/>
        <v>80</v>
      </c>
      <c r="K309" s="335">
        <f t="shared" si="179"/>
        <v>-1</v>
      </c>
      <c r="L309" s="323">
        <f t="shared" si="180"/>
        <v>2.1134956496301456</v>
      </c>
      <c r="M309" s="323">
        <f t="shared" si="181"/>
        <v>2.1159956496301455</v>
      </c>
      <c r="N309" s="328">
        <f t="shared" si="182"/>
        <v>-7.2010207285684302E-3</v>
      </c>
      <c r="O309" s="328">
        <f t="shared" si="183"/>
        <v>0.8885427091103939</v>
      </c>
      <c r="P309" s="332">
        <f t="shared" si="140"/>
        <v>25.347218465110558</v>
      </c>
      <c r="Q309" s="328">
        <f t="shared" si="184"/>
        <v>304.69702540993387</v>
      </c>
      <c r="R309" s="277">
        <f>IF(H309&gt;0, rate1(1,$L$52,$L$51,$L$54,L309,$L$53,$L$50,P309),"")</f>
        <v>326.35188379401865</v>
      </c>
      <c r="S309" s="323">
        <f t="shared" si="185"/>
        <v>1.0507606074495459</v>
      </c>
      <c r="T309" s="323">
        <f t="shared" si="186"/>
        <v>0.14186238286698927</v>
      </c>
      <c r="U309" s="328">
        <f t="shared" si="187"/>
        <v>2.1184956496301455</v>
      </c>
      <c r="V309" s="336">
        <f t="shared" si="188"/>
        <v>2.1184956496301455</v>
      </c>
      <c r="W309" s="328">
        <f t="shared" si="189"/>
        <v>2.700325460871511E-4</v>
      </c>
      <c r="X309" s="328">
        <f t="shared" si="190"/>
        <v>305.86407066476295</v>
      </c>
      <c r="Y309" s="328">
        <f t="shared" si="141"/>
        <v>25.407148153638531</v>
      </c>
      <c r="Z309" s="108">
        <f>IF(H309&gt;0, rate1(1,$L$52,$L$51,$L$54,U309,$L$53,$L$50,Y309),"")</f>
        <v>323.09905341304159</v>
      </c>
      <c r="AA309" s="336">
        <f t="shared" si="191"/>
        <v>1.0654043627001826</v>
      </c>
      <c r="AB309" s="336">
        <f t="shared" si="192"/>
        <v>-4.1286625989308406E-3</v>
      </c>
      <c r="AC309" s="328">
        <f t="shared" si="193"/>
        <v>0.14186238286698927</v>
      </c>
      <c r="AD309" s="328">
        <f t="shared" si="194"/>
        <v>-3.5245425171576458E-2</v>
      </c>
      <c r="AE309" s="328">
        <f t="shared" si="195"/>
        <v>3.6965714753589615E-3</v>
      </c>
      <c r="AF309" s="328">
        <f t="shared" si="196"/>
        <v>691.19185291206054</v>
      </c>
      <c r="AG309" s="328">
        <f t="shared" si="197"/>
        <v>689.61551512999699</v>
      </c>
      <c r="AH309" s="328">
        <f t="shared" si="198"/>
        <v>2.1136733131910956</v>
      </c>
      <c r="AI309" s="328">
        <f t="shared" si="199"/>
        <v>434.69147846723507</v>
      </c>
      <c r="AJ309" s="328">
        <f t="shared" si="200"/>
        <v>16.552124972716229</v>
      </c>
      <c r="AK309" s="337">
        <f t="shared" si="201"/>
        <v>216.26997116360337</v>
      </c>
      <c r="AL309" s="42">
        <f t="shared" si="202"/>
        <v>4.732236673864894</v>
      </c>
    </row>
    <row r="310" spans="1:38" ht="15" x14ac:dyDescent="0.15">
      <c r="A310" s="40"/>
      <c r="B310" s="328">
        <f t="shared" si="172"/>
        <v>691.19185291206054</v>
      </c>
      <c r="C310" s="328">
        <f t="shared" si="173"/>
        <v>689.61551512999699</v>
      </c>
      <c r="D310" s="328">
        <f t="shared" si="174"/>
        <v>2.1136733131910956</v>
      </c>
      <c r="E310" s="328">
        <f t="shared" si="137"/>
        <v>143.99013500940831</v>
      </c>
      <c r="F310" s="328">
        <f t="shared" si="175"/>
        <v>143.91411882732154</v>
      </c>
      <c r="G310" s="328">
        <f t="shared" si="176"/>
        <v>380.98191619871045</v>
      </c>
      <c r="H310" s="313">
        <f t="shared" si="177"/>
        <v>5.0000000000000001E-3</v>
      </c>
      <c r="I310" s="328">
        <f t="shared" si="178"/>
        <v>1.2610702256508377</v>
      </c>
      <c r="J310" s="328">
        <f t="shared" si="138"/>
        <v>80</v>
      </c>
      <c r="K310" s="335">
        <f t="shared" si="179"/>
        <v>-1</v>
      </c>
      <c r="L310" s="323">
        <f t="shared" si="180"/>
        <v>2.1086733131910957</v>
      </c>
      <c r="M310" s="323">
        <f t="shared" si="181"/>
        <v>2.1111733131910957</v>
      </c>
      <c r="N310" s="328">
        <f t="shared" si="182"/>
        <v>-7.1852322649155198E-3</v>
      </c>
      <c r="O310" s="328">
        <f t="shared" si="183"/>
        <v>0.86997970012350812</v>
      </c>
      <c r="P310" s="332">
        <f t="shared" si="140"/>
        <v>25.270142465897074</v>
      </c>
      <c r="Q310" s="328">
        <f t="shared" si="184"/>
        <v>302.47669006288692</v>
      </c>
      <c r="R310" s="277">
        <f>IF(H310&gt;0, rate1(1,$L$52,$L$51,$L$54,L310,$L$53,$L$50,P310),"")</f>
        <v>330.50733661657932</v>
      </c>
      <c r="S310" s="323">
        <f t="shared" si="185"/>
        <v>1.0519659638873675</v>
      </c>
      <c r="T310" s="323">
        <f t="shared" si="186"/>
        <v>0.13826804560941067</v>
      </c>
      <c r="U310" s="328">
        <f t="shared" si="187"/>
        <v>2.1136733131910956</v>
      </c>
      <c r="V310" s="336">
        <f t="shared" si="188"/>
        <v>2.1136733131910956</v>
      </c>
      <c r="W310" s="328">
        <f t="shared" si="189"/>
        <v>2.6880459388456401E-4</v>
      </c>
      <c r="X310" s="328">
        <f t="shared" si="190"/>
        <v>303.63442075392777</v>
      </c>
      <c r="Y310" s="328">
        <f t="shared" si="141"/>
        <v>25.330026475540947</v>
      </c>
      <c r="Z310" s="108">
        <f>IF(H310&gt;0, rate1(1,$L$52,$L$51,$L$54,U310,$L$53,$L$50,Y310),"")</f>
        <v>327.28149063895205</v>
      </c>
      <c r="AA310" s="336">
        <f t="shared" si="191"/>
        <v>1.0664007434008642</v>
      </c>
      <c r="AB310" s="336">
        <f t="shared" si="192"/>
        <v>-4.0482166330846449E-3</v>
      </c>
      <c r="AC310" s="328">
        <f t="shared" si="193"/>
        <v>0.13826804560941067</v>
      </c>
      <c r="AD310" s="328">
        <f t="shared" si="194"/>
        <v>-3.6161645143407556E-2</v>
      </c>
      <c r="AE310" s="328">
        <f t="shared" si="195"/>
        <v>-6.5413812902391372E-3</v>
      </c>
      <c r="AF310" s="328">
        <f t="shared" si="196"/>
        <v>691.04639963418617</v>
      </c>
      <c r="AG310" s="328">
        <f t="shared" si="197"/>
        <v>689.47724708438761</v>
      </c>
      <c r="AH310" s="328">
        <f t="shared" si="198"/>
        <v>2.1088505588439963</v>
      </c>
      <c r="AI310" s="328">
        <f t="shared" si="199"/>
        <v>418.35091173729393</v>
      </c>
      <c r="AJ310" s="328">
        <f t="shared" si="200"/>
        <v>16.668333559309922</v>
      </c>
      <c r="AK310" s="337">
        <f t="shared" si="201"/>
        <v>216.4365459647739</v>
      </c>
      <c r="AL310" s="42">
        <f t="shared" si="202"/>
        <v>4.7670119921422724</v>
      </c>
    </row>
    <row r="311" spans="1:38" ht="15" x14ac:dyDescent="0.15">
      <c r="A311" s="40"/>
      <c r="B311" s="328">
        <f t="shared" si="172"/>
        <v>691.04639963418617</v>
      </c>
      <c r="C311" s="328">
        <f t="shared" si="173"/>
        <v>689.47724708438761</v>
      </c>
      <c r="D311" s="328">
        <f t="shared" si="174"/>
        <v>2.1088505588439963</v>
      </c>
      <c r="E311" s="328">
        <f t="shared" si="137"/>
        <v>144.13526743878273</v>
      </c>
      <c r="F311" s="328">
        <f t="shared" si="175"/>
        <v>144.06270122409552</v>
      </c>
      <c r="G311" s="328">
        <f t="shared" si="176"/>
        <v>378.76449558451168</v>
      </c>
      <c r="H311" s="313">
        <f t="shared" si="177"/>
        <v>5.0000000000000001E-3</v>
      </c>
      <c r="I311" s="328">
        <f t="shared" si="178"/>
        <v>1.2553220398388476</v>
      </c>
      <c r="J311" s="328">
        <f t="shared" si="138"/>
        <v>80</v>
      </c>
      <c r="K311" s="335">
        <f t="shared" si="179"/>
        <v>-1</v>
      </c>
      <c r="L311" s="323">
        <f t="shared" si="180"/>
        <v>2.1038505588439964</v>
      </c>
      <c r="M311" s="323">
        <f t="shared" si="181"/>
        <v>2.1063505588439964</v>
      </c>
      <c r="N311" s="328">
        <f t="shared" si="182"/>
        <v>-7.1694396342807387E-3</v>
      </c>
      <c r="O311" s="328">
        <f t="shared" si="183"/>
        <v>0.85115796102951569</v>
      </c>
      <c r="P311" s="332">
        <f t="shared" si="140"/>
        <v>25.193118610322358</v>
      </c>
      <c r="Q311" s="328">
        <f t="shared" si="184"/>
        <v>300.24436447458561</v>
      </c>
      <c r="R311" s="277">
        <f>IF(H311&gt;0, rate1(1,$L$52,$L$51,$L$54,L311,$L$53,$L$50,P311),"")</f>
        <v>334.62879469944716</v>
      </c>
      <c r="S311" s="323">
        <f t="shared" si="185"/>
        <v>1.0541475163493597</v>
      </c>
      <c r="T311" s="323">
        <f t="shared" si="186"/>
        <v>0.13240569683794046</v>
      </c>
      <c r="U311" s="328">
        <f t="shared" si="187"/>
        <v>2.1088505588439963</v>
      </c>
      <c r="V311" s="336">
        <f t="shared" si="188"/>
        <v>2.1088505588439963</v>
      </c>
      <c r="W311" s="328">
        <f t="shared" si="189"/>
        <v>2.6757933400478606E-4</v>
      </c>
      <c r="X311" s="328">
        <f t="shared" si="190"/>
        <v>301.40777334310269</v>
      </c>
      <c r="Y311" s="328">
        <f t="shared" si="141"/>
        <v>25.252956867530759</v>
      </c>
      <c r="Z311" s="108">
        <f>IF(H311&gt;0, rate1(1,$L$52,$L$51,$L$54,U311,$L$53,$L$50,Y311),"")</f>
        <v>331.42960753095349</v>
      </c>
      <c r="AA311" s="336">
        <f t="shared" si="191"/>
        <v>1.0684469915350103</v>
      </c>
      <c r="AB311" s="336">
        <f t="shared" si="192"/>
        <v>-3.9092928411312341E-3</v>
      </c>
      <c r="AC311" s="328">
        <f t="shared" si="193"/>
        <v>0.13240569683794046</v>
      </c>
      <c r="AD311" s="328">
        <f t="shared" si="194"/>
        <v>-3.7762725618368298E-2</v>
      </c>
      <c r="AE311" s="328">
        <f t="shared" si="195"/>
        <v>-1.1830334634488376E-2</v>
      </c>
      <c r="AF311" s="328">
        <f t="shared" si="196"/>
        <v>690.90682449771396</v>
      </c>
      <c r="AG311" s="328">
        <f t="shared" si="197"/>
        <v>689.34484138754965</v>
      </c>
      <c r="AH311" s="328">
        <f t="shared" si="198"/>
        <v>2.10402738652177</v>
      </c>
      <c r="AI311" s="328">
        <f t="shared" si="199"/>
        <v>395.67932866286361</v>
      </c>
      <c r="AJ311" s="328">
        <f t="shared" si="200"/>
        <v>16.778244483938494</v>
      </c>
      <c r="AK311" s="337">
        <f t="shared" si="201"/>
        <v>216.59593009677104</v>
      </c>
      <c r="AL311" s="42">
        <f t="shared" si="202"/>
        <v>4.8004800650812562</v>
      </c>
    </row>
    <row r="312" spans="1:38" ht="15" x14ac:dyDescent="0.15">
      <c r="A312" s="40"/>
      <c r="B312" s="328">
        <f t="shared" si="172"/>
        <v>690.90682449771396</v>
      </c>
      <c r="C312" s="328">
        <f t="shared" si="173"/>
        <v>689.34484138754965</v>
      </c>
      <c r="D312" s="328">
        <f t="shared" si="174"/>
        <v>2.10402738652177</v>
      </c>
      <c r="E312" s="328">
        <f t="shared" si="137"/>
        <v>144.26896398654011</v>
      </c>
      <c r="F312" s="328">
        <f t="shared" si="175"/>
        <v>144.20211571266142</v>
      </c>
      <c r="G312" s="328">
        <f t="shared" si="176"/>
        <v>376.52948061971671</v>
      </c>
      <c r="H312" s="313">
        <f t="shared" si="177"/>
        <v>5.0000000000000001E-3</v>
      </c>
      <c r="I312" s="328">
        <f t="shared" si="178"/>
        <v>1.2495864881314447</v>
      </c>
      <c r="J312" s="328">
        <f t="shared" si="138"/>
        <v>80</v>
      </c>
      <c r="K312" s="335">
        <f t="shared" si="179"/>
        <v>-1</v>
      </c>
      <c r="L312" s="323">
        <f t="shared" si="180"/>
        <v>2.0990273865217701</v>
      </c>
      <c r="M312" s="323">
        <f t="shared" si="181"/>
        <v>2.1015273865217701</v>
      </c>
      <c r="N312" s="328">
        <f t="shared" si="182"/>
        <v>-7.1536428357172888E-3</v>
      </c>
      <c r="O312" s="328">
        <f t="shared" si="183"/>
        <v>0.83279206047657905</v>
      </c>
      <c r="P312" s="332">
        <f t="shared" si="140"/>
        <v>25.11614700234254</v>
      </c>
      <c r="Q312" s="328">
        <f t="shared" si="184"/>
        <v>297.98855149071477</v>
      </c>
      <c r="R312" s="277">
        <f>IF(H312&gt;0, rate1(1,$L$52,$L$51,$L$54,L312,$L$53,$L$50,P312),"")</f>
        <v>338.71666519805592</v>
      </c>
      <c r="S312" s="323">
        <f t="shared" si="185"/>
        <v>1.0563952459298815</v>
      </c>
      <c r="T312" s="323">
        <f t="shared" si="186"/>
        <v>0.12684833123365927</v>
      </c>
      <c r="U312" s="328">
        <f t="shared" si="187"/>
        <v>2.10402738652177</v>
      </c>
      <c r="V312" s="336">
        <f t="shared" si="188"/>
        <v>2.10402738652177</v>
      </c>
      <c r="W312" s="328">
        <f t="shared" si="189"/>
        <v>2.6635676716058043E-4</v>
      </c>
      <c r="X312" s="328">
        <f t="shared" si="190"/>
        <v>299.16336477717869</v>
      </c>
      <c r="Y312" s="328">
        <f t="shared" si="141"/>
        <v>25.175939433279495</v>
      </c>
      <c r="Z312" s="108">
        <f>IF(H312&gt;0, rate1(1,$L$52,$L$51,$L$54,U312,$L$53,$L$50,Y312),"")</f>
        <v>335.54381647992039</v>
      </c>
      <c r="AA312" s="336">
        <f t="shared" si="191"/>
        <v>1.0705885473559231</v>
      </c>
      <c r="AB312" s="336">
        <f t="shared" si="192"/>
        <v>-3.7733708531718394E-3</v>
      </c>
      <c r="AC312" s="328">
        <f t="shared" si="193"/>
        <v>0.12684833123365927</v>
      </c>
      <c r="AD312" s="328">
        <f t="shared" si="194"/>
        <v>-3.9417152369074664E-2</v>
      </c>
      <c r="AE312" s="328">
        <f t="shared" si="195"/>
        <v>-1.2762978172508493E-2</v>
      </c>
      <c r="AF312" s="328">
        <f t="shared" si="196"/>
        <v>690.77282252364455</v>
      </c>
      <c r="AG312" s="328">
        <f t="shared" si="197"/>
        <v>689.217993056316</v>
      </c>
      <c r="AH312" s="328">
        <f t="shared" si="198"/>
        <v>2.099203796156857</v>
      </c>
      <c r="AI312" s="328">
        <f t="shared" si="199"/>
        <v>374.49687088613706</v>
      </c>
      <c r="AJ312" s="328">
        <f t="shared" si="200"/>
        <v>16.882271392517975</v>
      </c>
      <c r="AK312" s="337">
        <f t="shared" si="201"/>
        <v>216.74579937810526</v>
      </c>
      <c r="AL312" s="42">
        <f t="shared" si="202"/>
        <v>4.8321344113742857</v>
      </c>
    </row>
    <row r="313" spans="1:38" ht="15" x14ac:dyDescent="0.15">
      <c r="A313" s="40"/>
      <c r="B313" s="328">
        <f t="shared" si="172"/>
        <v>690.77282252364455</v>
      </c>
      <c r="C313" s="328">
        <f t="shared" si="173"/>
        <v>689.217993056316</v>
      </c>
      <c r="D313" s="328">
        <f t="shared" si="174"/>
        <v>2.099203796156857</v>
      </c>
      <c r="E313" s="328">
        <f t="shared" si="137"/>
        <v>144.39183469523471</v>
      </c>
      <c r="F313" s="328">
        <f t="shared" si="175"/>
        <v>144.33039934088742</v>
      </c>
      <c r="G313" s="328">
        <f t="shared" si="176"/>
        <v>374.27228690072934</v>
      </c>
      <c r="H313" s="313">
        <f t="shared" si="177"/>
        <v>5.0000000000000001E-3</v>
      </c>
      <c r="I313" s="328">
        <f t="shared" si="178"/>
        <v>1.2438635738628365</v>
      </c>
      <c r="J313" s="328">
        <f t="shared" si="138"/>
        <v>80</v>
      </c>
      <c r="K313" s="335">
        <f t="shared" si="179"/>
        <v>-1</v>
      </c>
      <c r="L313" s="323">
        <f t="shared" si="180"/>
        <v>2.0942037961568571</v>
      </c>
      <c r="M313" s="323">
        <f t="shared" si="181"/>
        <v>2.0967037961568571</v>
      </c>
      <c r="N313" s="328">
        <f t="shared" si="182"/>
        <v>-7.1378418682752631E-3</v>
      </c>
      <c r="O313" s="328">
        <f t="shared" si="183"/>
        <v>0.81516837324468705</v>
      </c>
      <c r="P313" s="332">
        <f t="shared" si="140"/>
        <v>25.039227746300572</v>
      </c>
      <c r="Q313" s="328">
        <f t="shared" si="184"/>
        <v>295.71146706362151</v>
      </c>
      <c r="R313" s="277">
        <f>IF(H313&gt;0, rate1(1,$L$52,$L$51,$L$54,L313,$L$53,$L$50,P313),"")</f>
        <v>342.77134875552332</v>
      </c>
      <c r="S313" s="323">
        <f t="shared" si="185"/>
        <v>1.058318360967625</v>
      </c>
      <c r="T313" s="323">
        <f t="shared" si="186"/>
        <v>0.12239441832457848</v>
      </c>
      <c r="U313" s="328">
        <f t="shared" si="187"/>
        <v>2.099203796156857</v>
      </c>
      <c r="V313" s="336">
        <f t="shared" si="188"/>
        <v>2.099203796156857</v>
      </c>
      <c r="W313" s="328">
        <f t="shared" si="189"/>
        <v>2.6513689405982532E-4</v>
      </c>
      <c r="X313" s="328">
        <f t="shared" si="190"/>
        <v>296.89657732551063</v>
      </c>
      <c r="Y313" s="328">
        <f t="shared" si="141"/>
        <v>25.098974276843734</v>
      </c>
      <c r="Z313" s="108">
        <f>IF(H313&gt;0, rate1(1,$L$52,$L$51,$L$54,U313,$L$53,$L$50,Y313),"")</f>
        <v>339.62452325985487</v>
      </c>
      <c r="AA313" s="336">
        <f t="shared" si="191"/>
        <v>1.0724049935409505</v>
      </c>
      <c r="AB313" s="336">
        <f t="shared" si="192"/>
        <v>-3.6618592322623469E-3</v>
      </c>
      <c r="AC313" s="328">
        <f t="shared" si="193"/>
        <v>0.12239441832457848</v>
      </c>
      <c r="AD313" s="328">
        <f t="shared" si="194"/>
        <v>-4.0851536111234016E-2</v>
      </c>
      <c r="AE313" s="328">
        <f t="shared" si="195"/>
        <v>-1.1509933546325254E-2</v>
      </c>
      <c r="AF313" s="328">
        <f t="shared" si="196"/>
        <v>690.64329026345172</v>
      </c>
      <c r="AG313" s="328">
        <f t="shared" si="197"/>
        <v>689.09559863799143</v>
      </c>
      <c r="AH313" s="328">
        <f t="shared" si="198"/>
        <v>2.0943797876816714</v>
      </c>
      <c r="AI313" s="328">
        <f t="shared" si="199"/>
        <v>357.07307150655265</v>
      </c>
      <c r="AJ313" s="328">
        <f t="shared" si="200"/>
        <v>16.98145835682535</v>
      </c>
      <c r="AK313" s="337">
        <f t="shared" si="201"/>
        <v>216.88680849039372</v>
      </c>
      <c r="AL313" s="42">
        <f t="shared" si="202"/>
        <v>4.8620941610451762</v>
      </c>
    </row>
    <row r="314" spans="1:38" ht="15" x14ac:dyDescent="0.15">
      <c r="A314" s="40"/>
      <c r="B314" s="328">
        <f t="shared" si="172"/>
        <v>690.64329026345172</v>
      </c>
      <c r="C314" s="328">
        <f t="shared" si="173"/>
        <v>689.09559863799143</v>
      </c>
      <c r="D314" s="328">
        <f t="shared" si="174"/>
        <v>2.0943797876816714</v>
      </c>
      <c r="E314" s="328">
        <f t="shared" si="137"/>
        <v>144.50608654649994</v>
      </c>
      <c r="F314" s="328">
        <f t="shared" si="175"/>
        <v>144.44896062086733</v>
      </c>
      <c r="G314" s="328">
        <f t="shared" si="176"/>
        <v>371.99714831548658</v>
      </c>
      <c r="H314" s="313">
        <f t="shared" si="177"/>
        <v>5.0000000000000001E-3</v>
      </c>
      <c r="I314" s="328">
        <f t="shared" si="178"/>
        <v>1.2381533003682308</v>
      </c>
      <c r="J314" s="328">
        <f t="shared" si="138"/>
        <v>80</v>
      </c>
      <c r="K314" s="335">
        <f t="shared" si="179"/>
        <v>-1</v>
      </c>
      <c r="L314" s="323">
        <f t="shared" si="180"/>
        <v>2.0893797876816715</v>
      </c>
      <c r="M314" s="323">
        <f t="shared" si="181"/>
        <v>2.0918797876816715</v>
      </c>
      <c r="N314" s="328">
        <f t="shared" si="182"/>
        <v>-7.1220367310043109E-3</v>
      </c>
      <c r="O314" s="328">
        <f t="shared" si="183"/>
        <v>0.79824839065219</v>
      </c>
      <c r="P314" s="332">
        <f t="shared" si="140"/>
        <v>24.962360946935981</v>
      </c>
      <c r="Q314" s="328">
        <f t="shared" si="184"/>
        <v>293.41940441042391</v>
      </c>
      <c r="R314" s="277">
        <f>IF(H314&gt;0, rate1(1,$L$52,$L$51,$L$54,L314,$L$53,$L$50,P314),"")</f>
        <v>346.79323963171726</v>
      </c>
      <c r="S314" s="323">
        <f t="shared" si="185"/>
        <v>1.0599372542019618</v>
      </c>
      <c r="T314" s="323">
        <f t="shared" si="186"/>
        <v>0.11882487487675397</v>
      </c>
      <c r="U314" s="328">
        <f t="shared" si="187"/>
        <v>2.0943797876816714</v>
      </c>
      <c r="V314" s="336">
        <f t="shared" si="188"/>
        <v>2.0943797876816714</v>
      </c>
      <c r="W314" s="328">
        <f t="shared" si="189"/>
        <v>2.639197154161721E-4</v>
      </c>
      <c r="X314" s="328">
        <f t="shared" si="190"/>
        <v>294.61167321084463</v>
      </c>
      <c r="Y314" s="328">
        <f t="shared" si="141"/>
        <v>25.022061502674848</v>
      </c>
      <c r="Z314" s="108">
        <f>IF(H314&gt;0, rate1(1,$L$52,$L$51,$L$54,U314,$L$53,$L$50,Y314),"")</f>
        <v>343.67212715944623</v>
      </c>
      <c r="AA314" s="336">
        <f t="shared" si="191"/>
        <v>1.0739092620354362</v>
      </c>
      <c r="AB314" s="336">
        <f t="shared" si="192"/>
        <v>-3.57086119043692E-3</v>
      </c>
      <c r="AC314" s="328">
        <f t="shared" si="193"/>
        <v>0.11882487487675397</v>
      </c>
      <c r="AD314" s="328">
        <f t="shared" si="194"/>
        <v>-4.2078731454049806E-2</v>
      </c>
      <c r="AE314" s="328">
        <f t="shared" si="195"/>
        <v>-1.0174935234484065E-2</v>
      </c>
      <c r="AF314" s="328">
        <f t="shared" si="196"/>
        <v>690.51734335184392</v>
      </c>
      <c r="AG314" s="328">
        <f t="shared" si="197"/>
        <v>688.97677376311469</v>
      </c>
      <c r="AH314" s="328">
        <f t="shared" si="198"/>
        <v>2.0895553610282143</v>
      </c>
      <c r="AI314" s="328">
        <f t="shared" si="199"/>
        <v>342.63895975291211</v>
      </c>
      <c r="AJ314" s="328">
        <f t="shared" si="200"/>
        <v>17.076635845645605</v>
      </c>
      <c r="AK314" s="337">
        <f t="shared" si="201"/>
        <v>217.02045104545715</v>
      </c>
      <c r="AL314" s="42">
        <f t="shared" si="202"/>
        <v>4.8906600067657005</v>
      </c>
    </row>
    <row r="315" spans="1:38" ht="15" x14ac:dyDescent="0.15">
      <c r="A315" s="40"/>
      <c r="B315" s="328">
        <f t="shared" si="172"/>
        <v>690.51734335184392</v>
      </c>
      <c r="C315" s="328">
        <f t="shared" si="173"/>
        <v>688.97677376311469</v>
      </c>
      <c r="D315" s="328">
        <f t="shared" si="174"/>
        <v>2.0895553610282143</v>
      </c>
      <c r="E315" s="328">
        <f t="shared" si="137"/>
        <v>144.61348835551368</v>
      </c>
      <c r="F315" s="328">
        <f t="shared" si="175"/>
        <v>144.5597874510068</v>
      </c>
      <c r="G315" s="328">
        <f t="shared" si="176"/>
        <v>369.70967474338312</v>
      </c>
      <c r="H315" s="313">
        <f t="shared" si="177"/>
        <v>5.0000000000000001E-3</v>
      </c>
      <c r="I315" s="328">
        <f t="shared" si="178"/>
        <v>1.2324556709833816</v>
      </c>
      <c r="J315" s="328">
        <f t="shared" si="138"/>
        <v>80</v>
      </c>
      <c r="K315" s="335">
        <f t="shared" si="179"/>
        <v>-1</v>
      </c>
      <c r="L315" s="323">
        <f t="shared" si="180"/>
        <v>2.0845553610282144</v>
      </c>
      <c r="M315" s="323">
        <f t="shared" si="181"/>
        <v>2.0870553610282143</v>
      </c>
      <c r="N315" s="328">
        <f t="shared" si="182"/>
        <v>-7.106227422958078E-3</v>
      </c>
      <c r="O315" s="328">
        <f t="shared" si="183"/>
        <v>0.7818927839318417</v>
      </c>
      <c r="P315" s="332">
        <f t="shared" si="140"/>
        <v>24.885546709381146</v>
      </c>
      <c r="Q315" s="328">
        <f t="shared" si="184"/>
        <v>291.11736946511985</v>
      </c>
      <c r="R315" s="277">
        <f>IF(H315&gt;0, rate1(1,$L$52,$L$51,$L$54,L315,$L$53,$L$50,P315),"")</f>
        <v>350.78272582995936</v>
      </c>
      <c r="S315" s="323">
        <f t="shared" si="185"/>
        <v>1.0614088750968571</v>
      </c>
      <c r="T315" s="323">
        <f t="shared" si="186"/>
        <v>0.11571987618645978</v>
      </c>
      <c r="U315" s="328">
        <f t="shared" si="187"/>
        <v>2.0895553610282143</v>
      </c>
      <c r="V315" s="336">
        <f t="shared" si="188"/>
        <v>2.0895553610282143</v>
      </c>
      <c r="W315" s="328">
        <f t="shared" si="189"/>
        <v>2.6270523193749895E-4</v>
      </c>
      <c r="X315" s="328">
        <f t="shared" si="190"/>
        <v>292.31430061087627</v>
      </c>
      <c r="Y315" s="328">
        <f t="shared" si="141"/>
        <v>24.945201215615231</v>
      </c>
      <c r="Z315" s="108">
        <f>IF(H315&gt;0, rate1(1,$L$52,$L$51,$L$54,U315,$L$53,$L$50,Y315),"")</f>
        <v>347.68702111120615</v>
      </c>
      <c r="AA315" s="336">
        <f t="shared" si="191"/>
        <v>1.0752621987495421</v>
      </c>
      <c r="AB315" s="336">
        <f t="shared" si="192"/>
        <v>-3.4905335786392672E-3</v>
      </c>
      <c r="AC315" s="328">
        <f t="shared" si="193"/>
        <v>0.11571987618645978</v>
      </c>
      <c r="AD315" s="328">
        <f t="shared" si="194"/>
        <v>-4.3207789057287664E-2</v>
      </c>
      <c r="AE315" s="328">
        <f t="shared" si="195"/>
        <v>-9.6276518499751728E-3</v>
      </c>
      <c r="AF315" s="328">
        <f t="shared" si="196"/>
        <v>690.39451724823448</v>
      </c>
      <c r="AG315" s="328">
        <f t="shared" si="197"/>
        <v>688.86105388692829</v>
      </c>
      <c r="AH315" s="328">
        <f t="shared" si="198"/>
        <v>2.0847305161283796</v>
      </c>
      <c r="AI315" s="328">
        <f t="shared" si="199"/>
        <v>329.89046399780403</v>
      </c>
      <c r="AJ315" s="328">
        <f t="shared" si="200"/>
        <v>17.168272085644993</v>
      </c>
      <c r="AK315" s="337">
        <f t="shared" si="201"/>
        <v>217.14791176138701</v>
      </c>
      <c r="AL315" s="42">
        <f t="shared" si="202"/>
        <v>4.9180711235459338</v>
      </c>
    </row>
    <row r="316" spans="1:38" ht="15" x14ac:dyDescent="0.15">
      <c r="A316" s="40"/>
      <c r="B316" s="328">
        <f t="shared" si="172"/>
        <v>690.39451724823448</v>
      </c>
      <c r="C316" s="328">
        <f t="shared" si="173"/>
        <v>688.86105388692829</v>
      </c>
      <c r="D316" s="328">
        <f t="shared" si="174"/>
        <v>2.0847305161283796</v>
      </c>
      <c r="E316" s="328">
        <f t="shared" si="137"/>
        <v>144.71496928806712</v>
      </c>
      <c r="F316" s="328">
        <f t="shared" si="175"/>
        <v>144.6642288217904</v>
      </c>
      <c r="G316" s="328">
        <f t="shared" si="176"/>
        <v>367.41370769840245</v>
      </c>
      <c r="H316" s="313">
        <f t="shared" si="177"/>
        <v>5.0000000000000001E-3</v>
      </c>
      <c r="I316" s="328">
        <f t="shared" si="178"/>
        <v>1.2267706890449519</v>
      </c>
      <c r="J316" s="328">
        <f t="shared" si="138"/>
        <v>80</v>
      </c>
      <c r="K316" s="335">
        <f t="shared" si="179"/>
        <v>-1</v>
      </c>
      <c r="L316" s="323">
        <f t="shared" si="180"/>
        <v>2.0797305161283797</v>
      </c>
      <c r="M316" s="323">
        <f t="shared" si="181"/>
        <v>2.0822305161283796</v>
      </c>
      <c r="N316" s="328">
        <f t="shared" si="182"/>
        <v>-7.0904139431786639E-3</v>
      </c>
      <c r="O316" s="328">
        <f t="shared" si="183"/>
        <v>0.7659898872261639</v>
      </c>
      <c r="P316" s="332">
        <f t="shared" si="140"/>
        <v>24.808785139168638</v>
      </c>
      <c r="Q316" s="328">
        <f t="shared" si="184"/>
        <v>288.80809839666045</v>
      </c>
      <c r="R316" s="277">
        <f>IF(H316&gt;0, rate1(1,$L$52,$L$51,$L$54,L316,$L$53,$L$50,P316),"")</f>
        <v>354.74018922015489</v>
      </c>
      <c r="S316" s="323">
        <f t="shared" si="185"/>
        <v>1.062859693267054</v>
      </c>
      <c r="T316" s="323">
        <f t="shared" si="186"/>
        <v>0.11279746328152847</v>
      </c>
      <c r="U316" s="328">
        <f t="shared" si="187"/>
        <v>2.0847305161283796</v>
      </c>
      <c r="V316" s="336">
        <f t="shared" si="188"/>
        <v>2.0847305161283796</v>
      </c>
      <c r="W316" s="328">
        <f t="shared" si="189"/>
        <v>2.6149344433834543E-4</v>
      </c>
      <c r="X316" s="328">
        <f t="shared" si="190"/>
        <v>290.00832721511728</v>
      </c>
      <c r="Y316" s="328">
        <f t="shared" si="141"/>
        <v>24.868393520905673</v>
      </c>
      <c r="Z316" s="108">
        <f>IF(H316&gt;0, rate1(1,$L$52,$L$51,$L$54,U316,$L$53,$L$50,Y316),"")</f>
        <v>351.6695918169537</v>
      </c>
      <c r="AA316" s="336">
        <f t="shared" si="191"/>
        <v>1.0765956356569517</v>
      </c>
      <c r="AB316" s="336">
        <f t="shared" si="192"/>
        <v>-3.4139470492743755E-3</v>
      </c>
      <c r="AC316" s="328">
        <f t="shared" si="193"/>
        <v>0.11279746328152847</v>
      </c>
      <c r="AD316" s="328">
        <f t="shared" si="194"/>
        <v>-4.4327237994001872E-2</v>
      </c>
      <c r="AE316" s="328">
        <f t="shared" si="195"/>
        <v>-9.7974966741727343E-3</v>
      </c>
      <c r="AF316" s="328">
        <f t="shared" si="196"/>
        <v>690.27462937100972</v>
      </c>
      <c r="AG316" s="328">
        <f t="shared" si="197"/>
        <v>688.74825642364681</v>
      </c>
      <c r="AH316" s="328">
        <f t="shared" si="198"/>
        <v>2.0799052529137949</v>
      </c>
      <c r="AI316" s="328">
        <f t="shared" si="199"/>
        <v>317.97204463778809</v>
      </c>
      <c r="AJ316" s="328">
        <f t="shared" si="200"/>
        <v>17.256597653599936</v>
      </c>
      <c r="AK316" s="337">
        <f t="shared" si="201"/>
        <v>217.26987545753258</v>
      </c>
      <c r="AL316" s="42">
        <f t="shared" si="202"/>
        <v>4.9444623606657583</v>
      </c>
    </row>
    <row r="317" spans="1:38" ht="15" x14ac:dyDescent="0.15">
      <c r="A317" s="40"/>
      <c r="B317" s="328">
        <f t="shared" si="172"/>
        <v>690.27462937100972</v>
      </c>
      <c r="C317" s="328">
        <f t="shared" si="173"/>
        <v>688.74825642364681</v>
      </c>
      <c r="D317" s="328">
        <f t="shared" si="174"/>
        <v>2.0799052529137949</v>
      </c>
      <c r="E317" s="328">
        <f t="shared" si="137"/>
        <v>144.81089459202397</v>
      </c>
      <c r="F317" s="328">
        <f t="shared" si="175"/>
        <v>144.76293194004555</v>
      </c>
      <c r="G317" s="328">
        <f t="shared" si="176"/>
        <v>365.11121970639306</v>
      </c>
      <c r="H317" s="313">
        <f t="shared" si="177"/>
        <v>5.0000000000000001E-3</v>
      </c>
      <c r="I317" s="328">
        <f t="shared" si="178"/>
        <v>1.2210983578903325</v>
      </c>
      <c r="J317" s="328">
        <f t="shared" si="138"/>
        <v>80</v>
      </c>
      <c r="K317" s="335">
        <f t="shared" si="179"/>
        <v>-1</v>
      </c>
      <c r="L317" s="323">
        <f t="shared" si="180"/>
        <v>2.074905252913795</v>
      </c>
      <c r="M317" s="323">
        <f t="shared" si="181"/>
        <v>2.077405252913795</v>
      </c>
      <c r="N317" s="328">
        <f t="shared" si="182"/>
        <v>-7.0745962907170501E-3</v>
      </c>
      <c r="O317" s="328">
        <f t="shared" si="183"/>
        <v>0.75048104454374509</v>
      </c>
      <c r="P317" s="332">
        <f t="shared" si="140"/>
        <v>24.73207634223121</v>
      </c>
      <c r="Q317" s="328">
        <f t="shared" si="184"/>
        <v>286.49283108990323</v>
      </c>
      <c r="R317" s="277">
        <f>IF(H317&gt;0, rate1(1,$L$52,$L$51,$L$54,L317,$L$53,$L$50,P317),"")</f>
        <v>358.66600565939854</v>
      </c>
      <c r="S317" s="323">
        <f t="shared" si="185"/>
        <v>1.0643484093383144</v>
      </c>
      <c r="T317" s="323">
        <f t="shared" si="186"/>
        <v>0.10994205394452047</v>
      </c>
      <c r="U317" s="328">
        <f t="shared" si="187"/>
        <v>2.0799052529137949</v>
      </c>
      <c r="V317" s="336">
        <f t="shared" si="188"/>
        <v>2.0799052529137949</v>
      </c>
      <c r="W317" s="328">
        <f t="shared" si="189"/>
        <v>2.6028435332969835E-4</v>
      </c>
      <c r="X317" s="328">
        <f t="shared" si="190"/>
        <v>287.69573874507665</v>
      </c>
      <c r="Y317" s="328">
        <f t="shared" si="141"/>
        <v>24.791638524185299</v>
      </c>
      <c r="Z317" s="108">
        <f>IF(H317&gt;0, rate1(1,$L$52,$L$51,$L$54,U317,$L$53,$L$50,Y317),"")</f>
        <v>355.6202198707195</v>
      </c>
      <c r="AA317" s="336">
        <f t="shared" si="191"/>
        <v>1.0779714425818132</v>
      </c>
      <c r="AB317" s="336">
        <f t="shared" si="192"/>
        <v>-3.3382010735095659E-3</v>
      </c>
      <c r="AC317" s="328">
        <f t="shared" si="193"/>
        <v>0.10994205394452047</v>
      </c>
      <c r="AD317" s="328">
        <f t="shared" si="194"/>
        <v>-4.5478502725837068E-2</v>
      </c>
      <c r="AE317" s="328">
        <f t="shared" si="195"/>
        <v>-1.0337319090683183E-2</v>
      </c>
      <c r="AF317" s="328">
        <f t="shared" si="196"/>
        <v>690.15761272077452</v>
      </c>
      <c r="AG317" s="328">
        <f t="shared" si="197"/>
        <v>688.63831436970224</v>
      </c>
      <c r="AH317" s="328">
        <f t="shared" si="198"/>
        <v>2.0750795713159764</v>
      </c>
      <c r="AI317" s="328">
        <f t="shared" si="199"/>
        <v>306.53045510235836</v>
      </c>
      <c r="AJ317" s="328">
        <f t="shared" si="200"/>
        <v>17.341745002239481</v>
      </c>
      <c r="AK317" s="337">
        <f t="shared" si="201"/>
        <v>217.3867027453974</v>
      </c>
      <c r="AL317" s="42">
        <f t="shared" si="202"/>
        <v>4.9699001242367817</v>
      </c>
    </row>
    <row r="318" spans="1:38" ht="15" x14ac:dyDescent="0.15">
      <c r="A318" s="40"/>
      <c r="B318" s="328">
        <f t="shared" ref="B318:B381" si="203">IF(H318&gt;0, AF317,"")</f>
        <v>690.15761272077452</v>
      </c>
      <c r="C318" s="328">
        <f t="shared" ref="C318:C381" si="204">IF(H318&gt;0, AG317,"")</f>
        <v>688.63831436970224</v>
      </c>
      <c r="D318" s="328">
        <f t="shared" ref="D318:D381" si="205">IF(H318&gt;0, AH317,"")</f>
        <v>2.0750795713159764</v>
      </c>
      <c r="E318" s="328">
        <f t="shared" ref="E318:E381" si="206">bb2wang($B$6,$H$12,C318,$H$8,$H$9,I318,$H$10,$H$11,$K$10,$K$11,$H$13)</f>
        <v>144.9013983508338</v>
      </c>
      <c r="F318" s="328">
        <f t="shared" ref="F318:F381" si="207">IF(H318&gt;0, (E318+E317)/2,"")</f>
        <v>144.85614647142887</v>
      </c>
      <c r="G318" s="328">
        <f t="shared" ref="G318:G381" si="208">IF(H318&gt;0, F318*$S$53*$C$55*(B318-C318+N318)^1.5,"")</f>
        <v>362.80313900459964</v>
      </c>
      <c r="H318" s="313">
        <f t="shared" ref="H318:H381" si="209">dv(S317)</f>
        <v>5.0000000000000001E-3</v>
      </c>
      <c r="I318" s="328">
        <f t="shared" ref="I318:I381" si="210">IF(H318&gt;0, (B318-C318)*B$19,"")</f>
        <v>1.2154386808578239</v>
      </c>
      <c r="J318" s="328">
        <f t="shared" ref="J318:J381" si="211">$B$7</f>
        <v>80</v>
      </c>
      <c r="K318" s="335">
        <f t="shared" ref="K318:K381" si="212">IF(H318&gt;0, IF((1-S317-0.015)&gt;0,1,-1),"")</f>
        <v>-1</v>
      </c>
      <c r="L318" s="323">
        <f t="shared" ref="L318:L381" si="213">IF(H318&gt;0, D318+K318*H318,"")</f>
        <v>2.0700795713159765</v>
      </c>
      <c r="M318" s="323">
        <f t="shared" ref="M318:M381" si="214">IF(H318&gt;0, (D318+L318)/2,"")</f>
        <v>2.0725795713159765</v>
      </c>
      <c r="N318" s="328">
        <f t="shared" ref="N318:N381" si="215">IF(H318&gt;0, 2*($P$53*M318/$S$52/$S$51)^2-(B318-C318)*2,"")</f>
        <v>-7.0587744646215533E-3</v>
      </c>
      <c r="O318" s="328">
        <f t="shared" ref="O318:O381" si="216">IF(wh(B317,$F$51,$F$52,$F$53)&gt;0,wh(B317,$F$51,$F$52,$F$53),O317)</f>
        <v>0.73534320191283276</v>
      </c>
      <c r="P318" s="332">
        <f t="shared" si="140"/>
        <v>24.655420424906787</v>
      </c>
      <c r="Q318" s="328">
        <f t="shared" ref="Q318:Q381" si="217">IF(H318&gt;0, M318/$S$54*(B318-C318+N318/2)*E318-J318,"")</f>
        <v>284.17219780769057</v>
      </c>
      <c r="R318" s="277">
        <f>IF(H318&gt;0, rate1(1,$L$52,$L$51,$L$54,L318,$L$53,$L$50,P318),"")</f>
        <v>362.5605451094923</v>
      </c>
      <c r="S318" s="323">
        <f t="shared" ref="S318:S381" si="218">IF(H318&gt;0, Q318/O318/R318,"")</f>
        <v>1.065886503710368</v>
      </c>
      <c r="T318" s="323">
        <f t="shared" ref="T318:T381" si="219">IF(H318&gt;0, N318/(1-S318),"")</f>
        <v>0.10713536258732723</v>
      </c>
      <c r="U318" s="328">
        <f t="shared" ref="U318:U381" si="220">L318-K318*H318</f>
        <v>2.0750795713159764</v>
      </c>
      <c r="V318" s="336">
        <f t="shared" ref="V318:V381" si="221">IF(H318&gt;0, (D318+U318)/2,"")</f>
        <v>2.0750795713159764</v>
      </c>
      <c r="W318" s="328">
        <f t="shared" ref="W318:W381" si="222">IF(H318&gt;0, 2*($P$53*V318/$S$52/$S$51)^2-(B318-C318)*2,"")</f>
        <v>2.5907795961988E-4</v>
      </c>
      <c r="X318" s="328">
        <f t="shared" ref="X318:X381" si="223">IF(H318&gt;0, V318/$S$54*(B318-C318+W318/2)*F318-J318,"")</f>
        <v>285.37746935016281</v>
      </c>
      <c r="Y318" s="328">
        <f t="shared" si="141"/>
        <v>24.714936331496546</v>
      </c>
      <c r="Z318" s="108">
        <f>IF(H318&gt;0, rate1(1,$L$52,$L$51,$L$54,U318,$L$53,$L$50,Y318),"")</f>
        <v>359.53927987849494</v>
      </c>
      <c r="AA318" s="336">
        <f t="shared" ref="AA318:AA381" si="224">IF(H318&gt;0, X318/O318/Z318,"")</f>
        <v>1.0794020943252924</v>
      </c>
      <c r="AB318" s="336">
        <f t="shared" ref="AB318:AB381" si="225">IF(H318&gt;0, W318/(1-AA318),"")</f>
        <v>-3.2628605305862102E-3</v>
      </c>
      <c r="AC318" s="328">
        <f t="shared" ref="AC318:AC381" si="226">IF(H318&gt;0, delta_z(N318,S318,H318,AE317,AB318),"")</f>
        <v>0.10713536258732723</v>
      </c>
      <c r="AD318" s="328">
        <f t="shared" ref="AD318:AD381" si="227">IF(H318&gt;0, H318/AC318*K318,"")</f>
        <v>-4.6669931190314907E-2</v>
      </c>
      <c r="AE318" s="328">
        <f t="shared" ref="AE318:AE381" si="228">IF(H318&gt;0, (AD318-AD317)/(AC318+AC317)*2,"")</f>
        <v>-1.0976991374900056E-2</v>
      </c>
      <c r="AF318" s="328">
        <f t="shared" ref="AF318:AF381" si="229">IF(H318&gt;0, B318-(AC318-N318),"")</f>
        <v>690.04341858372254</v>
      </c>
      <c r="AG318" s="328">
        <f t="shared" ref="AG318:AG381" si="230">IF(H318&gt;0, C318-AC318,"")</f>
        <v>688.53117900711493</v>
      </c>
      <c r="AH318" s="328">
        <f t="shared" ref="AH318:AH381" si="231">IF(H318&gt;0, $S$54*$S$53*$C$55*SQRT(AF318-AG318),"")</f>
        <v>2.0702534712658598</v>
      </c>
      <c r="AI318" s="328">
        <f t="shared" ref="AI318:AI381" si="232">IF(H318&gt;0, AC318/R318*1000000,"")</f>
        <v>295.4964737130253</v>
      </c>
      <c r="AJ318" s="328">
        <f t="shared" ref="AJ318:AJ381" si="233">IF(H318&gt;0, AJ317+AI318/3600,"")</f>
        <v>17.423827356048655</v>
      </c>
      <c r="AK318" s="337">
        <f t="shared" ref="AK318:AK381" si="234">IF(H318&gt;0, AK317+AI317*G317/1000000,"")</f>
        <v>217.49862045373698</v>
      </c>
      <c r="AL318" s="42">
        <f t="shared" ref="AL318:AL381" si="235">IF(H318&gt;0, AL317+AI317*J317/1000000,"")</f>
        <v>4.9944225606449706</v>
      </c>
    </row>
    <row r="319" spans="1:38" ht="15" x14ac:dyDescent="0.15">
      <c r="A319" s="40"/>
      <c r="B319" s="328">
        <f t="shared" si="203"/>
        <v>690.04341858372254</v>
      </c>
      <c r="C319" s="328">
        <f t="shared" si="204"/>
        <v>688.53117900711493</v>
      </c>
      <c r="D319" s="328">
        <f t="shared" si="205"/>
        <v>2.0702534712658598</v>
      </c>
      <c r="E319" s="328">
        <f t="shared" si="206"/>
        <v>144.98657807677793</v>
      </c>
      <c r="F319" s="328">
        <f t="shared" si="207"/>
        <v>144.94398821380588</v>
      </c>
      <c r="G319" s="328">
        <f t="shared" si="208"/>
        <v>360.49004059072945</v>
      </c>
      <c r="H319" s="313">
        <f t="shared" si="209"/>
        <v>5.0000000000000001E-3</v>
      </c>
      <c r="I319" s="328">
        <f t="shared" si="210"/>
        <v>1.2097916612860899</v>
      </c>
      <c r="J319" s="328">
        <f t="shared" si="211"/>
        <v>80</v>
      </c>
      <c r="K319" s="335">
        <f t="shared" si="212"/>
        <v>-1</v>
      </c>
      <c r="L319" s="323">
        <f t="shared" si="213"/>
        <v>2.0652534712658599</v>
      </c>
      <c r="M319" s="323">
        <f t="shared" si="214"/>
        <v>2.0677534712658598</v>
      </c>
      <c r="N319" s="328">
        <f t="shared" si="215"/>
        <v>-7.042948463933385E-3</v>
      </c>
      <c r="O319" s="328">
        <f t="shared" si="216"/>
        <v>0.72056789954313483</v>
      </c>
      <c r="P319" s="332">
        <f t="shared" ref="P319:P382" si="236">IF(H319&gt;0, $C$54*$L$55*$L$55*M319*M319/(($B$19*(B319-C319))^0.333)*1000,"")</f>
        <v>24.578817493933538</v>
      </c>
      <c r="Q319" s="328">
        <f t="shared" si="217"/>
        <v>281.84672539008147</v>
      </c>
      <c r="R319" s="277">
        <f>IF(H319&gt;0, rate1(1,$L$52,$L$51,$L$54,L319,$L$53,$L$50,P319),"")</f>
        <v>366.4241717522147</v>
      </c>
      <c r="S319" s="323">
        <f t="shared" si="218"/>
        <v>1.0674657946562516</v>
      </c>
      <c r="T319" s="323">
        <f t="shared" si="219"/>
        <v>0.10439287789936029</v>
      </c>
      <c r="U319" s="328">
        <f t="shared" si="220"/>
        <v>2.0702534712658598</v>
      </c>
      <c r="V319" s="336">
        <f t="shared" si="221"/>
        <v>2.0702534712658598</v>
      </c>
      <c r="W319" s="328">
        <f t="shared" si="222"/>
        <v>2.5787426392520629E-4</v>
      </c>
      <c r="X319" s="328">
        <f t="shared" si="223"/>
        <v>283.05409748455656</v>
      </c>
      <c r="Y319" s="328">
        <f t="shared" ref="Y319:Y382" si="237">IF(H319&gt;0, $C$54*$L$55*$L$55*V319*V319/(($B$19*(B319-C319))^0.333)*1000,"")</f>
        <v>24.638287049280233</v>
      </c>
      <c r="Z319" s="108">
        <f>IF(H319&gt;0, rate1(1,$L$52,$L$51,$L$54,U319,$L$53,$L$50,Y319),"")</f>
        <v>363.42714057567406</v>
      </c>
      <c r="AA319" s="336">
        <f t="shared" si="224"/>
        <v>1.0808792461933383</v>
      </c>
      <c r="AB319" s="336">
        <f t="shared" si="225"/>
        <v>-3.1883860948551516E-3</v>
      </c>
      <c r="AC319" s="328">
        <f t="shared" si="226"/>
        <v>0.10439287789936029</v>
      </c>
      <c r="AD319" s="328">
        <f t="shared" si="227"/>
        <v>-4.789598773989389E-2</v>
      </c>
      <c r="AE319" s="328">
        <f t="shared" si="228"/>
        <v>-1.159236749436437E-2</v>
      </c>
      <c r="AF319" s="328">
        <f t="shared" si="229"/>
        <v>689.93198275735926</v>
      </c>
      <c r="AG319" s="328">
        <f t="shared" si="230"/>
        <v>688.42678612921554</v>
      </c>
      <c r="AH319" s="328">
        <f t="shared" si="231"/>
        <v>2.0654269526944935</v>
      </c>
      <c r="AI319" s="328">
        <f t="shared" si="232"/>
        <v>284.89626489475535</v>
      </c>
      <c r="AJ319" s="328">
        <f t="shared" si="233"/>
        <v>17.502965207408309</v>
      </c>
      <c r="AK319" s="337">
        <f t="shared" si="234"/>
        <v>217.60582750196485</v>
      </c>
      <c r="AL319" s="42">
        <f t="shared" si="235"/>
        <v>5.018062278542013</v>
      </c>
    </row>
    <row r="320" spans="1:38" ht="15" x14ac:dyDescent="0.15">
      <c r="A320" s="40"/>
      <c r="B320" s="328">
        <f t="shared" si="203"/>
        <v>689.93198275735926</v>
      </c>
      <c r="C320" s="328">
        <f t="shared" si="204"/>
        <v>688.42678612921554</v>
      </c>
      <c r="D320" s="328">
        <f t="shared" si="205"/>
        <v>2.0654269526944935</v>
      </c>
      <c r="E320" s="328">
        <f t="shared" si="206"/>
        <v>145.06656225954396</v>
      </c>
      <c r="F320" s="328">
        <f t="shared" si="207"/>
        <v>145.02657016816096</v>
      </c>
      <c r="G320" s="328">
        <f t="shared" si="208"/>
        <v>358.17248178295409</v>
      </c>
      <c r="H320" s="313">
        <f t="shared" si="209"/>
        <v>5.0000000000000001E-3</v>
      </c>
      <c r="I320" s="328">
        <f t="shared" si="210"/>
        <v>1.2041573025149774</v>
      </c>
      <c r="J320" s="328">
        <f t="shared" si="211"/>
        <v>80</v>
      </c>
      <c r="K320" s="335">
        <f t="shared" si="212"/>
        <v>-1</v>
      </c>
      <c r="L320" s="323">
        <f t="shared" si="213"/>
        <v>2.0604269526944936</v>
      </c>
      <c r="M320" s="323">
        <f t="shared" si="214"/>
        <v>2.0629269526944936</v>
      </c>
      <c r="N320" s="328">
        <f t="shared" si="215"/>
        <v>-7.0271182876995297E-3</v>
      </c>
      <c r="O320" s="328">
        <f t="shared" si="216"/>
        <v>0.70614898650470459</v>
      </c>
      <c r="P320" s="332">
        <f t="shared" si="236"/>
        <v>24.502267656463498</v>
      </c>
      <c r="Q320" s="328">
        <f t="shared" si="217"/>
        <v>279.51700796460329</v>
      </c>
      <c r="R320" s="277">
        <f>IF(H320&gt;0, rate1(1,$L$52,$L$51,$L$54,L320,$L$53,$L$50,P320),"")</f>
        <v>370.25724410097115</v>
      </c>
      <c r="S320" s="323">
        <f t="shared" si="218"/>
        <v>1.069075395397153</v>
      </c>
      <c r="T320" s="323">
        <f t="shared" si="219"/>
        <v>0.10173113374591203</v>
      </c>
      <c r="U320" s="328">
        <f t="shared" si="220"/>
        <v>2.0654269526944935</v>
      </c>
      <c r="V320" s="336">
        <f t="shared" si="221"/>
        <v>2.0654269526944935</v>
      </c>
      <c r="W320" s="328">
        <f t="shared" si="222"/>
        <v>2.5667326695311132E-4</v>
      </c>
      <c r="X320" s="328">
        <f t="shared" si="223"/>
        <v>280.72618383014782</v>
      </c>
      <c r="Y320" s="328">
        <f t="shared" si="237"/>
        <v>24.561690784389167</v>
      </c>
      <c r="Z320" s="108">
        <f>IF(H320&gt;0, rate1(1,$L$52,$L$51,$L$54,U320,$L$53,$L$50,Y320),"")</f>
        <v>367.28416494081318</v>
      </c>
      <c r="AA320" s="336">
        <f t="shared" si="224"/>
        <v>1.0823915102206134</v>
      </c>
      <c r="AB320" s="336">
        <f t="shared" si="225"/>
        <v>-3.1152878041176457E-3</v>
      </c>
      <c r="AC320" s="328">
        <f t="shared" si="226"/>
        <v>0.10173113374591203</v>
      </c>
      <c r="AD320" s="328">
        <f t="shared" si="227"/>
        <v>-4.9149162266177146E-2</v>
      </c>
      <c r="AE320" s="328">
        <f t="shared" si="228"/>
        <v>-1.2159423021902928E-2</v>
      </c>
      <c r="AF320" s="328">
        <f t="shared" si="229"/>
        <v>689.8232245053257</v>
      </c>
      <c r="AG320" s="328">
        <f t="shared" si="230"/>
        <v>688.3250549954696</v>
      </c>
      <c r="AH320" s="328">
        <f t="shared" si="231"/>
        <v>2.0606000155324957</v>
      </c>
      <c r="AI320" s="328">
        <f t="shared" si="232"/>
        <v>274.75798344723108</v>
      </c>
      <c r="AJ320" s="328">
        <f t="shared" si="233"/>
        <v>17.579286869476984</v>
      </c>
      <c r="AK320" s="337">
        <f t="shared" si="234"/>
        <v>217.70852976806091</v>
      </c>
      <c r="AL320" s="42">
        <f t="shared" si="235"/>
        <v>5.0408539797335932</v>
      </c>
    </row>
    <row r="321" spans="1:38" ht="15" x14ac:dyDescent="0.15">
      <c r="A321" s="40"/>
      <c r="B321" s="328">
        <f t="shared" si="203"/>
        <v>689.8232245053257</v>
      </c>
      <c r="C321" s="328">
        <f t="shared" si="204"/>
        <v>688.3250549954696</v>
      </c>
      <c r="D321" s="328">
        <f t="shared" si="205"/>
        <v>2.0606000155324957</v>
      </c>
      <c r="E321" s="328">
        <f t="shared" si="206"/>
        <v>145.14151245656225</v>
      </c>
      <c r="F321" s="328">
        <f t="shared" si="207"/>
        <v>145.10403735805312</v>
      </c>
      <c r="G321" s="328">
        <f t="shared" si="208"/>
        <v>355.8510879542057</v>
      </c>
      <c r="H321" s="313">
        <f t="shared" si="209"/>
        <v>5.0000000000000001E-3</v>
      </c>
      <c r="I321" s="328">
        <f t="shared" si="210"/>
        <v>1.1985356078848781</v>
      </c>
      <c r="J321" s="328">
        <f t="shared" si="211"/>
        <v>80</v>
      </c>
      <c r="K321" s="335">
        <f t="shared" si="212"/>
        <v>-1</v>
      </c>
      <c r="L321" s="323">
        <f t="shared" si="213"/>
        <v>2.0556000155324958</v>
      </c>
      <c r="M321" s="323">
        <f t="shared" si="214"/>
        <v>2.0581000155324958</v>
      </c>
      <c r="N321" s="328">
        <f t="shared" si="215"/>
        <v>-7.0112839349616429E-3</v>
      </c>
      <c r="O321" s="328">
        <f t="shared" si="216"/>
        <v>0.69207835616256808</v>
      </c>
      <c r="P321" s="332">
        <f t="shared" si="236"/>
        <v>24.425771020056494</v>
      </c>
      <c r="Q321" s="328">
        <f t="shared" si="217"/>
        <v>277.18370948900485</v>
      </c>
      <c r="R321" s="277">
        <f>IF(H321&gt;0, rate1(1,$L$52,$L$51,$L$54,L321,$L$53,$L$50,P321),"")</f>
        <v>374.06011511083807</v>
      </c>
      <c r="S321" s="323">
        <f t="shared" si="218"/>
        <v>1.0707079612911914</v>
      </c>
      <c r="T321" s="323">
        <f t="shared" si="219"/>
        <v>9.9158338140843696E-2</v>
      </c>
      <c r="U321" s="328">
        <f t="shared" si="220"/>
        <v>2.0606000155324957</v>
      </c>
      <c r="V321" s="336">
        <f t="shared" si="221"/>
        <v>2.0606000155324957</v>
      </c>
      <c r="W321" s="328">
        <f t="shared" si="222"/>
        <v>2.5547496941902281E-4</v>
      </c>
      <c r="X321" s="328">
        <f t="shared" si="223"/>
        <v>278.39435764245508</v>
      </c>
      <c r="Y321" s="328">
        <f t="shared" si="237"/>
        <v>24.48514764408203</v>
      </c>
      <c r="Z321" s="108">
        <f>IF(H321&gt;0, rate1(1,$L$52,$L$51,$L$54,U321,$L$53,$L$50,Y321),"")</f>
        <v>371.11071030773383</v>
      </c>
      <c r="AA321" s="336">
        <f t="shared" si="224"/>
        <v>1.0839310899793366</v>
      </c>
      <c r="AB321" s="336">
        <f t="shared" si="225"/>
        <v>-3.0438657413113467E-3</v>
      </c>
      <c r="AC321" s="328">
        <f t="shared" si="226"/>
        <v>9.9158338140843696E-2</v>
      </c>
      <c r="AD321" s="328">
        <f t="shared" si="227"/>
        <v>-5.0424402967484599E-2</v>
      </c>
      <c r="AE321" s="328">
        <f t="shared" si="228"/>
        <v>-1.2695943588585121E-2</v>
      </c>
      <c r="AF321" s="328">
        <f t="shared" si="229"/>
        <v>689.71705488324994</v>
      </c>
      <c r="AG321" s="328">
        <f t="shared" si="230"/>
        <v>688.2258966573288</v>
      </c>
      <c r="AH321" s="328">
        <f t="shared" si="231"/>
        <v>2.0557726597102026</v>
      </c>
      <c r="AI321" s="328">
        <f t="shared" si="232"/>
        <v>265.08663750868493</v>
      </c>
      <c r="AJ321" s="328">
        <f t="shared" si="233"/>
        <v>17.652922046562729</v>
      </c>
      <c r="AK321" s="337">
        <f t="shared" si="234"/>
        <v>217.80694051688189</v>
      </c>
      <c r="AL321" s="42">
        <f t="shared" si="235"/>
        <v>5.0628346184093713</v>
      </c>
    </row>
    <row r="322" spans="1:38" ht="15" x14ac:dyDescent="0.15">
      <c r="A322" s="40"/>
      <c r="B322" s="328">
        <f t="shared" si="203"/>
        <v>689.71705488324994</v>
      </c>
      <c r="C322" s="328">
        <f t="shared" si="204"/>
        <v>688.2258966573288</v>
      </c>
      <c r="D322" s="328">
        <f t="shared" si="205"/>
        <v>2.0557726597102026</v>
      </c>
      <c r="E322" s="328">
        <f t="shared" si="206"/>
        <v>145.21160664130755</v>
      </c>
      <c r="F322" s="328">
        <f t="shared" si="207"/>
        <v>145.1765595489349</v>
      </c>
      <c r="G322" s="328">
        <f t="shared" si="208"/>
        <v>353.52653214191264</v>
      </c>
      <c r="H322" s="313">
        <f t="shared" si="209"/>
        <v>5.0000000000000001E-3</v>
      </c>
      <c r="I322" s="328">
        <f t="shared" si="210"/>
        <v>1.192926580736912</v>
      </c>
      <c r="J322" s="328">
        <f t="shared" si="211"/>
        <v>80</v>
      </c>
      <c r="K322" s="335">
        <f t="shared" si="212"/>
        <v>-1</v>
      </c>
      <c r="L322" s="323">
        <f t="shared" si="213"/>
        <v>2.0507726597102027</v>
      </c>
      <c r="M322" s="323">
        <f t="shared" si="214"/>
        <v>2.0532726597102027</v>
      </c>
      <c r="N322" s="328">
        <f t="shared" si="215"/>
        <v>-6.9954454047618242E-3</v>
      </c>
      <c r="O322" s="328">
        <f t="shared" si="216"/>
        <v>0.67834581420579632</v>
      </c>
      <c r="P322" s="332">
        <f t="shared" si="236"/>
        <v>24.349327692685144</v>
      </c>
      <c r="Q322" s="328">
        <f t="shared" si="217"/>
        <v>274.84752031529467</v>
      </c>
      <c r="R322" s="277">
        <f>IF(H322&gt;0, rate1(1,$L$52,$L$51,$L$54,L322,$L$53,$L$50,P322),"")</f>
        <v>377.83313228551083</v>
      </c>
      <c r="S322" s="323">
        <f t="shared" si="218"/>
        <v>1.0723600714092667</v>
      </c>
      <c r="T322" s="323">
        <f t="shared" si="219"/>
        <v>9.6675490619623147E-2</v>
      </c>
      <c r="U322" s="328">
        <f t="shared" si="220"/>
        <v>2.0557726597102026</v>
      </c>
      <c r="V322" s="336">
        <f t="shared" si="221"/>
        <v>2.0557726597102026</v>
      </c>
      <c r="W322" s="328">
        <f t="shared" si="222"/>
        <v>2.5427937203392759E-4</v>
      </c>
      <c r="X322" s="328">
        <f t="shared" si="223"/>
        <v>276.05929622054822</v>
      </c>
      <c r="Y322" s="328">
        <f t="shared" si="237"/>
        <v>24.408657736028374</v>
      </c>
      <c r="Z322" s="108">
        <f>IF(H322&gt;0, rate1(1,$L$52,$L$51,$L$54,U322,$L$53,$L$50,Y322),"")</f>
        <v>374.90712847446832</v>
      </c>
      <c r="AA322" s="336">
        <f t="shared" si="224"/>
        <v>1.085494253823299</v>
      </c>
      <c r="AB322" s="336">
        <f t="shared" si="225"/>
        <v>-2.9742276312449789E-3</v>
      </c>
      <c r="AC322" s="328">
        <f t="shared" si="226"/>
        <v>9.6675490619623147E-2</v>
      </c>
      <c r="AD322" s="328">
        <f t="shared" si="227"/>
        <v>-5.17194168651584E-2</v>
      </c>
      <c r="AE322" s="328">
        <f t="shared" si="228"/>
        <v>-1.3225640389820398E-2</v>
      </c>
      <c r="AF322" s="328">
        <f t="shared" si="229"/>
        <v>689.61338394722554</v>
      </c>
      <c r="AG322" s="328">
        <f t="shared" si="230"/>
        <v>688.12922116670916</v>
      </c>
      <c r="AH322" s="328">
        <f t="shared" si="231"/>
        <v>2.0509448851578256</v>
      </c>
      <c r="AI322" s="328">
        <f t="shared" si="232"/>
        <v>255.86821895378407</v>
      </c>
      <c r="AJ322" s="328">
        <f t="shared" si="233"/>
        <v>17.723996551827668</v>
      </c>
      <c r="AK322" s="337">
        <f t="shared" si="234"/>
        <v>217.90127188524147</v>
      </c>
      <c r="AL322" s="42">
        <f t="shared" si="235"/>
        <v>5.0840415494100659</v>
      </c>
    </row>
    <row r="323" spans="1:38" ht="15" x14ac:dyDescent="0.15">
      <c r="A323" s="40"/>
      <c r="B323" s="328">
        <f t="shared" si="203"/>
        <v>689.61338394722554</v>
      </c>
      <c r="C323" s="328">
        <f t="shared" si="204"/>
        <v>688.12922116670916</v>
      </c>
      <c r="D323" s="328">
        <f t="shared" si="205"/>
        <v>2.0509448851578256</v>
      </c>
      <c r="E323" s="328">
        <f t="shared" si="206"/>
        <v>145.27702478634666</v>
      </c>
      <c r="F323" s="328">
        <f t="shared" si="207"/>
        <v>145.24431571382712</v>
      </c>
      <c r="G323" s="328">
        <f t="shared" si="208"/>
        <v>351.19949548780585</v>
      </c>
      <c r="H323" s="313">
        <f t="shared" si="209"/>
        <v>5.0000000000000001E-3</v>
      </c>
      <c r="I323" s="328">
        <f t="shared" si="210"/>
        <v>1.1873302244131083</v>
      </c>
      <c r="J323" s="328">
        <f t="shared" si="211"/>
        <v>80</v>
      </c>
      <c r="K323" s="335">
        <f t="shared" si="212"/>
        <v>-1</v>
      </c>
      <c r="L323" s="323">
        <f t="shared" si="213"/>
        <v>2.0459448851578257</v>
      </c>
      <c r="M323" s="323">
        <f t="shared" si="214"/>
        <v>2.0484448851578256</v>
      </c>
      <c r="N323" s="328">
        <f t="shared" si="215"/>
        <v>-6.9796026961408408E-3</v>
      </c>
      <c r="O323" s="328">
        <f t="shared" si="216"/>
        <v>0.66494012992503126</v>
      </c>
      <c r="P323" s="332">
        <f t="shared" si="236"/>
        <v>24.272937782739984</v>
      </c>
      <c r="Q323" s="328">
        <f t="shared" si="217"/>
        <v>272.50912093344573</v>
      </c>
      <c r="R323" s="277">
        <f>IF(H323&gt;0, rate1(1,$L$52,$L$51,$L$54,L323,$L$53,$L$50,P323),"")</f>
        <v>381.57663778178244</v>
      </c>
      <c r="S323" s="323">
        <f t="shared" si="218"/>
        <v>1.0740307655840122</v>
      </c>
      <c r="T323" s="323">
        <f t="shared" si="219"/>
        <v>9.4279758436648722E-2</v>
      </c>
      <c r="U323" s="328">
        <f t="shared" si="220"/>
        <v>2.0509448851578256</v>
      </c>
      <c r="V323" s="336">
        <f t="shared" si="221"/>
        <v>2.0509448851578256</v>
      </c>
      <c r="W323" s="328">
        <f t="shared" si="222"/>
        <v>2.5308647551058883E-4</v>
      </c>
      <c r="X323" s="328">
        <f t="shared" si="223"/>
        <v>273.72168506733851</v>
      </c>
      <c r="Y323" s="328">
        <f t="shared" si="237"/>
        <v>24.332221168313758</v>
      </c>
      <c r="Z323" s="108">
        <f>IF(H323&gt;0, rate1(1,$L$52,$L$51,$L$54,U323,$L$53,$L$50,Y323),"")</f>
        <v>378.67376580968329</v>
      </c>
      <c r="AA323" s="336">
        <f t="shared" si="224"/>
        <v>1.0870798414419367</v>
      </c>
      <c r="AB323" s="336">
        <f t="shared" si="225"/>
        <v>-2.9063727186428379E-3</v>
      </c>
      <c r="AC323" s="328">
        <f t="shared" si="226"/>
        <v>9.4279758436648722E-2</v>
      </c>
      <c r="AD323" s="328">
        <f t="shared" si="227"/>
        <v>-5.3033653065199034E-2</v>
      </c>
      <c r="AE323" s="328">
        <f t="shared" si="228"/>
        <v>-1.3764860683702348E-2</v>
      </c>
      <c r="AF323" s="328">
        <f t="shared" si="229"/>
        <v>689.5121245860928</v>
      </c>
      <c r="AG323" s="328">
        <f t="shared" si="230"/>
        <v>688.03494140827252</v>
      </c>
      <c r="AH323" s="328">
        <f t="shared" si="231"/>
        <v>2.0461166918052882</v>
      </c>
      <c r="AI323" s="328">
        <f t="shared" si="232"/>
        <v>247.07948312749119</v>
      </c>
      <c r="AJ323" s="328">
        <f t="shared" si="233"/>
        <v>17.792629741585305</v>
      </c>
      <c r="AK323" s="337">
        <f t="shared" si="234"/>
        <v>217.99172808937354</v>
      </c>
      <c r="AL323" s="42">
        <f t="shared" si="235"/>
        <v>5.1045110069263684</v>
      </c>
    </row>
    <row r="324" spans="1:38" ht="15" x14ac:dyDescent="0.15">
      <c r="A324" s="40"/>
      <c r="B324" s="328">
        <f t="shared" si="203"/>
        <v>689.5121245860928</v>
      </c>
      <c r="C324" s="328">
        <f t="shared" si="204"/>
        <v>688.03494140827252</v>
      </c>
      <c r="D324" s="328">
        <f t="shared" si="205"/>
        <v>2.0461166918052882</v>
      </c>
      <c r="E324" s="328">
        <f t="shared" si="206"/>
        <v>145.3379411987714</v>
      </c>
      <c r="F324" s="328">
        <f t="shared" si="207"/>
        <v>145.30748299255902</v>
      </c>
      <c r="G324" s="328">
        <f t="shared" si="208"/>
        <v>348.87064008695876</v>
      </c>
      <c r="H324" s="313">
        <f t="shared" si="209"/>
        <v>5.0000000000000001E-3</v>
      </c>
      <c r="I324" s="328">
        <f t="shared" si="210"/>
        <v>1.1817465422562237</v>
      </c>
      <c r="J324" s="328">
        <f t="shared" si="211"/>
        <v>80</v>
      </c>
      <c r="K324" s="335">
        <f t="shared" si="212"/>
        <v>-1</v>
      </c>
      <c r="L324" s="323">
        <f t="shared" si="213"/>
        <v>2.0411166918052883</v>
      </c>
      <c r="M324" s="323">
        <f t="shared" si="214"/>
        <v>2.0436166918052883</v>
      </c>
      <c r="N324" s="328">
        <f t="shared" si="215"/>
        <v>-6.9637558081425688E-3</v>
      </c>
      <c r="O324" s="328">
        <f t="shared" si="216"/>
        <v>0.65184994640301697</v>
      </c>
      <c r="P324" s="332">
        <f t="shared" si="236"/>
        <v>24.19660139902955</v>
      </c>
      <c r="Q324" s="328">
        <f t="shared" si="217"/>
        <v>270.16916348342568</v>
      </c>
      <c r="R324" s="277">
        <f>IF(H324&gt;0, rate1(1,$L$52,$L$51,$L$54,L324,$L$53,$L$50,P324),"")</f>
        <v>385.29096851187296</v>
      </c>
      <c r="S324" s="323">
        <f t="shared" si="218"/>
        <v>1.0757201778022689</v>
      </c>
      <c r="T324" s="323">
        <f t="shared" si="219"/>
        <v>9.1966976442227844E-2</v>
      </c>
      <c r="U324" s="328">
        <f t="shared" si="220"/>
        <v>2.0461166918052882</v>
      </c>
      <c r="V324" s="336">
        <f t="shared" si="221"/>
        <v>2.0461166918052882</v>
      </c>
      <c r="W324" s="328">
        <f t="shared" si="222"/>
        <v>2.5189628055999336E-4</v>
      </c>
      <c r="X324" s="328">
        <f t="shared" si="223"/>
        <v>271.38219054436371</v>
      </c>
      <c r="Y324" s="328">
        <f t="shared" si="237"/>
        <v>24.255838049439756</v>
      </c>
      <c r="Z324" s="108">
        <f>IF(H324&gt;0, rate1(1,$L$52,$L$51,$L$54,U324,$L$53,$L$50,Y324),"")</f>
        <v>382.41096335690594</v>
      </c>
      <c r="AA324" s="336">
        <f t="shared" si="224"/>
        <v>1.0886878470347647</v>
      </c>
      <c r="AB324" s="336">
        <f t="shared" si="225"/>
        <v>-2.8402570248576738E-3</v>
      </c>
      <c r="AC324" s="328">
        <f t="shared" si="226"/>
        <v>9.1966976442227844E-2</v>
      </c>
      <c r="AD324" s="328">
        <f t="shared" si="227"/>
        <v>-5.4367341337364927E-2</v>
      </c>
      <c r="AE324" s="328">
        <f t="shared" si="228"/>
        <v>-1.4321735874008664E-2</v>
      </c>
      <c r="AF324" s="328">
        <f t="shared" si="229"/>
        <v>689.41319385384247</v>
      </c>
      <c r="AG324" s="328">
        <f t="shared" si="230"/>
        <v>687.94297443183029</v>
      </c>
      <c r="AH324" s="328">
        <f t="shared" si="231"/>
        <v>2.0412880795822255</v>
      </c>
      <c r="AI324" s="328">
        <f t="shared" si="232"/>
        <v>238.69486688835747</v>
      </c>
      <c r="AJ324" s="328">
        <f t="shared" si="233"/>
        <v>17.858933871276516</v>
      </c>
      <c r="AK324" s="337">
        <f t="shared" si="234"/>
        <v>218.07850227919329</v>
      </c>
      <c r="AL324" s="42">
        <f t="shared" si="235"/>
        <v>5.1242773655765674</v>
      </c>
    </row>
    <row r="325" spans="1:38" ht="15" x14ac:dyDescent="0.15">
      <c r="A325" s="40"/>
      <c r="B325" s="328">
        <f t="shared" si="203"/>
        <v>689.41319385384247</v>
      </c>
      <c r="C325" s="328">
        <f t="shared" si="204"/>
        <v>687.94297443183029</v>
      </c>
      <c r="D325" s="328">
        <f t="shared" si="205"/>
        <v>2.0412880795822255</v>
      </c>
      <c r="E325" s="328">
        <f t="shared" si="206"/>
        <v>145.39452185539108</v>
      </c>
      <c r="F325" s="328">
        <f t="shared" si="207"/>
        <v>145.36623152708125</v>
      </c>
      <c r="G325" s="328">
        <f t="shared" si="208"/>
        <v>346.54059698142441</v>
      </c>
      <c r="H325" s="313">
        <f t="shared" si="209"/>
        <v>5.0000000000000001E-3</v>
      </c>
      <c r="I325" s="328">
        <f t="shared" si="210"/>
        <v>1.1761755376097427</v>
      </c>
      <c r="J325" s="328">
        <f t="shared" si="211"/>
        <v>80</v>
      </c>
      <c r="K325" s="335">
        <f t="shared" si="212"/>
        <v>-1</v>
      </c>
      <c r="L325" s="323">
        <f t="shared" si="213"/>
        <v>2.0362880795822256</v>
      </c>
      <c r="M325" s="323">
        <f t="shared" si="214"/>
        <v>2.0387880795822255</v>
      </c>
      <c r="N325" s="328">
        <f t="shared" si="215"/>
        <v>-6.9479047398024463E-3</v>
      </c>
      <c r="O325" s="328">
        <f t="shared" si="216"/>
        <v>0.63906426440398878</v>
      </c>
      <c r="P325" s="332">
        <f t="shared" si="236"/>
        <v>24.120318650783023</v>
      </c>
      <c r="Q325" s="328">
        <f t="shared" si="217"/>
        <v>267.82826601357561</v>
      </c>
      <c r="R325" s="277">
        <f>IF(H325&gt;0, rate1(1,$L$52,$L$51,$L$54,L325,$L$53,$L$50,P325),"")</f>
        <v>388.97645624329374</v>
      </c>
      <c r="S325" s="323">
        <f t="shared" si="218"/>
        <v>1.0774287527303343</v>
      </c>
      <c r="T325" s="323">
        <f t="shared" si="219"/>
        <v>8.9732876932685737E-2</v>
      </c>
      <c r="U325" s="328">
        <f t="shared" si="220"/>
        <v>2.0412880795822255</v>
      </c>
      <c r="V325" s="336">
        <f t="shared" si="221"/>
        <v>2.0412880795822255</v>
      </c>
      <c r="W325" s="328">
        <f t="shared" si="222"/>
        <v>2.5070878789534845E-4</v>
      </c>
      <c r="X325" s="328">
        <f t="shared" si="223"/>
        <v>269.04144777762002</v>
      </c>
      <c r="Y325" s="328">
        <f t="shared" si="237"/>
        <v>24.17950848832664</v>
      </c>
      <c r="Z325" s="108">
        <f>IF(H325&gt;0, rate1(1,$L$52,$L$51,$L$54,U325,$L$53,$L$50,Y325),"")</f>
        <v>386.11905693622833</v>
      </c>
      <c r="AA325" s="336">
        <f t="shared" si="224"/>
        <v>1.0903186015302915</v>
      </c>
      <c r="AB325" s="336">
        <f t="shared" si="225"/>
        <v>-2.7758267250325456E-3</v>
      </c>
      <c r="AC325" s="328">
        <f t="shared" si="226"/>
        <v>8.9732876932685737E-2</v>
      </c>
      <c r="AD325" s="328">
        <f t="shared" si="227"/>
        <v>-5.5720937196194142E-2</v>
      </c>
      <c r="AE325" s="328">
        <f t="shared" si="228"/>
        <v>-1.4899250975577283E-2</v>
      </c>
      <c r="AF325" s="328">
        <f t="shared" si="229"/>
        <v>689.31651307216998</v>
      </c>
      <c r="AG325" s="328">
        <f t="shared" si="230"/>
        <v>687.85324155489764</v>
      </c>
      <c r="AH325" s="328">
        <f t="shared" si="231"/>
        <v>2.0364590484179805</v>
      </c>
      <c r="AI325" s="328">
        <f t="shared" si="232"/>
        <v>230.68973839527285</v>
      </c>
      <c r="AJ325" s="328">
        <f t="shared" si="233"/>
        <v>17.923014354164092</v>
      </c>
      <c r="AK325" s="337">
        <f t="shared" si="234"/>
        <v>218.1617759101901</v>
      </c>
      <c r="AL325" s="42">
        <f t="shared" si="235"/>
        <v>5.1433729549276359</v>
      </c>
    </row>
    <row r="326" spans="1:38" ht="15.75" thickBot="1" x14ac:dyDescent="0.2">
      <c r="A326" s="43"/>
      <c r="B326" s="328">
        <f t="shared" si="203"/>
        <v>689.31651307216998</v>
      </c>
      <c r="C326" s="328">
        <f t="shared" si="204"/>
        <v>687.85324155489764</v>
      </c>
      <c r="D326" s="328">
        <f t="shared" si="205"/>
        <v>2.0364590484179805</v>
      </c>
      <c r="E326" s="328">
        <f t="shared" si="206"/>
        <v>145.44692419762413</v>
      </c>
      <c r="F326" s="328">
        <f t="shared" si="207"/>
        <v>145.4207230265076</v>
      </c>
      <c r="G326" s="328">
        <f t="shared" si="208"/>
        <v>344.20996350365789</v>
      </c>
      <c r="H326" s="313">
        <f t="shared" si="209"/>
        <v>5.0000000000000001E-3</v>
      </c>
      <c r="I326" s="328">
        <f t="shared" si="210"/>
        <v>1.1706172138178772</v>
      </c>
      <c r="J326" s="328">
        <f t="shared" si="211"/>
        <v>80</v>
      </c>
      <c r="K326" s="335">
        <f t="shared" si="212"/>
        <v>-1</v>
      </c>
      <c r="L326" s="323">
        <f t="shared" si="213"/>
        <v>2.0314590484179806</v>
      </c>
      <c r="M326" s="323">
        <f t="shared" si="214"/>
        <v>2.0339590484179806</v>
      </c>
      <c r="N326" s="328">
        <f t="shared" si="215"/>
        <v>-6.9320494901599083E-3</v>
      </c>
      <c r="O326" s="328">
        <f t="shared" si="216"/>
        <v>0.62657261061184788</v>
      </c>
      <c r="P326" s="332">
        <f t="shared" si="236"/>
        <v>24.044089647652921</v>
      </c>
      <c r="Q326" s="328">
        <f t="shared" si="217"/>
        <v>265.48701284545768</v>
      </c>
      <c r="R326" s="277">
        <f>IF(H326&gt;0, rate1(1,$L$52,$L$51,$L$54,L326,$L$53,$L$50,P326),"")</f>
        <v>392.63342769643452</v>
      </c>
      <c r="S326" s="323">
        <f t="shared" si="218"/>
        <v>1.0791569274485624</v>
      </c>
      <c r="T326" s="323">
        <f t="shared" si="219"/>
        <v>8.7573503843545203E-2</v>
      </c>
      <c r="U326" s="328">
        <f t="shared" si="220"/>
        <v>2.0364590484179805</v>
      </c>
      <c r="V326" s="336">
        <f t="shared" si="221"/>
        <v>2.0364590484179805</v>
      </c>
      <c r="W326" s="328">
        <f t="shared" si="222"/>
        <v>2.4952399823163773E-4</v>
      </c>
      <c r="X326" s="328">
        <f t="shared" si="223"/>
        <v>266.70005797954161</v>
      </c>
      <c r="Y326" s="328">
        <f t="shared" si="237"/>
        <v>24.103232594316022</v>
      </c>
      <c r="Z326" s="108">
        <f>IF(H326&gt;0, rate1(1,$L$52,$L$51,$L$54,U326,$L$53,$L$50,Y326),"")</f>
        <v>389.79837724369122</v>
      </c>
      <c r="AA326" s="336">
        <f t="shared" si="224"/>
        <v>1.0919724380330909</v>
      </c>
      <c r="AB326" s="336">
        <f t="shared" si="225"/>
        <v>-2.7130301595556404E-3</v>
      </c>
      <c r="AC326" s="328">
        <f t="shared" si="226"/>
        <v>8.7573503843545203E-2</v>
      </c>
      <c r="AD326" s="328">
        <f t="shared" si="227"/>
        <v>-5.7094894923158154E-2</v>
      </c>
      <c r="AE326" s="328">
        <f t="shared" si="228"/>
        <v>-1.549811936771764E-2</v>
      </c>
      <c r="AF326" s="328">
        <f t="shared" si="229"/>
        <v>689.22200751883622</v>
      </c>
      <c r="AG326" s="328">
        <f t="shared" si="230"/>
        <v>687.76566805105404</v>
      </c>
      <c r="AH326" s="328">
        <f t="shared" si="231"/>
        <v>2.0316295982417572</v>
      </c>
      <c r="AI326" s="328">
        <f t="shared" si="232"/>
        <v>223.04138584769933</v>
      </c>
      <c r="AJ326" s="328">
        <f t="shared" si="233"/>
        <v>17.984970294677343</v>
      </c>
      <c r="AK326" s="337">
        <f t="shared" si="234"/>
        <v>218.24171926985107</v>
      </c>
      <c r="AL326" s="42">
        <f t="shared" si="235"/>
        <v>5.1618281339992578</v>
      </c>
    </row>
    <row r="327" spans="1:38" ht="15" x14ac:dyDescent="0.15">
      <c r="B327" s="328">
        <f t="shared" si="203"/>
        <v>689.22200751883622</v>
      </c>
      <c r="C327" s="328">
        <f t="shared" si="204"/>
        <v>687.76566805105404</v>
      </c>
      <c r="D327" s="328">
        <f t="shared" si="205"/>
        <v>2.0316295982417572</v>
      </c>
      <c r="E327" s="328">
        <f t="shared" si="206"/>
        <v>145.49529775478115</v>
      </c>
      <c r="F327" s="328">
        <f t="shared" si="207"/>
        <v>145.47111097620262</v>
      </c>
      <c r="G327" s="328">
        <f t="shared" si="208"/>
        <v>341.87930461991948</v>
      </c>
      <c r="H327" s="313">
        <f t="shared" si="209"/>
        <v>5.0000000000000001E-3</v>
      </c>
      <c r="I327" s="328">
        <f t="shared" si="210"/>
        <v>1.1650715742257489</v>
      </c>
      <c r="J327" s="328">
        <f t="shared" si="211"/>
        <v>80</v>
      </c>
      <c r="K327" s="335">
        <f t="shared" si="212"/>
        <v>-1</v>
      </c>
      <c r="L327" s="323">
        <f t="shared" si="213"/>
        <v>2.0266295982417573</v>
      </c>
      <c r="M327" s="323">
        <f t="shared" si="214"/>
        <v>2.0291295982417572</v>
      </c>
      <c r="N327" s="328">
        <f t="shared" si="215"/>
        <v>-6.9161900582499491E-3</v>
      </c>
      <c r="O327" s="328">
        <f t="shared" si="216"/>
        <v>0.61436505057933477</v>
      </c>
      <c r="P327" s="332">
        <f t="shared" si="236"/>
        <v>23.967914499720237</v>
      </c>
      <c r="Q327" s="328">
        <f t="shared" si="217"/>
        <v>263.14595690285</v>
      </c>
      <c r="R327" s="277">
        <f>IF(H327&gt;0, rate1(1,$L$52,$L$51,$L$54,L327,$L$53,$L$50,P327),"")</f>
        <v>396.26220463982116</v>
      </c>
      <c r="S327" s="323">
        <f t="shared" si="218"/>
        <v>1.0809050559550044</v>
      </c>
      <c r="T327" s="323">
        <f t="shared" si="219"/>
        <v>8.5485263888778584E-2</v>
      </c>
      <c r="U327" s="328">
        <f t="shared" si="220"/>
        <v>2.0316295982417572</v>
      </c>
      <c r="V327" s="336">
        <f t="shared" si="221"/>
        <v>2.0316295982417572</v>
      </c>
      <c r="W327" s="328">
        <f t="shared" si="222"/>
        <v>2.4834191228073621E-4</v>
      </c>
      <c r="X327" s="328">
        <f t="shared" si="223"/>
        <v>264.35858979964274</v>
      </c>
      <c r="Y327" s="328">
        <f t="shared" si="237"/>
        <v>24.027010477175988</v>
      </c>
      <c r="Z327" s="108">
        <f>IF(H327&gt;0, rate1(1,$L$52,$L$51,$L$54,U327,$L$53,$L$50,Y327),"")</f>
        <v>393.44924994828671</v>
      </c>
      <c r="AA327" s="336">
        <f t="shared" si="224"/>
        <v>1.0936496108920881</v>
      </c>
      <c r="AB327" s="336">
        <f t="shared" si="225"/>
        <v>-2.6518200120115723E-3</v>
      </c>
      <c r="AC327" s="328">
        <f t="shared" si="226"/>
        <v>8.5485263888778584E-2</v>
      </c>
      <c r="AD327" s="328">
        <f t="shared" si="227"/>
        <v>-5.8489612975931124E-2</v>
      </c>
      <c r="AE327" s="328">
        <f t="shared" si="228"/>
        <v>-1.6118432727202012E-2</v>
      </c>
      <c r="AF327" s="328">
        <f t="shared" si="229"/>
        <v>689.12960606488923</v>
      </c>
      <c r="AG327" s="328">
        <f t="shared" si="230"/>
        <v>687.68018278716522</v>
      </c>
      <c r="AH327" s="328">
        <f t="shared" si="231"/>
        <v>2.0267997289824602</v>
      </c>
      <c r="AI327" s="328">
        <f t="shared" si="232"/>
        <v>215.72903720777413</v>
      </c>
      <c r="AJ327" s="328">
        <f t="shared" si="233"/>
        <v>18.044895027235057</v>
      </c>
      <c r="AK327" s="337">
        <f t="shared" si="234"/>
        <v>218.31849233713351</v>
      </c>
      <c r="AL327" s="42">
        <f t="shared" si="235"/>
        <v>5.1796714448670738</v>
      </c>
    </row>
    <row r="328" spans="1:38" ht="15" x14ac:dyDescent="0.15">
      <c r="B328" s="328">
        <f t="shared" si="203"/>
        <v>689.12960606488923</v>
      </c>
      <c r="C328" s="328">
        <f t="shared" si="204"/>
        <v>687.68018278716522</v>
      </c>
      <c r="D328" s="328">
        <f t="shared" si="205"/>
        <v>2.0267997289824602</v>
      </c>
      <c r="E328" s="328">
        <f t="shared" si="206"/>
        <v>145.53978486961688</v>
      </c>
      <c r="F328" s="328">
        <f t="shared" si="207"/>
        <v>145.517541312199</v>
      </c>
      <c r="G328" s="328">
        <f t="shared" si="208"/>
        <v>339.54915532775726</v>
      </c>
      <c r="H328" s="313">
        <f t="shared" si="209"/>
        <v>5.0000000000000001E-3</v>
      </c>
      <c r="I328" s="328">
        <f t="shared" si="210"/>
        <v>1.159538622179207</v>
      </c>
      <c r="J328" s="328">
        <f t="shared" si="211"/>
        <v>80</v>
      </c>
      <c r="K328" s="335">
        <f t="shared" si="212"/>
        <v>-1</v>
      </c>
      <c r="L328" s="323">
        <f t="shared" si="213"/>
        <v>2.0217997289824603</v>
      </c>
      <c r="M328" s="323">
        <f t="shared" si="214"/>
        <v>2.0242997289824602</v>
      </c>
      <c r="N328" s="328">
        <f t="shared" si="215"/>
        <v>-6.9003264431124478E-3</v>
      </c>
      <c r="O328" s="328">
        <f t="shared" si="216"/>
        <v>0.60243214937839196</v>
      </c>
      <c r="P328" s="332">
        <f t="shared" si="236"/>
        <v>23.891793317494631</v>
      </c>
      <c r="Q328" s="328">
        <f t="shared" si="217"/>
        <v>260.80562220659164</v>
      </c>
      <c r="R328" s="277">
        <f>IF(H328&gt;0, rate1(1,$L$52,$L$51,$L$54,L328,$L$53,$L$50,P328),"")</f>
        <v>399.86310398345557</v>
      </c>
      <c r="S328" s="323">
        <f t="shared" si="218"/>
        <v>1.0826734228945347</v>
      </c>
      <c r="T328" s="323">
        <f t="shared" si="219"/>
        <v>8.3464869380273435E-2</v>
      </c>
      <c r="U328" s="328">
        <f t="shared" si="220"/>
        <v>2.0267997289824602</v>
      </c>
      <c r="V328" s="336">
        <f t="shared" si="221"/>
        <v>2.0267997289824602</v>
      </c>
      <c r="W328" s="328">
        <f t="shared" si="222"/>
        <v>2.4716253075229844E-4</v>
      </c>
      <c r="X328" s="328">
        <f t="shared" si="223"/>
        <v>262.01758173701978</v>
      </c>
      <c r="Y328" s="328">
        <f t="shared" si="237"/>
        <v>23.95084224710126</v>
      </c>
      <c r="Z328" s="108">
        <f>IF(H328&gt;0, rate1(1,$L$52,$L$51,$L$54,U328,$L$53,$L$50,Y328),"")</f>
        <v>397.07199578700028</v>
      </c>
      <c r="AA328" s="336">
        <f t="shared" si="224"/>
        <v>1.0953503086044332</v>
      </c>
      <c r="AB328" s="336">
        <f t="shared" si="225"/>
        <v>-2.5921523943636927E-3</v>
      </c>
      <c r="AC328" s="328">
        <f t="shared" si="226"/>
        <v>8.3464869380273435E-2</v>
      </c>
      <c r="AD328" s="328">
        <f t="shared" si="227"/>
        <v>-5.9905443297581303E-2</v>
      </c>
      <c r="AE328" s="328">
        <f t="shared" si="228"/>
        <v>-1.6760333883791355E-2</v>
      </c>
      <c r="AF328" s="328">
        <f t="shared" si="229"/>
        <v>689.03924086906579</v>
      </c>
      <c r="AG328" s="328">
        <f t="shared" si="230"/>
        <v>687.59671791778499</v>
      </c>
      <c r="AH328" s="328">
        <f t="shared" si="231"/>
        <v>2.0219694405685344</v>
      </c>
      <c r="AI328" s="328">
        <f t="shared" si="232"/>
        <v>208.7336104501575</v>
      </c>
      <c r="AJ328" s="328">
        <f t="shared" si="233"/>
        <v>18.102876585693433</v>
      </c>
      <c r="AK328" s="337">
        <f t="shared" si="234"/>
        <v>218.39224563036043</v>
      </c>
      <c r="AL328" s="42">
        <f t="shared" si="235"/>
        <v>5.1969297678436961</v>
      </c>
    </row>
    <row r="329" spans="1:38" ht="15" x14ac:dyDescent="0.15">
      <c r="B329" s="328">
        <f t="shared" si="203"/>
        <v>689.03924086906579</v>
      </c>
      <c r="C329" s="328">
        <f t="shared" si="204"/>
        <v>687.59671791778499</v>
      </c>
      <c r="D329" s="328">
        <f t="shared" si="205"/>
        <v>2.0219694405685344</v>
      </c>
      <c r="E329" s="328">
        <f t="shared" si="206"/>
        <v>145.5805213095224</v>
      </c>
      <c r="F329" s="328">
        <f t="shared" si="207"/>
        <v>145.56015308956964</v>
      </c>
      <c r="G329" s="328">
        <f t="shared" si="208"/>
        <v>337.22002296175918</v>
      </c>
      <c r="H329" s="313">
        <f t="shared" si="209"/>
        <v>5.0000000000000001E-3</v>
      </c>
      <c r="I329" s="328">
        <f t="shared" si="210"/>
        <v>1.1540183610246459</v>
      </c>
      <c r="J329" s="328">
        <f t="shared" si="211"/>
        <v>80</v>
      </c>
      <c r="K329" s="335">
        <f t="shared" si="212"/>
        <v>-1</v>
      </c>
      <c r="L329" s="323">
        <f t="shared" si="213"/>
        <v>2.0169694405685346</v>
      </c>
      <c r="M329" s="323">
        <f t="shared" si="214"/>
        <v>2.0194694405685345</v>
      </c>
      <c r="N329" s="328">
        <f t="shared" si="215"/>
        <v>-6.8844586437788458E-3</v>
      </c>
      <c r="O329" s="328">
        <f t="shared" si="216"/>
        <v>0.59076492579335205</v>
      </c>
      <c r="P329" s="332">
        <f t="shared" si="236"/>
        <v>23.815726211914747</v>
      </c>
      <c r="Q329" s="328">
        <f t="shared" si="217"/>
        <v>258.46650602090131</v>
      </c>
      <c r="R329" s="277">
        <f>IF(H329&gt;0, rate1(1,$L$52,$L$51,$L$54,L329,$L$53,$L$50,P329),"")</f>
        <v>403.43643787004595</v>
      </c>
      <c r="S329" s="323">
        <f t="shared" si="218"/>
        <v>1.0844622739482324</v>
      </c>
      <c r="T329" s="323">
        <f t="shared" si="219"/>
        <v>8.1509274164207196E-2</v>
      </c>
      <c r="U329" s="328">
        <f t="shared" si="220"/>
        <v>2.0219694405685344</v>
      </c>
      <c r="V329" s="336">
        <f t="shared" si="221"/>
        <v>2.0219694405685344</v>
      </c>
      <c r="W329" s="328">
        <f t="shared" si="222"/>
        <v>2.4598585436486076E-4</v>
      </c>
      <c r="X329" s="328">
        <f t="shared" si="223"/>
        <v>259.67754446066664</v>
      </c>
      <c r="Y329" s="328">
        <f t="shared" si="237"/>
        <v>23.874728014713511</v>
      </c>
      <c r="Z329" s="108">
        <f>IF(H329&gt;0, rate1(1,$L$52,$L$51,$L$54,U329,$L$53,$L$50,Y329),"")</f>
        <v>400.66693065769698</v>
      </c>
      <c r="AA329" s="336">
        <f t="shared" si="224"/>
        <v>1.0970746846556181</v>
      </c>
      <c r="AB329" s="336">
        <f t="shared" si="225"/>
        <v>-2.5339856136285129E-3</v>
      </c>
      <c r="AC329" s="328">
        <f t="shared" si="226"/>
        <v>8.1509274164207196E-2</v>
      </c>
      <c r="AD329" s="328">
        <f t="shared" si="227"/>
        <v>-6.134271285408683E-2</v>
      </c>
      <c r="AE329" s="328">
        <f t="shared" si="228"/>
        <v>-1.7424179639617378E-2</v>
      </c>
      <c r="AF329" s="328">
        <f t="shared" si="229"/>
        <v>688.95084713625783</v>
      </c>
      <c r="AG329" s="328">
        <f t="shared" si="230"/>
        <v>687.51520864362078</v>
      </c>
      <c r="AH329" s="328">
        <f t="shared" si="231"/>
        <v>2.0171387329285149</v>
      </c>
      <c r="AI329" s="328">
        <f t="shared" si="232"/>
        <v>202.03746244275234</v>
      </c>
      <c r="AJ329" s="328">
        <f t="shared" si="233"/>
        <v>18.158998103038641</v>
      </c>
      <c r="AK329" s="337">
        <f t="shared" si="234"/>
        <v>218.46312095147729</v>
      </c>
      <c r="AL329" s="42">
        <f t="shared" si="235"/>
        <v>5.2136284566797091</v>
      </c>
    </row>
    <row r="330" spans="1:38" ht="15" x14ac:dyDescent="0.15">
      <c r="B330" s="328">
        <f t="shared" si="203"/>
        <v>688.95084713625783</v>
      </c>
      <c r="C330" s="328">
        <f t="shared" si="204"/>
        <v>687.51520864362078</v>
      </c>
      <c r="D330" s="328">
        <f t="shared" si="205"/>
        <v>2.0171387329285149</v>
      </c>
      <c r="E330" s="328">
        <f t="shared" si="206"/>
        <v>145.61763674960847</v>
      </c>
      <c r="F330" s="328">
        <f t="shared" si="207"/>
        <v>145.59907902956542</v>
      </c>
      <c r="G330" s="328">
        <f t="shared" si="208"/>
        <v>334.89238914483019</v>
      </c>
      <c r="H330" s="313">
        <f t="shared" si="209"/>
        <v>5.0000000000000001E-3</v>
      </c>
      <c r="I330" s="328">
        <f t="shared" si="210"/>
        <v>1.1485107941096431</v>
      </c>
      <c r="J330" s="328">
        <f t="shared" si="211"/>
        <v>80</v>
      </c>
      <c r="K330" s="335">
        <f t="shared" si="212"/>
        <v>-1</v>
      </c>
      <c r="L330" s="323">
        <f t="shared" si="213"/>
        <v>2.012138732928515</v>
      </c>
      <c r="M330" s="323">
        <f t="shared" si="214"/>
        <v>2.0146387329285149</v>
      </c>
      <c r="N330" s="328">
        <f t="shared" si="215"/>
        <v>-6.8685866592828049E-3</v>
      </c>
      <c r="O330" s="328">
        <f t="shared" si="216"/>
        <v>0.57935481373404585</v>
      </c>
      <c r="P330" s="332">
        <f t="shared" si="236"/>
        <v>23.739713294359639</v>
      </c>
      <c r="Q330" s="328">
        <f t="shared" si="217"/>
        <v>256.12908063435077</v>
      </c>
      <c r="R330" s="277">
        <f>IF(H330&gt;0, rate1(1,$L$52,$L$51,$L$54,L330,$L$53,$L$50,P330),"")</f>
        <v>406.9825137636721</v>
      </c>
      <c r="S330" s="323">
        <f t="shared" si="218"/>
        <v>1.0862718392320068</v>
      </c>
      <c r="T330" s="323">
        <f t="shared" si="219"/>
        <v>7.9615628001292987E-2</v>
      </c>
      <c r="U330" s="328">
        <f t="shared" si="220"/>
        <v>2.0171387329285149</v>
      </c>
      <c r="V330" s="336">
        <f t="shared" si="221"/>
        <v>2.0171387329285149</v>
      </c>
      <c r="W330" s="328">
        <f t="shared" si="222"/>
        <v>2.4481188383029817E-4</v>
      </c>
      <c r="X330" s="328">
        <f t="shared" si="223"/>
        <v>257.33896277294605</v>
      </c>
      <c r="Y330" s="328">
        <f t="shared" si="237"/>
        <v>23.79866789107276</v>
      </c>
      <c r="Z330" s="108">
        <f>IF(H330&gt;0, rate1(1,$L$52,$L$51,$L$54,U330,$L$53,$L$50,Y330),"")</f>
        <v>404.23436570939754</v>
      </c>
      <c r="AA330" s="336">
        <f t="shared" si="224"/>
        <v>1.0988228813823375</v>
      </c>
      <c r="AB330" s="336">
        <f t="shared" si="225"/>
        <v>-2.4772793547998394E-3</v>
      </c>
      <c r="AC330" s="328">
        <f t="shared" si="226"/>
        <v>7.9615628001292987E-2</v>
      </c>
      <c r="AD330" s="328">
        <f t="shared" si="227"/>
        <v>-6.2801740380906093E-2</v>
      </c>
      <c r="AE330" s="328">
        <f t="shared" si="228"/>
        <v>-1.8110515596411244E-2</v>
      </c>
      <c r="AF330" s="328">
        <f t="shared" si="229"/>
        <v>688.86436292159726</v>
      </c>
      <c r="AG330" s="328">
        <f t="shared" si="230"/>
        <v>687.43559301561947</v>
      </c>
      <c r="AH330" s="328">
        <f t="shared" si="231"/>
        <v>2.0123076059903893</v>
      </c>
      <c r="AI330" s="328">
        <f t="shared" si="232"/>
        <v>195.6241983593537</v>
      </c>
      <c r="AJ330" s="328">
        <f t="shared" si="233"/>
        <v>18.213338158138463</v>
      </c>
      <c r="AK330" s="337">
        <f t="shared" si="234"/>
        <v>218.53125202920137</v>
      </c>
      <c r="AL330" s="42">
        <f t="shared" si="235"/>
        <v>5.2297914536751291</v>
      </c>
    </row>
    <row r="331" spans="1:38" ht="15" x14ac:dyDescent="0.15">
      <c r="B331" s="328">
        <f t="shared" si="203"/>
        <v>688.86436292159726</v>
      </c>
      <c r="C331" s="328">
        <f t="shared" si="204"/>
        <v>687.43559301561947</v>
      </c>
      <c r="D331" s="328">
        <f t="shared" si="205"/>
        <v>2.0123076059903893</v>
      </c>
      <c r="E331" s="328">
        <f t="shared" si="206"/>
        <v>145.65125516451747</v>
      </c>
      <c r="F331" s="328">
        <f t="shared" si="207"/>
        <v>145.63444595706295</v>
      </c>
      <c r="G331" s="328">
        <f t="shared" si="208"/>
        <v>332.56671142557525</v>
      </c>
      <c r="H331" s="313">
        <f t="shared" si="209"/>
        <v>5.0000000000000001E-3</v>
      </c>
      <c r="I331" s="328">
        <f t="shared" si="210"/>
        <v>1.1430159247822302</v>
      </c>
      <c r="J331" s="328">
        <f t="shared" si="211"/>
        <v>80</v>
      </c>
      <c r="K331" s="335">
        <f t="shared" si="212"/>
        <v>-1</v>
      </c>
      <c r="L331" s="323">
        <f t="shared" si="213"/>
        <v>2.0073076059903894</v>
      </c>
      <c r="M331" s="323">
        <f t="shared" si="214"/>
        <v>2.0098076059903893</v>
      </c>
      <c r="N331" s="328">
        <f t="shared" si="215"/>
        <v>-6.8527104886584311E-3</v>
      </c>
      <c r="O331" s="328">
        <f t="shared" si="216"/>
        <v>0.56819363173816106</v>
      </c>
      <c r="P331" s="332">
        <f t="shared" si="236"/>
        <v>23.66375467664156</v>
      </c>
      <c r="Q331" s="328">
        <f t="shared" si="217"/>
        <v>253.79379487486034</v>
      </c>
      <c r="R331" s="277">
        <f>IF(H331&gt;0, rate1(1,$L$52,$L$51,$L$54,L331,$L$53,$L$50,P331),"")</f>
        <v>410.50163453733671</v>
      </c>
      <c r="S331" s="323">
        <f t="shared" si="218"/>
        <v>1.0881023468502302</v>
      </c>
      <c r="T331" s="323">
        <f t="shared" si="219"/>
        <v>7.7781247987726274E-2</v>
      </c>
      <c r="U331" s="328">
        <f t="shared" si="220"/>
        <v>2.0123076059903893</v>
      </c>
      <c r="V331" s="336">
        <f t="shared" si="221"/>
        <v>2.0123076059903893</v>
      </c>
      <c r="W331" s="328">
        <f t="shared" si="222"/>
        <v>2.4364061986092977E-4</v>
      </c>
      <c r="X331" s="328">
        <f t="shared" si="223"/>
        <v>255.0022972570498</v>
      </c>
      <c r="Y331" s="328">
        <f t="shared" si="237"/>
        <v>23.722661987670154</v>
      </c>
      <c r="Z331" s="108">
        <f>IF(H331&gt;0, rate1(1,$L$52,$L$51,$L$54,U331,$L$53,$L$50,Y331),"")</f>
        <v>407.77460743140256</v>
      </c>
      <c r="AA331" s="336">
        <f t="shared" si="224"/>
        <v>1.1005950437251359</v>
      </c>
      <c r="AB331" s="336">
        <f t="shared" si="225"/>
        <v>-2.4219942736607276E-3</v>
      </c>
      <c r="AC331" s="328">
        <f t="shared" si="226"/>
        <v>7.7781247987726274E-2</v>
      </c>
      <c r="AD331" s="328">
        <f t="shared" si="227"/>
        <v>-6.4282846178927211E-2</v>
      </c>
      <c r="AE331" s="328">
        <f t="shared" si="228"/>
        <v>-1.8820015184093576E-2</v>
      </c>
      <c r="AF331" s="328">
        <f t="shared" si="229"/>
        <v>688.77972896312087</v>
      </c>
      <c r="AG331" s="328">
        <f t="shared" si="230"/>
        <v>687.3578117676318</v>
      </c>
      <c r="AH331" s="328">
        <f t="shared" si="231"/>
        <v>2.0074760596819106</v>
      </c>
      <c r="AI331" s="328">
        <f t="shared" si="232"/>
        <v>189.47853417292976</v>
      </c>
      <c r="AJ331" s="328">
        <f t="shared" si="233"/>
        <v>18.265971084297611</v>
      </c>
      <c r="AK331" s="337">
        <f t="shared" si="234"/>
        <v>218.59676508436448</v>
      </c>
      <c r="AL331" s="42">
        <f t="shared" si="235"/>
        <v>5.2454413895438776</v>
      </c>
    </row>
    <row r="332" spans="1:38" ht="15" x14ac:dyDescent="0.15">
      <c r="B332" s="328">
        <f t="shared" si="203"/>
        <v>688.77972896312087</v>
      </c>
      <c r="C332" s="328">
        <f t="shared" si="204"/>
        <v>687.3578117676318</v>
      </c>
      <c r="D332" s="328">
        <f t="shared" si="205"/>
        <v>2.0074760596819106</v>
      </c>
      <c r="E332" s="328">
        <f t="shared" si="206"/>
        <v>145.68149516310268</v>
      </c>
      <c r="F332" s="328">
        <f t="shared" si="207"/>
        <v>145.66637516381007</v>
      </c>
      <c r="G332" s="328">
        <f t="shared" si="208"/>
        <v>330.24342469688884</v>
      </c>
      <c r="H332" s="313">
        <f t="shared" si="209"/>
        <v>5.0000000000000001E-3</v>
      </c>
      <c r="I332" s="328">
        <f t="shared" si="210"/>
        <v>1.1375337563912582</v>
      </c>
      <c r="J332" s="328">
        <f t="shared" si="211"/>
        <v>80</v>
      </c>
      <c r="K332" s="335">
        <f t="shared" si="212"/>
        <v>-1</v>
      </c>
      <c r="L332" s="323">
        <f t="shared" si="213"/>
        <v>2.0024760596819107</v>
      </c>
      <c r="M332" s="323">
        <f t="shared" si="214"/>
        <v>2.0049760596819106</v>
      </c>
      <c r="N332" s="328">
        <f t="shared" si="215"/>
        <v>-6.8368301309358337E-3</v>
      </c>
      <c r="O332" s="328">
        <f t="shared" si="216"/>
        <v>0.55727355823368607</v>
      </c>
      <c r="P332" s="332">
        <f t="shared" si="236"/>
        <v>23.587850471013763</v>
      </c>
      <c r="Q332" s="328">
        <f t="shared" si="217"/>
        <v>251.46107544883506</v>
      </c>
      <c r="R332" s="277">
        <f>IF(H332&gt;0, rate1(1,$L$52,$L$51,$L$54,L332,$L$53,$L$50,P332),"")</f>
        <v>413.99409855787115</v>
      </c>
      <c r="S332" s="323">
        <f t="shared" si="218"/>
        <v>1.0899540295997867</v>
      </c>
      <c r="T332" s="323">
        <f t="shared" si="219"/>
        <v>7.6003600520771389E-2</v>
      </c>
      <c r="U332" s="328">
        <f t="shared" si="220"/>
        <v>2.0074760596819106</v>
      </c>
      <c r="V332" s="336">
        <f t="shared" si="221"/>
        <v>2.0074760596819106</v>
      </c>
      <c r="W332" s="328">
        <f t="shared" si="222"/>
        <v>2.4247206316996284E-4</v>
      </c>
      <c r="X332" s="328">
        <f t="shared" si="223"/>
        <v>252.66798570420451</v>
      </c>
      <c r="Y332" s="328">
        <f t="shared" si="237"/>
        <v>23.646710416435724</v>
      </c>
      <c r="Z332" s="108">
        <f>IF(H332&gt;0, rate1(1,$L$52,$L$51,$L$54,U332,$L$53,$L$50,Y332),"")</f>
        <v>411.28795773972809</v>
      </c>
      <c r="AA332" s="336">
        <f t="shared" si="224"/>
        <v>1.1023913259138414</v>
      </c>
      <c r="AB332" s="336">
        <f t="shared" si="225"/>
        <v>-2.3680918379159811E-3</v>
      </c>
      <c r="AC332" s="328">
        <f t="shared" si="226"/>
        <v>7.6003600520771389E-2</v>
      </c>
      <c r="AD332" s="328">
        <f t="shared" si="227"/>
        <v>-6.5786357037565954E-2</v>
      </c>
      <c r="AE332" s="328">
        <f t="shared" si="228"/>
        <v>-1.9553432906046837E-2</v>
      </c>
      <c r="AF332" s="328">
        <f t="shared" si="229"/>
        <v>688.69688853246919</v>
      </c>
      <c r="AG332" s="328">
        <f t="shared" si="230"/>
        <v>687.28180816711108</v>
      </c>
      <c r="AH332" s="328">
        <f t="shared" si="231"/>
        <v>2.0026440939306775</v>
      </c>
      <c r="AI332" s="328">
        <f t="shared" si="232"/>
        <v>183.58619310160779</v>
      </c>
      <c r="AJ332" s="328">
        <f t="shared" si="233"/>
        <v>18.316967249048059</v>
      </c>
      <c r="AK332" s="337">
        <f t="shared" si="234"/>
        <v>218.65977933736011</v>
      </c>
      <c r="AL332" s="42">
        <f t="shared" si="235"/>
        <v>5.2605996722777117</v>
      </c>
    </row>
    <row r="333" spans="1:38" ht="15" x14ac:dyDescent="0.15">
      <c r="B333" s="328">
        <f t="shared" si="203"/>
        <v>688.69688853246919</v>
      </c>
      <c r="C333" s="328">
        <f t="shared" si="204"/>
        <v>687.28180816711108</v>
      </c>
      <c r="D333" s="328">
        <f t="shared" si="205"/>
        <v>2.0026440939306775</v>
      </c>
      <c r="E333" s="328">
        <f t="shared" si="206"/>
        <v>145.70847028703312</v>
      </c>
      <c r="F333" s="328">
        <f t="shared" si="207"/>
        <v>145.69498272506792</v>
      </c>
      <c r="G333" s="328">
        <f t="shared" si="208"/>
        <v>327.92294246651994</v>
      </c>
      <c r="H333" s="313">
        <f t="shared" si="209"/>
        <v>5.0000000000000001E-3</v>
      </c>
      <c r="I333" s="328">
        <f t="shared" si="210"/>
        <v>1.1320642922864863</v>
      </c>
      <c r="J333" s="328">
        <f t="shared" si="211"/>
        <v>80</v>
      </c>
      <c r="K333" s="335">
        <f t="shared" si="212"/>
        <v>-1</v>
      </c>
      <c r="L333" s="323">
        <f t="shared" si="213"/>
        <v>1.9976440939306777</v>
      </c>
      <c r="M333" s="323">
        <f t="shared" si="214"/>
        <v>2.0001440939306776</v>
      </c>
      <c r="N333" s="328">
        <f t="shared" si="215"/>
        <v>-6.8209455851451217E-3</v>
      </c>
      <c r="O333" s="328">
        <f t="shared" si="216"/>
        <v>0.54658711041006747</v>
      </c>
      <c r="P333" s="332">
        <f t="shared" si="236"/>
        <v>23.512000790174643</v>
      </c>
      <c r="Q333" s="328">
        <f t="shared" si="217"/>
        <v>249.13132815864662</v>
      </c>
      <c r="R333" s="277">
        <f>IF(H333&gt;0, rate1(1,$L$52,$L$51,$L$54,L333,$L$53,$L$50,P333),"")</f>
        <v>417.46019976912817</v>
      </c>
      <c r="S333" s="323">
        <f t="shared" si="218"/>
        <v>1.0918271279559359</v>
      </c>
      <c r="T333" s="323">
        <f t="shared" si="219"/>
        <v>7.4280288809840722E-2</v>
      </c>
      <c r="U333" s="328">
        <f t="shared" si="220"/>
        <v>2.0026440939306775</v>
      </c>
      <c r="V333" s="336">
        <f t="shared" si="221"/>
        <v>2.0026440939306775</v>
      </c>
      <c r="W333" s="328">
        <f t="shared" si="222"/>
        <v>2.4130621447637779E-4</v>
      </c>
      <c r="X333" s="328">
        <f t="shared" si="223"/>
        <v>250.3364443918968</v>
      </c>
      <c r="Y333" s="328">
        <f t="shared" si="237"/>
        <v>23.57081328974256</v>
      </c>
      <c r="Z333" s="108">
        <f>IF(H333&gt;0, rate1(1,$L$52,$L$51,$L$54,U333,$L$53,$L$50,Y333),"")</f>
        <v>414.77471406178529</v>
      </c>
      <c r="AA333" s="336">
        <f t="shared" si="224"/>
        <v>1.1042118943160093</v>
      </c>
      <c r="AB333" s="336">
        <f t="shared" si="225"/>
        <v>-2.3155342877142931E-3</v>
      </c>
      <c r="AC333" s="328">
        <f t="shared" si="226"/>
        <v>7.4280288809840722E-2</v>
      </c>
      <c r="AD333" s="328">
        <f t="shared" si="227"/>
        <v>-6.7312608501026661E-2</v>
      </c>
      <c r="AE333" s="328">
        <f t="shared" si="228"/>
        <v>-2.0311577911097042E-2</v>
      </c>
      <c r="AF333" s="328">
        <f t="shared" si="229"/>
        <v>688.61578729807422</v>
      </c>
      <c r="AG333" s="328">
        <f t="shared" si="230"/>
        <v>687.20752787830122</v>
      </c>
      <c r="AH333" s="328">
        <f t="shared" si="231"/>
        <v>1.9978117086639675</v>
      </c>
      <c r="AI333" s="328">
        <f t="shared" si="232"/>
        <v>177.933821837197</v>
      </c>
      <c r="AJ333" s="328">
        <f t="shared" si="233"/>
        <v>18.366393310669501</v>
      </c>
      <c r="AK333" s="337">
        <f t="shared" si="234"/>
        <v>218.72040747049704</v>
      </c>
      <c r="AL333" s="42">
        <f t="shared" si="235"/>
        <v>5.27528656772584</v>
      </c>
    </row>
    <row r="334" spans="1:38" ht="15" x14ac:dyDescent="0.15">
      <c r="B334" s="328">
        <f t="shared" si="203"/>
        <v>688.61578729807422</v>
      </c>
      <c r="C334" s="328">
        <f t="shared" si="204"/>
        <v>687.20752787830122</v>
      </c>
      <c r="D334" s="328">
        <f t="shared" si="205"/>
        <v>1.9978117086639675</v>
      </c>
      <c r="E334" s="328">
        <f t="shared" si="206"/>
        <v>145.73228928441318</v>
      </c>
      <c r="F334" s="328">
        <f t="shared" si="207"/>
        <v>145.72037978572314</v>
      </c>
      <c r="G334" s="328">
        <f t="shared" si="208"/>
        <v>325.60565802147426</v>
      </c>
      <c r="H334" s="313">
        <f t="shared" si="209"/>
        <v>5.0000000000000001E-3</v>
      </c>
      <c r="I334" s="328">
        <f t="shared" si="210"/>
        <v>1.1266075358184027</v>
      </c>
      <c r="J334" s="328">
        <f t="shared" si="211"/>
        <v>80</v>
      </c>
      <c r="K334" s="335">
        <f t="shared" si="212"/>
        <v>-1</v>
      </c>
      <c r="L334" s="323">
        <f t="shared" si="213"/>
        <v>1.9928117086639676</v>
      </c>
      <c r="M334" s="323">
        <f t="shared" si="214"/>
        <v>1.9953117086639676</v>
      </c>
      <c r="N334" s="328">
        <f t="shared" si="215"/>
        <v>-6.8050568503168485E-3</v>
      </c>
      <c r="O334" s="328">
        <f t="shared" si="216"/>
        <v>0.53612712536644791</v>
      </c>
      <c r="P334" s="332">
        <f t="shared" si="236"/>
        <v>23.436205747267987</v>
      </c>
      <c r="Q334" s="328">
        <f t="shared" si="217"/>
        <v>246.80493902803289</v>
      </c>
      <c r="R334" s="277">
        <f>IF(H334&gt;0, rate1(1,$L$52,$L$51,$L$54,L334,$L$53,$L$50,P334),"")</f>
        <v>420.90022777351322</v>
      </c>
      <c r="S334" s="323">
        <f t="shared" si="218"/>
        <v>1.0937218913333393</v>
      </c>
      <c r="T334" s="323">
        <f t="shared" si="219"/>
        <v>7.260904313287278E-2</v>
      </c>
      <c r="U334" s="328">
        <f t="shared" si="220"/>
        <v>1.9978117086639675</v>
      </c>
      <c r="V334" s="336">
        <f t="shared" si="221"/>
        <v>1.9978117086639675</v>
      </c>
      <c r="W334" s="328">
        <f t="shared" si="222"/>
        <v>2.4014307448805283E-4</v>
      </c>
      <c r="X334" s="328">
        <f t="shared" si="223"/>
        <v>248.00806925526285</v>
      </c>
      <c r="Y334" s="328">
        <f t="shared" si="237"/>
        <v>23.494970720406986</v>
      </c>
      <c r="Z334" s="108">
        <f>IF(H334&gt;0, rate1(1,$L$52,$L$51,$L$54,U334,$L$53,$L$50,Y334),"")</f>
        <v>418.23516941936748</v>
      </c>
      <c r="AA334" s="336">
        <f t="shared" si="224"/>
        <v>1.1060569285116928</v>
      </c>
      <c r="AB334" s="336">
        <f t="shared" si="225"/>
        <v>-2.2642846427668988E-3</v>
      </c>
      <c r="AC334" s="328">
        <f t="shared" si="226"/>
        <v>7.260904313287278E-2</v>
      </c>
      <c r="AD334" s="328">
        <f t="shared" si="227"/>
        <v>-6.8861945899082039E-2</v>
      </c>
      <c r="AE334" s="328">
        <f t="shared" si="228"/>
        <v>-2.1095301851595541E-2</v>
      </c>
      <c r="AF334" s="328">
        <f t="shared" si="229"/>
        <v>688.53637319809104</v>
      </c>
      <c r="AG334" s="328">
        <f t="shared" si="230"/>
        <v>687.13491883516838</v>
      </c>
      <c r="AH334" s="328">
        <f t="shared" si="231"/>
        <v>1.9929789038086545</v>
      </c>
      <c r="AI334" s="328">
        <f t="shared" si="232"/>
        <v>172.50891860278054</v>
      </c>
      <c r="AJ334" s="328">
        <f t="shared" si="233"/>
        <v>18.414312454725827</v>
      </c>
      <c r="AK334" s="337">
        <f t="shared" si="234"/>
        <v>218.7787560529182</v>
      </c>
      <c r="AL334" s="42">
        <f t="shared" si="235"/>
        <v>5.2895212734728156</v>
      </c>
    </row>
    <row r="335" spans="1:38" ht="15" x14ac:dyDescent="0.15">
      <c r="B335" s="328">
        <f t="shared" si="203"/>
        <v>688.53637319809104</v>
      </c>
      <c r="C335" s="328">
        <f t="shared" si="204"/>
        <v>687.13491883516838</v>
      </c>
      <c r="D335" s="328">
        <f t="shared" si="205"/>
        <v>1.9929789038086545</v>
      </c>
      <c r="E335" s="328">
        <f t="shared" si="206"/>
        <v>145.75305636391727</v>
      </c>
      <c r="F335" s="328">
        <f t="shared" si="207"/>
        <v>145.74267282416523</v>
      </c>
      <c r="G335" s="328">
        <f t="shared" si="208"/>
        <v>323.29194550882954</v>
      </c>
      <c r="H335" s="313">
        <f t="shared" si="209"/>
        <v>5.0000000000000001E-3</v>
      </c>
      <c r="I335" s="328">
        <f t="shared" si="210"/>
        <v>1.1211634903381309</v>
      </c>
      <c r="J335" s="328">
        <f t="shared" si="211"/>
        <v>80</v>
      </c>
      <c r="K335" s="335">
        <f t="shared" si="212"/>
        <v>-1</v>
      </c>
      <c r="L335" s="323">
        <f t="shared" si="213"/>
        <v>1.9879789038086546</v>
      </c>
      <c r="M335" s="323">
        <f t="shared" si="214"/>
        <v>1.9904789038086546</v>
      </c>
      <c r="N335" s="328">
        <f t="shared" si="215"/>
        <v>-6.7891639254780145E-3</v>
      </c>
      <c r="O335" s="328">
        <f t="shared" si="216"/>
        <v>0.52588674283684389</v>
      </c>
      <c r="P335" s="332">
        <f t="shared" si="236"/>
        <v>23.36046545588469</v>
      </c>
      <c r="Q335" s="328">
        <f t="shared" si="217"/>
        <v>244.48227535118264</v>
      </c>
      <c r="R335" s="277">
        <f>IF(H335&gt;0, rate1(1,$L$52,$L$51,$L$54,L335,$L$53,$L$50,P335),"")</f>
        <v>424.31446791165286</v>
      </c>
      <c r="S335" s="323">
        <f t="shared" si="218"/>
        <v>1.0956385786446228</v>
      </c>
      <c r="T335" s="323">
        <f t="shared" si="219"/>
        <v>7.0987712507788625E-2</v>
      </c>
      <c r="U335" s="328">
        <f t="shared" si="220"/>
        <v>1.9929789038086545</v>
      </c>
      <c r="V335" s="336">
        <f t="shared" si="221"/>
        <v>1.9929789038086545</v>
      </c>
      <c r="W335" s="328">
        <f t="shared" si="222"/>
        <v>2.3898264392352431E-4</v>
      </c>
      <c r="X335" s="328">
        <f t="shared" si="223"/>
        <v>245.68323697438092</v>
      </c>
      <c r="Y335" s="328">
        <f t="shared" si="237"/>
        <v>23.419182821690274</v>
      </c>
      <c r="Z335" s="108">
        <f>IF(H335&gt;0, rate1(1,$L$52,$L$51,$L$54,U335,$L$53,$L$50,Y335),"")</f>
        <v>421.66961250973191</v>
      </c>
      <c r="AA335" s="336">
        <f t="shared" si="224"/>
        <v>1.1079266216542969</v>
      </c>
      <c r="AB335" s="336">
        <f t="shared" si="225"/>
        <v>-2.2143067230346283E-3</v>
      </c>
      <c r="AC335" s="328">
        <f t="shared" si="226"/>
        <v>7.0987712507788625E-2</v>
      </c>
      <c r="AD335" s="328">
        <f t="shared" si="227"/>
        <v>-7.0434724875117094E-2</v>
      </c>
      <c r="AE335" s="328">
        <f t="shared" si="228"/>
        <v>-2.1905494577757732E-2</v>
      </c>
      <c r="AF335" s="328">
        <f t="shared" si="229"/>
        <v>688.45859632165775</v>
      </c>
      <c r="AG335" s="328">
        <f t="shared" si="230"/>
        <v>687.06393112266062</v>
      </c>
      <c r="AH335" s="328">
        <f t="shared" si="231"/>
        <v>1.9881456792914458</v>
      </c>
      <c r="AI335" s="328">
        <f t="shared" si="232"/>
        <v>167.29976910089496</v>
      </c>
      <c r="AJ335" s="328">
        <f t="shared" si="233"/>
        <v>18.460784612809409</v>
      </c>
      <c r="AK335" s="337">
        <f t="shared" si="234"/>
        <v>218.83492593287443</v>
      </c>
      <c r="AL335" s="42">
        <f t="shared" si="235"/>
        <v>5.3033219869610377</v>
      </c>
    </row>
    <row r="336" spans="1:38" ht="15" x14ac:dyDescent="0.15">
      <c r="B336" s="328">
        <f t="shared" si="203"/>
        <v>688.45859632165775</v>
      </c>
      <c r="C336" s="328">
        <f t="shared" si="204"/>
        <v>687.06393112266062</v>
      </c>
      <c r="D336" s="328">
        <f t="shared" si="205"/>
        <v>1.9881456792914458</v>
      </c>
      <c r="E336" s="328">
        <f t="shared" si="206"/>
        <v>145.77087143227689</v>
      </c>
      <c r="F336" s="328">
        <f t="shared" si="207"/>
        <v>145.76196389809706</v>
      </c>
      <c r="G336" s="328">
        <f t="shared" si="208"/>
        <v>320.98216094526208</v>
      </c>
      <c r="H336" s="313">
        <f t="shared" si="209"/>
        <v>5.0000000000000001E-3</v>
      </c>
      <c r="I336" s="328">
        <f t="shared" si="210"/>
        <v>1.1157321591977052</v>
      </c>
      <c r="J336" s="328">
        <f t="shared" si="211"/>
        <v>80</v>
      </c>
      <c r="K336" s="335">
        <f t="shared" si="212"/>
        <v>-1</v>
      </c>
      <c r="L336" s="323">
        <f t="shared" si="213"/>
        <v>1.9831456792914459</v>
      </c>
      <c r="M336" s="323">
        <f t="shared" si="214"/>
        <v>1.9856456792914459</v>
      </c>
      <c r="N336" s="328">
        <f t="shared" si="215"/>
        <v>-6.7732668096565085E-3</v>
      </c>
      <c r="O336" s="328">
        <f t="shared" si="216"/>
        <v>0.51585938914563401</v>
      </c>
      <c r="P336" s="332">
        <f t="shared" si="236"/>
        <v>23.284780030069356</v>
      </c>
      <c r="Q336" s="328">
        <f t="shared" si="217"/>
        <v>242.16368667457357</v>
      </c>
      <c r="R336" s="277">
        <f>IF(H336&gt;0, rate1(1,$L$52,$L$51,$L$54,L336,$L$53,$L$50,P336),"")</f>
        <v>427.70320134009546</v>
      </c>
      <c r="S336" s="323">
        <f t="shared" si="218"/>
        <v>1.0975774586103202</v>
      </c>
      <c r="T336" s="323">
        <f t="shared" si="219"/>
        <v>6.9414257207761926E-2</v>
      </c>
      <c r="U336" s="328">
        <f t="shared" si="220"/>
        <v>1.9881456792914458</v>
      </c>
      <c r="V336" s="336">
        <f t="shared" si="221"/>
        <v>1.9881456792914458</v>
      </c>
      <c r="W336" s="328">
        <f t="shared" si="222"/>
        <v>2.3782492349466722E-4</v>
      </c>
      <c r="X336" s="328">
        <f t="shared" si="223"/>
        <v>243.36230598984082</v>
      </c>
      <c r="Y336" s="328">
        <f t="shared" si="237"/>
        <v>23.343449707305261</v>
      </c>
      <c r="Z336" s="108">
        <f>IF(H336&gt;0, rate1(1,$L$52,$L$51,$L$54,U336,$L$53,$L$50,Y336),"")</f>
        <v>425.07832778467662</v>
      </c>
      <c r="AA336" s="336">
        <f t="shared" si="224"/>
        <v>1.1098211805878007</v>
      </c>
      <c r="AB336" s="336">
        <f t="shared" si="225"/>
        <v>-2.165565168956904E-3</v>
      </c>
      <c r="AC336" s="328">
        <f t="shared" si="226"/>
        <v>6.9414257207761926E-2</v>
      </c>
      <c r="AD336" s="328">
        <f t="shared" si="227"/>
        <v>-7.2031311738086259E-2</v>
      </c>
      <c r="AE336" s="328">
        <f t="shared" si="228"/>
        <v>-2.2743083536559981E-2</v>
      </c>
      <c r="AF336" s="328">
        <f t="shared" si="229"/>
        <v>688.38240879764032</v>
      </c>
      <c r="AG336" s="328">
        <f t="shared" si="230"/>
        <v>686.99451686545285</v>
      </c>
      <c r="AH336" s="328">
        <f t="shared" si="231"/>
        <v>1.9833120350387994</v>
      </c>
      <c r="AI336" s="328">
        <f t="shared" si="232"/>
        <v>162.29538846160284</v>
      </c>
      <c r="AJ336" s="328">
        <f t="shared" si="233"/>
        <v>18.505866665159854</v>
      </c>
      <c r="AK336" s="337">
        <f t="shared" si="234"/>
        <v>218.88901260071023</v>
      </c>
      <c r="AL336" s="42">
        <f t="shared" si="235"/>
        <v>5.3167059684891091</v>
      </c>
    </row>
    <row r="337" spans="2:38" ht="15" x14ac:dyDescent="0.15">
      <c r="B337" s="328">
        <f t="shared" si="203"/>
        <v>688.38240879764032</v>
      </c>
      <c r="C337" s="328">
        <f t="shared" si="204"/>
        <v>686.99451686545285</v>
      </c>
      <c r="D337" s="328">
        <f t="shared" si="205"/>
        <v>1.9833120350387994</v>
      </c>
      <c r="E337" s="328">
        <f t="shared" si="206"/>
        <v>145.78583031678849</v>
      </c>
      <c r="F337" s="328">
        <f t="shared" si="207"/>
        <v>145.77835087453269</v>
      </c>
      <c r="G337" s="328">
        <f t="shared" si="208"/>
        <v>318.67664316238768</v>
      </c>
      <c r="H337" s="313">
        <f t="shared" si="209"/>
        <v>5.0000000000000001E-3</v>
      </c>
      <c r="I337" s="328">
        <f t="shared" si="210"/>
        <v>1.1103135457499775</v>
      </c>
      <c r="J337" s="328">
        <f t="shared" si="211"/>
        <v>80</v>
      </c>
      <c r="K337" s="335">
        <f t="shared" si="212"/>
        <v>-1</v>
      </c>
      <c r="L337" s="323">
        <f t="shared" si="213"/>
        <v>1.9783120350387995</v>
      </c>
      <c r="M337" s="323">
        <f t="shared" si="214"/>
        <v>1.9808120350387994</v>
      </c>
      <c r="N337" s="328">
        <f t="shared" si="215"/>
        <v>-6.7573655018757783E-3</v>
      </c>
      <c r="O337" s="328">
        <f t="shared" si="216"/>
        <v>0.50603876221465716</v>
      </c>
      <c r="P337" s="332">
        <f t="shared" si="236"/>
        <v>23.209149584322031</v>
      </c>
      <c r="Q337" s="328">
        <f t="shared" si="217"/>
        <v>239.84950571722294</v>
      </c>
      <c r="R337" s="277">
        <f>IF(H337&gt;0, rate1(1,$L$52,$L$51,$L$54,L337,$L$53,$L$50,P337),"")</f>
        <v>431.06670510753361</v>
      </c>
      <c r="S337" s="323">
        <f t="shared" si="218"/>
        <v>1.0995388099956718</v>
      </c>
      <c r="T337" s="323">
        <f t="shared" si="219"/>
        <v>6.7886741886602903E-2</v>
      </c>
      <c r="U337" s="328">
        <f t="shared" si="220"/>
        <v>1.9833120350387994</v>
      </c>
      <c r="V337" s="336">
        <f t="shared" si="221"/>
        <v>1.9833120350387994</v>
      </c>
      <c r="W337" s="328">
        <f t="shared" si="222"/>
        <v>2.3666991391912973E-4</v>
      </c>
      <c r="X337" s="328">
        <f t="shared" si="223"/>
        <v>241.04561745374338</v>
      </c>
      <c r="Y337" s="328">
        <f t="shared" si="237"/>
        <v>23.267771491418006</v>
      </c>
      <c r="Z337" s="108">
        <f>IF(H337&gt;0, rate1(1,$L$52,$L$51,$L$54,U337,$L$53,$L$50,Y337),"")</f>
        <v>428.46159552810838</v>
      </c>
      <c r="AA337" s="336">
        <f t="shared" si="224"/>
        <v>1.1117408259019526</v>
      </c>
      <c r="AB337" s="336">
        <f t="shared" si="225"/>
        <v>-2.1180254576496213E-3</v>
      </c>
      <c r="AC337" s="328">
        <f t="shared" si="226"/>
        <v>6.7886741886602903E-2</v>
      </c>
      <c r="AD337" s="328">
        <f t="shared" si="227"/>
        <v>-7.3652083765515408E-2</v>
      </c>
      <c r="AE337" s="328">
        <f t="shared" si="228"/>
        <v>-2.3609034721083385E-2</v>
      </c>
      <c r="AF337" s="328">
        <f t="shared" si="229"/>
        <v>688.30776469025182</v>
      </c>
      <c r="AG337" s="328">
        <f t="shared" si="230"/>
        <v>686.92663012356627</v>
      </c>
      <c r="AH337" s="328">
        <f t="shared" si="231"/>
        <v>1.9784779709767573</v>
      </c>
      <c r="AI337" s="328">
        <f t="shared" si="232"/>
        <v>157.48546821696175</v>
      </c>
      <c r="AJ337" s="328">
        <f t="shared" si="233"/>
        <v>18.549612628553454</v>
      </c>
      <c r="AK337" s="337">
        <f t="shared" si="234"/>
        <v>218.94110652521007</v>
      </c>
      <c r="AL337" s="42">
        <f t="shared" si="235"/>
        <v>5.3296895995660369</v>
      </c>
    </row>
    <row r="338" spans="2:38" ht="15" x14ac:dyDescent="0.15">
      <c r="B338" s="328">
        <f t="shared" si="203"/>
        <v>688.30776469025182</v>
      </c>
      <c r="C338" s="328">
        <f t="shared" si="204"/>
        <v>686.92663012356627</v>
      </c>
      <c r="D338" s="328">
        <f t="shared" si="205"/>
        <v>1.9784779709767573</v>
      </c>
      <c r="E338" s="328">
        <f t="shared" si="206"/>
        <v>145.79802497407047</v>
      </c>
      <c r="F338" s="328">
        <f t="shared" si="207"/>
        <v>145.7919276454295</v>
      </c>
      <c r="G338" s="328">
        <f t="shared" si="208"/>
        <v>316.37571469336586</v>
      </c>
      <c r="H338" s="313">
        <f t="shared" si="209"/>
        <v>5.0000000000000001E-3</v>
      </c>
      <c r="I338" s="328">
        <f t="shared" si="210"/>
        <v>1.1049076533484368</v>
      </c>
      <c r="J338" s="328">
        <f t="shared" si="211"/>
        <v>80</v>
      </c>
      <c r="K338" s="335">
        <f t="shared" si="212"/>
        <v>-1</v>
      </c>
      <c r="L338" s="323">
        <f t="shared" si="213"/>
        <v>1.9734779709767574</v>
      </c>
      <c r="M338" s="323">
        <f t="shared" si="214"/>
        <v>1.9759779709767573</v>
      </c>
      <c r="N338" s="328">
        <f t="shared" si="215"/>
        <v>-6.7414600011614922E-3</v>
      </c>
      <c r="O338" s="328">
        <f t="shared" si="216"/>
        <v>0.49641881751539008</v>
      </c>
      <c r="P338" s="332">
        <f t="shared" si="236"/>
        <v>23.133574233598608</v>
      </c>
      <c r="Q338" s="328">
        <f t="shared" si="217"/>
        <v>237.54004923423815</v>
      </c>
      <c r="R338" s="277">
        <f>IF(H338&gt;0, rate1(1,$L$52,$L$51,$L$54,L338,$L$53,$L$50,P338),"")</f>
        <v>434.40525222942262</v>
      </c>
      <c r="S338" s="323">
        <f t="shared" si="218"/>
        <v>1.1015229218375377</v>
      </c>
      <c r="T338" s="323">
        <f t="shared" si="219"/>
        <v>6.6403329210220394E-2</v>
      </c>
      <c r="U338" s="328">
        <f t="shared" si="220"/>
        <v>1.9784779709767573</v>
      </c>
      <c r="V338" s="336">
        <f t="shared" si="221"/>
        <v>1.9784779709767573</v>
      </c>
      <c r="W338" s="328">
        <f t="shared" si="222"/>
        <v>2.3551761590878684E-4</v>
      </c>
      <c r="X338" s="328">
        <f t="shared" si="223"/>
        <v>238.73349612161167</v>
      </c>
      <c r="Y338" s="328">
        <f t="shared" si="237"/>
        <v>23.192148288648209</v>
      </c>
      <c r="Z338" s="108">
        <f>IF(H338&gt;0, rate1(1,$L$52,$L$51,$L$54,U338,$L$53,$L$50,Y338),"")</f>
        <v>431.81969193196971</v>
      </c>
      <c r="AA338" s="336">
        <f t="shared" si="224"/>
        <v>1.113685791990046</v>
      </c>
      <c r="AB338" s="336">
        <f t="shared" si="225"/>
        <v>-2.0716539137046082E-3</v>
      </c>
      <c r="AC338" s="328">
        <f t="shared" si="226"/>
        <v>6.6403329210220394E-2</v>
      </c>
      <c r="AD338" s="328">
        <f t="shared" si="227"/>
        <v>-7.5297429503435667E-2</v>
      </c>
      <c r="AE338" s="328">
        <f t="shared" si="228"/>
        <v>-2.4504354260620847E-2</v>
      </c>
      <c r="AF338" s="328">
        <f t="shared" si="229"/>
        <v>688.23461990104045</v>
      </c>
      <c r="AG338" s="328">
        <f t="shared" si="230"/>
        <v>686.86022679435609</v>
      </c>
      <c r="AH338" s="328">
        <f t="shared" si="231"/>
        <v>1.9736434870311848</v>
      </c>
      <c r="AI338" s="328">
        <f t="shared" si="232"/>
        <v>152.86032769960795</v>
      </c>
      <c r="AJ338" s="328">
        <f t="shared" si="233"/>
        <v>18.592073830692236</v>
      </c>
      <c r="AK338" s="337">
        <f t="shared" si="234"/>
        <v>218.9912934655683</v>
      </c>
      <c r="AL338" s="42">
        <f t="shared" si="235"/>
        <v>5.3422884370233943</v>
      </c>
    </row>
    <row r="339" spans="2:38" ht="15" x14ac:dyDescent="0.15">
      <c r="B339" s="328">
        <f t="shared" si="203"/>
        <v>688.23461990104045</v>
      </c>
      <c r="C339" s="328">
        <f t="shared" si="204"/>
        <v>686.86022679435609</v>
      </c>
      <c r="D339" s="328">
        <f t="shared" si="205"/>
        <v>1.9736434870311848</v>
      </c>
      <c r="E339" s="328">
        <f t="shared" si="206"/>
        <v>145.80754368609408</v>
      </c>
      <c r="F339" s="328">
        <f t="shared" si="207"/>
        <v>145.80278433008226</v>
      </c>
      <c r="G339" s="328">
        <f t="shared" si="208"/>
        <v>306.93286207420942</v>
      </c>
      <c r="H339" s="313">
        <f t="shared" si="209"/>
        <v>0.02</v>
      </c>
      <c r="I339" s="328">
        <f t="shared" si="210"/>
        <v>1.0995144853474812</v>
      </c>
      <c r="J339" s="328">
        <f t="shared" si="211"/>
        <v>80</v>
      </c>
      <c r="K339" s="335">
        <f t="shared" si="212"/>
        <v>-1</v>
      </c>
      <c r="L339" s="323">
        <f t="shared" si="213"/>
        <v>1.9536434870311847</v>
      </c>
      <c r="M339" s="323">
        <f t="shared" si="214"/>
        <v>1.9636434870311847</v>
      </c>
      <c r="N339" s="328">
        <f t="shared" si="215"/>
        <v>-2.7552375322887901E-2</v>
      </c>
      <c r="O339" s="328">
        <f t="shared" si="216"/>
        <v>0.48699375488913454</v>
      </c>
      <c r="P339" s="332">
        <f t="shared" si="236"/>
        <v>22.882920820633995</v>
      </c>
      <c r="Q339" s="328">
        <f t="shared" si="217"/>
        <v>231.65097452794714</v>
      </c>
      <c r="R339" s="277">
        <f>IF(H339&gt;0, rate1(1,$L$52,$L$51,$L$54,L339,$L$53,$L$50,P339),"")</f>
        <v>445.31967396087998</v>
      </c>
      <c r="S339" s="323">
        <f t="shared" si="218"/>
        <v>1.0681662632857598</v>
      </c>
      <c r="T339" s="323">
        <f t="shared" si="219"/>
        <v>0.40419371687407274</v>
      </c>
      <c r="U339" s="328">
        <f t="shared" si="220"/>
        <v>1.9736434870311848</v>
      </c>
      <c r="V339" s="336">
        <f t="shared" si="221"/>
        <v>1.9736434870311848</v>
      </c>
      <c r="W339" s="328">
        <f t="shared" si="222"/>
        <v>2.3436803017951036E-4</v>
      </c>
      <c r="X339" s="328">
        <f t="shared" si="223"/>
        <v>236.42625118990765</v>
      </c>
      <c r="Y339" s="328">
        <f t="shared" si="237"/>
        <v>23.116580214075949</v>
      </c>
      <c r="Z339" s="108">
        <f>IF(H339&gt;0, rate1(1,$L$52,$L$51,$L$54,U339,$L$53,$L$50,Y339),"")</f>
        <v>435.15288917023361</v>
      </c>
      <c r="AA339" s="336">
        <f t="shared" si="224"/>
        <v>1.1156563271306355</v>
      </c>
      <c r="AB339" s="336">
        <f t="shared" si="225"/>
        <v>-2.0264177152607343E-3</v>
      </c>
      <c r="AC339" s="328">
        <f t="shared" si="226"/>
        <v>0.40419371687407274</v>
      </c>
      <c r="AD339" s="328">
        <f t="shared" si="227"/>
        <v>-4.948122438585812E-2</v>
      </c>
      <c r="AE339" s="328">
        <f t="shared" si="228"/>
        <v>0.10971681752950638</v>
      </c>
      <c r="AF339" s="328">
        <f t="shared" si="229"/>
        <v>687.80287380884351</v>
      </c>
      <c r="AG339" s="328">
        <f t="shared" si="230"/>
        <v>686.45603307748206</v>
      </c>
      <c r="AH339" s="328">
        <f t="shared" si="231"/>
        <v>1.9537605789981034</v>
      </c>
      <c r="AI339" s="328">
        <f t="shared" si="232"/>
        <v>907.6484613378658</v>
      </c>
      <c r="AJ339" s="328">
        <f t="shared" si="233"/>
        <v>18.844198403286086</v>
      </c>
      <c r="AK339" s="337">
        <f t="shared" si="234"/>
        <v>219.03965476099253</v>
      </c>
      <c r="AL339" s="42">
        <f t="shared" si="235"/>
        <v>5.3545172632393632</v>
      </c>
    </row>
    <row r="340" spans="2:38" ht="15" x14ac:dyDescent="0.15">
      <c r="B340" s="328">
        <f t="shared" si="203"/>
        <v>687.80287380884351</v>
      </c>
      <c r="C340" s="328">
        <f t="shared" si="204"/>
        <v>686.45603307748206</v>
      </c>
      <c r="D340" s="328">
        <f t="shared" si="205"/>
        <v>1.9537605789981034</v>
      </c>
      <c r="E340" s="328">
        <f t="shared" si="206"/>
        <v>146.11205276540394</v>
      </c>
      <c r="F340" s="328">
        <f t="shared" si="207"/>
        <v>145.95979822574901</v>
      </c>
      <c r="G340" s="328">
        <f t="shared" si="208"/>
        <v>304.98710264546492</v>
      </c>
      <c r="H340" s="313">
        <f t="shared" si="209"/>
        <v>5.0000000000000001E-3</v>
      </c>
      <c r="I340" s="328">
        <f t="shared" si="210"/>
        <v>1.0774725850891629</v>
      </c>
      <c r="J340" s="328">
        <f t="shared" si="211"/>
        <v>80</v>
      </c>
      <c r="K340" s="335">
        <f t="shared" si="212"/>
        <v>-1</v>
      </c>
      <c r="L340" s="323">
        <f t="shared" si="213"/>
        <v>1.9487605789981035</v>
      </c>
      <c r="M340" s="323">
        <f t="shared" si="214"/>
        <v>1.9512605789981035</v>
      </c>
      <c r="N340" s="328">
        <f t="shared" si="215"/>
        <v>-6.6600885216345773E-3</v>
      </c>
      <c r="O340" s="328">
        <f t="shared" si="216"/>
        <v>0.47775800617137887</v>
      </c>
      <c r="P340" s="332">
        <f t="shared" si="236"/>
        <v>22.748112120365931</v>
      </c>
      <c r="Q340" s="328">
        <f t="shared" si="217"/>
        <v>226.43080732761018</v>
      </c>
      <c r="R340" s="277">
        <f>IF(H340&gt;0, rate1(1,$L$52,$L$51,$L$54,L340,$L$53,$L$50,P340),"")</f>
        <v>451.09124450715649</v>
      </c>
      <c r="S340" s="323">
        <f t="shared" si="218"/>
        <v>1.050662286885425</v>
      </c>
      <c r="T340" s="323">
        <f t="shared" si="219"/>
        <v>0.13146047940347952</v>
      </c>
      <c r="U340" s="328">
        <f t="shared" si="220"/>
        <v>1.9537605789981034</v>
      </c>
      <c r="V340" s="336">
        <f t="shared" si="221"/>
        <v>1.9537605789981034</v>
      </c>
      <c r="W340" s="328">
        <f t="shared" si="222"/>
        <v>2.2966966848159132E-4</v>
      </c>
      <c r="X340" s="328">
        <f t="shared" si="223"/>
        <v>227.28959371545506</v>
      </c>
      <c r="Y340" s="328">
        <f t="shared" si="237"/>
        <v>22.806440272607578</v>
      </c>
      <c r="Z340" s="108">
        <f>IF(H340&gt;0, rate1(1,$L$52,$L$51,$L$54,U340,$L$53,$L$50,Y340),"")</f>
        <v>448.60237609155411</v>
      </c>
      <c r="AA340" s="336">
        <f t="shared" si="224"/>
        <v>1.0604983793457747</v>
      </c>
      <c r="AB340" s="336">
        <f t="shared" si="225"/>
        <v>-3.7962945613621906E-3</v>
      </c>
      <c r="AC340" s="328">
        <f t="shared" si="226"/>
        <v>0.13146047940347952</v>
      </c>
      <c r="AD340" s="328">
        <f t="shared" si="227"/>
        <v>-3.8034244380426768E-2</v>
      </c>
      <c r="AE340" s="328">
        <f t="shared" si="228"/>
        <v>4.2740186056528282E-2</v>
      </c>
      <c r="AF340" s="328">
        <f t="shared" si="229"/>
        <v>687.66475324091834</v>
      </c>
      <c r="AG340" s="328">
        <f t="shared" si="230"/>
        <v>686.32457259807859</v>
      </c>
      <c r="AH340" s="328">
        <f t="shared" si="231"/>
        <v>1.9489239475165836</v>
      </c>
      <c r="AI340" s="328">
        <f t="shared" si="232"/>
        <v>291.42769008320647</v>
      </c>
      <c r="AJ340" s="328">
        <f t="shared" si="233"/>
        <v>18.925150539420311</v>
      </c>
      <c r="AK340" s="337">
        <f t="shared" si="234"/>
        <v>219.31824190098823</v>
      </c>
      <c r="AL340" s="42">
        <f t="shared" si="235"/>
        <v>5.4271291401463921</v>
      </c>
    </row>
    <row r="341" spans="2:38" ht="15" x14ac:dyDescent="0.15">
      <c r="B341" s="328">
        <f t="shared" si="203"/>
        <v>687.66475324091834</v>
      </c>
      <c r="C341" s="328">
        <f t="shared" si="204"/>
        <v>686.32457259807859</v>
      </c>
      <c r="D341" s="328">
        <f t="shared" si="205"/>
        <v>1.9489239475165836</v>
      </c>
      <c r="E341" s="328">
        <f t="shared" si="206"/>
        <v>146.25317390095074</v>
      </c>
      <c r="F341" s="328">
        <f t="shared" si="207"/>
        <v>146.18261333317736</v>
      </c>
      <c r="G341" s="328">
        <f t="shared" si="208"/>
        <v>303.1840038101497</v>
      </c>
      <c r="H341" s="313">
        <f t="shared" si="209"/>
        <v>5.0000000000000001E-3</v>
      </c>
      <c r="I341" s="328">
        <f t="shared" si="210"/>
        <v>1.072144514271804</v>
      </c>
      <c r="J341" s="328">
        <f t="shared" si="211"/>
        <v>80</v>
      </c>
      <c r="K341" s="335">
        <f t="shared" si="212"/>
        <v>-1</v>
      </c>
      <c r="L341" s="323">
        <f t="shared" si="213"/>
        <v>1.9439239475165837</v>
      </c>
      <c r="M341" s="323">
        <f t="shared" si="214"/>
        <v>1.9464239475165837</v>
      </c>
      <c r="N341" s="328">
        <f t="shared" si="215"/>
        <v>-6.6441573732229919E-3</v>
      </c>
      <c r="O341" s="328">
        <f t="shared" si="216"/>
        <v>0.4232428662633132</v>
      </c>
      <c r="P341" s="332">
        <f t="shared" si="236"/>
        <v>22.672876025799546</v>
      </c>
      <c r="Q341" s="328">
        <f t="shared" si="217"/>
        <v>224.45154930379368</v>
      </c>
      <c r="R341" s="277">
        <f>IF(H341&gt;0, rate1(1,$L$52,$L$51,$L$54,L341,$L$53,$L$50,P341),"")</f>
        <v>454.28296726020375</v>
      </c>
      <c r="S341" s="323">
        <f t="shared" si="218"/>
        <v>1.1673645665279186</v>
      </c>
      <c r="T341" s="323">
        <f t="shared" si="219"/>
        <v>3.9698709894574115E-2</v>
      </c>
      <c r="U341" s="328">
        <f t="shared" si="220"/>
        <v>1.9489239475165836</v>
      </c>
      <c r="V341" s="336">
        <f t="shared" si="221"/>
        <v>1.9489239475165836</v>
      </c>
      <c r="W341" s="328">
        <f t="shared" si="222"/>
        <v>2.2853395860167325E-4</v>
      </c>
      <c r="X341" s="328">
        <f t="shared" si="223"/>
        <v>225.47872469761188</v>
      </c>
      <c r="Y341" s="328">
        <f t="shared" si="237"/>
        <v>22.731155817958701</v>
      </c>
      <c r="Z341" s="108">
        <f>IF(H341&gt;0, rate1(1,$L$52,$L$51,$L$54,U341,$L$53,$L$50,Y341),"")</f>
        <v>451.81240170693007</v>
      </c>
      <c r="AA341" s="336">
        <f t="shared" si="224"/>
        <v>1.179119374210523</v>
      </c>
      <c r="AB341" s="336">
        <f t="shared" si="225"/>
        <v>-1.2758751509095389E-3</v>
      </c>
      <c r="AC341" s="328">
        <f t="shared" si="226"/>
        <v>3.9698709894574115E-2</v>
      </c>
      <c r="AD341" s="328">
        <f t="shared" si="227"/>
        <v>-0.12594867725621944</v>
      </c>
      <c r="AE341" s="328">
        <f t="shared" si="228"/>
        <v>-1.0272826511546513</v>
      </c>
      <c r="AF341" s="328">
        <f t="shared" si="229"/>
        <v>687.61841037365059</v>
      </c>
      <c r="AG341" s="328">
        <f t="shared" si="230"/>
        <v>686.28487388818405</v>
      </c>
      <c r="AH341" s="328">
        <f t="shared" si="231"/>
        <v>1.9440868956916937</v>
      </c>
      <c r="AI341" s="328">
        <f t="shared" si="232"/>
        <v>87.387625677445939</v>
      </c>
      <c r="AJ341" s="328">
        <f t="shared" si="233"/>
        <v>18.949424879886269</v>
      </c>
      <c r="AK341" s="337">
        <f t="shared" si="234"/>
        <v>219.40712358781735</v>
      </c>
      <c r="AL341" s="42">
        <f t="shared" si="235"/>
        <v>5.4504433553530482</v>
      </c>
    </row>
    <row r="342" spans="2:38" ht="15" x14ac:dyDescent="0.15">
      <c r="B342" s="328">
        <f t="shared" si="203"/>
        <v>687.61841037365059</v>
      </c>
      <c r="C342" s="328">
        <f t="shared" si="204"/>
        <v>686.28487388818405</v>
      </c>
      <c r="D342" s="328">
        <f t="shared" si="205"/>
        <v>1.9440868956916937</v>
      </c>
      <c r="E342" s="328">
        <f t="shared" si="206"/>
        <v>146.21106284662062</v>
      </c>
      <c r="F342" s="328">
        <f t="shared" si="207"/>
        <v>146.23211837378568</v>
      </c>
      <c r="G342" s="328">
        <f t="shared" si="208"/>
        <v>294.07452722388786</v>
      </c>
      <c r="H342" s="313">
        <f t="shared" si="209"/>
        <v>0.02</v>
      </c>
      <c r="I342" s="328">
        <f t="shared" si="210"/>
        <v>1.0668291883732308</v>
      </c>
      <c r="J342" s="328">
        <f t="shared" si="211"/>
        <v>80</v>
      </c>
      <c r="K342" s="335">
        <f t="shared" si="212"/>
        <v>-1</v>
      </c>
      <c r="L342" s="323">
        <f t="shared" si="213"/>
        <v>1.9240868956916937</v>
      </c>
      <c r="M342" s="323">
        <f t="shared" si="214"/>
        <v>1.9340868956916937</v>
      </c>
      <c r="N342" s="328">
        <f t="shared" si="215"/>
        <v>-2.7142161001949994E-2</v>
      </c>
      <c r="O342" s="328">
        <f t="shared" si="216"/>
        <v>0.40580284255329491</v>
      </c>
      <c r="P342" s="332">
        <f t="shared" si="236"/>
        <v>22.423451399085707</v>
      </c>
      <c r="Q342" s="328">
        <f t="shared" si="217"/>
        <v>218.61302873088357</v>
      </c>
      <c r="R342" s="277">
        <f>IF(H342&gt;0, rate1(1,$L$52,$L$51,$L$54,L342,$L$53,$L$50,P342),"")</f>
        <v>464.71675131814806</v>
      </c>
      <c r="S342" s="323">
        <f t="shared" si="218"/>
        <v>1.1592380530887971</v>
      </c>
      <c r="T342" s="323">
        <f t="shared" si="219"/>
        <v>0.17045021887333994</v>
      </c>
      <c r="U342" s="328">
        <f t="shared" si="220"/>
        <v>1.9440868956916937</v>
      </c>
      <c r="V342" s="336">
        <f t="shared" si="221"/>
        <v>1.9440868956916937</v>
      </c>
      <c r="W342" s="328">
        <f t="shared" si="222"/>
        <v>2.2740096538020893E-4</v>
      </c>
      <c r="X342" s="328">
        <f t="shared" si="223"/>
        <v>223.3125366336086</v>
      </c>
      <c r="Y342" s="328">
        <f t="shared" si="237"/>
        <v>22.655927204996953</v>
      </c>
      <c r="Z342" s="108">
        <f>IF(H342&gt;0, rate1(1,$L$52,$L$51,$L$54,U342,$L$53,$L$50,Y342),"")</f>
        <v>454.99910846054763</v>
      </c>
      <c r="AA342" s="336">
        <f t="shared" si="224"/>
        <v>1.2094487618780194</v>
      </c>
      <c r="AB342" s="336">
        <f t="shared" si="225"/>
        <v>-1.0857116716337749E-3</v>
      </c>
      <c r="AC342" s="328">
        <f t="shared" si="226"/>
        <v>0.17045021887333994</v>
      </c>
      <c r="AD342" s="328">
        <f t="shared" si="227"/>
        <v>-0.11733631163513979</v>
      </c>
      <c r="AE342" s="328">
        <f t="shared" si="228"/>
        <v>8.1964401832293421E-2</v>
      </c>
      <c r="AF342" s="328">
        <f t="shared" si="229"/>
        <v>687.42081799377524</v>
      </c>
      <c r="AG342" s="328">
        <f t="shared" si="230"/>
        <v>686.11442366931067</v>
      </c>
      <c r="AH342" s="328">
        <f t="shared" si="231"/>
        <v>1.9242006815121548</v>
      </c>
      <c r="AI342" s="328">
        <f t="shared" si="232"/>
        <v>366.78303157754829</v>
      </c>
      <c r="AJ342" s="328">
        <f t="shared" si="233"/>
        <v>19.051309055324477</v>
      </c>
      <c r="AK342" s="337">
        <f t="shared" si="234"/>
        <v>219.43361811805372</v>
      </c>
      <c r="AL342" s="42">
        <f t="shared" si="235"/>
        <v>5.4574343654072441</v>
      </c>
    </row>
    <row r="343" spans="2:38" ht="15" x14ac:dyDescent="0.15">
      <c r="B343" s="328">
        <f t="shared" si="203"/>
        <v>687.42081799377524</v>
      </c>
      <c r="C343" s="328">
        <f t="shared" si="204"/>
        <v>686.11442366931067</v>
      </c>
      <c r="D343" s="328">
        <f t="shared" si="205"/>
        <v>1.9242006815121548</v>
      </c>
      <c r="E343" s="328">
        <f t="shared" si="206"/>
        <v>146.05558693709114</v>
      </c>
      <c r="F343" s="328">
        <f t="shared" si="207"/>
        <v>146.13332489185586</v>
      </c>
      <c r="G343" s="328">
        <f t="shared" si="208"/>
        <v>284.85725079364164</v>
      </c>
      <c r="H343" s="313">
        <f t="shared" si="209"/>
        <v>0.02</v>
      </c>
      <c r="I343" s="328">
        <f t="shared" si="210"/>
        <v>1.0451154595716616</v>
      </c>
      <c r="J343" s="328">
        <f t="shared" si="211"/>
        <v>80</v>
      </c>
      <c r="K343" s="335">
        <f t="shared" si="212"/>
        <v>-1</v>
      </c>
      <c r="L343" s="323">
        <f t="shared" si="213"/>
        <v>1.9042006815121548</v>
      </c>
      <c r="M343" s="323">
        <f t="shared" si="214"/>
        <v>1.9142006815121548</v>
      </c>
      <c r="N343" s="328">
        <f t="shared" si="215"/>
        <v>-2.6866102160399752E-2</v>
      </c>
      <c r="O343" s="328">
        <f t="shared" si="216"/>
        <v>0.39995128317961992</v>
      </c>
      <c r="P343" s="332">
        <f t="shared" si="236"/>
        <v>22.115630408948697</v>
      </c>
      <c r="Q343" s="328">
        <f t="shared" si="217"/>
        <v>209.1885841324949</v>
      </c>
      <c r="R343" s="277">
        <f>IF(H343&gt;0, rate1(1,$L$52,$L$51,$L$54,L343,$L$53,$L$50,P343),"")</f>
        <v>477.28927705156104</v>
      </c>
      <c r="S343" s="323">
        <f t="shared" si="218"/>
        <v>1.0958451970414074</v>
      </c>
      <c r="T343" s="323">
        <f t="shared" si="219"/>
        <v>0.28030723489245857</v>
      </c>
      <c r="U343" s="328">
        <f t="shared" si="220"/>
        <v>1.9242006815121548</v>
      </c>
      <c r="V343" s="336">
        <f t="shared" si="221"/>
        <v>1.9242006815121548</v>
      </c>
      <c r="W343" s="328">
        <f t="shared" si="222"/>
        <v>2.2277255537295204E-4</v>
      </c>
      <c r="X343" s="328">
        <f t="shared" si="223"/>
        <v>213.9009089100785</v>
      </c>
      <c r="Y343" s="328">
        <f t="shared" si="237"/>
        <v>22.347303063706637</v>
      </c>
      <c r="Z343" s="108">
        <f>IF(H343&gt;0, rate1(1,$L$52,$L$51,$L$54,U343,$L$53,$L$50,Y343),"")</f>
        <v>467.8577614484546</v>
      </c>
      <c r="AA343" s="336">
        <f t="shared" si="224"/>
        <v>1.1431196676710866</v>
      </c>
      <c r="AB343" s="336">
        <f t="shared" si="225"/>
        <v>-1.5565474612819902E-3</v>
      </c>
      <c r="AC343" s="328">
        <f t="shared" si="226"/>
        <v>0.28030723489245857</v>
      </c>
      <c r="AD343" s="328">
        <f t="shared" si="227"/>
        <v>-7.1350281085941686E-2</v>
      </c>
      <c r="AE343" s="328">
        <f t="shared" si="228"/>
        <v>0.20403891345562178</v>
      </c>
      <c r="AF343" s="328">
        <f t="shared" si="229"/>
        <v>687.11364465672239</v>
      </c>
      <c r="AG343" s="328">
        <f t="shared" si="230"/>
        <v>685.83411643441821</v>
      </c>
      <c r="AH343" s="328">
        <f t="shared" si="231"/>
        <v>1.9043122291618213</v>
      </c>
      <c r="AI343" s="328">
        <f t="shared" si="232"/>
        <v>587.29003220865843</v>
      </c>
      <c r="AJ343" s="328">
        <f t="shared" si="233"/>
        <v>19.214445175382437</v>
      </c>
      <c r="AK343" s="337">
        <f t="shared" si="234"/>
        <v>219.54147966465862</v>
      </c>
      <c r="AL343" s="42">
        <f t="shared" si="235"/>
        <v>5.4867770079334477</v>
      </c>
    </row>
    <row r="344" spans="2:38" ht="15" x14ac:dyDescent="0.15">
      <c r="B344" s="328">
        <f t="shared" si="203"/>
        <v>687.11364465672239</v>
      </c>
      <c r="C344" s="328">
        <f t="shared" si="204"/>
        <v>685.83411643441821</v>
      </c>
      <c r="D344" s="328">
        <f t="shared" si="205"/>
        <v>1.9043122291618213</v>
      </c>
      <c r="E344" s="328">
        <f t="shared" si="206"/>
        <v>146.12487362884963</v>
      </c>
      <c r="F344" s="328">
        <f t="shared" si="207"/>
        <v>146.09023028297037</v>
      </c>
      <c r="G344" s="328">
        <f t="shared" si="208"/>
        <v>282.60700604437142</v>
      </c>
      <c r="H344" s="313">
        <f t="shared" si="209"/>
        <v>5.0000000000000001E-3</v>
      </c>
      <c r="I344" s="328">
        <f t="shared" si="210"/>
        <v>1.0236225778433437</v>
      </c>
      <c r="J344" s="328">
        <f t="shared" si="211"/>
        <v>80</v>
      </c>
      <c r="K344" s="335">
        <f t="shared" si="212"/>
        <v>-1</v>
      </c>
      <c r="L344" s="323">
        <f t="shared" si="213"/>
        <v>1.8993122291618214</v>
      </c>
      <c r="M344" s="323">
        <f t="shared" si="214"/>
        <v>1.9018122291618214</v>
      </c>
      <c r="N344" s="328">
        <f t="shared" si="215"/>
        <v>-6.4970802465187383E-3</v>
      </c>
      <c r="O344" s="328">
        <f t="shared" si="216"/>
        <v>0.3750019520140262</v>
      </c>
      <c r="P344" s="332">
        <f t="shared" si="236"/>
        <v>21.981877951532621</v>
      </c>
      <c r="Q344" s="328">
        <f t="shared" si="217"/>
        <v>203.74461414842057</v>
      </c>
      <c r="R344" s="277">
        <f>IF(H344&gt;0, rate1(1,$L$52,$L$51,$L$54,L344,$L$53,$L$50,P344),"")</f>
        <v>482.65056726424331</v>
      </c>
      <c r="S344" s="323">
        <f t="shared" si="218"/>
        <v>1.1256925398018796</v>
      </c>
      <c r="T344" s="323">
        <f t="shared" si="219"/>
        <v>5.1690261464679095E-2</v>
      </c>
      <c r="U344" s="328">
        <f t="shared" si="220"/>
        <v>1.9043122291618213</v>
      </c>
      <c r="V344" s="336">
        <f t="shared" si="221"/>
        <v>1.9043122291618213</v>
      </c>
      <c r="W344" s="328">
        <f t="shared" si="222"/>
        <v>2.181912202279257E-4</v>
      </c>
      <c r="X344" s="328">
        <f t="shared" si="223"/>
        <v>204.79752704435504</v>
      </c>
      <c r="Y344" s="328">
        <f t="shared" si="237"/>
        <v>22.03970786132998</v>
      </c>
      <c r="Z344" s="108">
        <f>IF(H344&gt;0, rate1(1,$L$52,$L$51,$L$54,U344,$L$53,$L$50,Y344),"")</f>
        <v>480.33996563811945</v>
      </c>
      <c r="AA344" s="336">
        <f t="shared" si="224"/>
        <v>1.1369528564671654</v>
      </c>
      <c r="AB344" s="336">
        <f t="shared" si="225"/>
        <v>-1.5931848802309379E-3</v>
      </c>
      <c r="AC344" s="328">
        <f t="shared" si="226"/>
        <v>5.1690261464679095E-2</v>
      </c>
      <c r="AD344" s="328">
        <f t="shared" si="227"/>
        <v>-9.6730019510862644E-2</v>
      </c>
      <c r="AE344" s="328">
        <f t="shared" si="228"/>
        <v>-0.15289114347789759</v>
      </c>
      <c r="AF344" s="328">
        <f t="shared" si="229"/>
        <v>687.05545731501115</v>
      </c>
      <c r="AG344" s="328">
        <f t="shared" si="230"/>
        <v>685.78242617295348</v>
      </c>
      <c r="AH344" s="328">
        <f t="shared" si="231"/>
        <v>1.8994712982924158</v>
      </c>
      <c r="AI344" s="328">
        <f t="shared" si="232"/>
        <v>107.09665536636471</v>
      </c>
      <c r="AJ344" s="328">
        <f t="shared" si="233"/>
        <v>19.244194246317537</v>
      </c>
      <c r="AK344" s="337">
        <f t="shared" si="234"/>
        <v>219.7087734886521</v>
      </c>
      <c r="AL344" s="42">
        <f t="shared" si="235"/>
        <v>5.53376021051014</v>
      </c>
    </row>
    <row r="345" spans="2:38" ht="15" x14ac:dyDescent="0.15">
      <c r="B345" s="328">
        <f t="shared" si="203"/>
        <v>687.05545731501115</v>
      </c>
      <c r="C345" s="328">
        <f t="shared" si="204"/>
        <v>685.78242617295348</v>
      </c>
      <c r="D345" s="328">
        <f t="shared" si="205"/>
        <v>1.8994712982924158</v>
      </c>
      <c r="E345" s="328">
        <f t="shared" si="206"/>
        <v>146.10943542689984</v>
      </c>
      <c r="F345" s="328">
        <f t="shared" si="207"/>
        <v>146.11715452787473</v>
      </c>
      <c r="G345" s="328">
        <f t="shared" si="208"/>
        <v>273.87174428624689</v>
      </c>
      <c r="H345" s="313">
        <f t="shared" si="209"/>
        <v>0.02</v>
      </c>
      <c r="I345" s="328">
        <f t="shared" si="210"/>
        <v>1.0184249136461403</v>
      </c>
      <c r="J345" s="328">
        <f t="shared" si="211"/>
        <v>80</v>
      </c>
      <c r="K345" s="335">
        <f t="shared" si="212"/>
        <v>-1</v>
      </c>
      <c r="L345" s="323">
        <f t="shared" si="213"/>
        <v>1.8794712982924158</v>
      </c>
      <c r="M345" s="323">
        <f t="shared" si="214"/>
        <v>1.8894712982924158</v>
      </c>
      <c r="N345" s="328">
        <f t="shared" si="215"/>
        <v>-2.6522744448307378E-2</v>
      </c>
      <c r="O345" s="328">
        <f t="shared" si="216"/>
        <v>0.33621619865548524</v>
      </c>
      <c r="P345" s="332">
        <f t="shared" si="236"/>
        <v>21.734333638525442</v>
      </c>
      <c r="Q345" s="328">
        <f t="shared" si="217"/>
        <v>198.22729368888037</v>
      </c>
      <c r="R345" s="277">
        <f>IF(H345&gt;0, rate1(1,$L$52,$L$51,$L$54,L345,$L$53,$L$50,P345),"")</f>
        <v>492.41527943012545</v>
      </c>
      <c r="S345" s="323">
        <f t="shared" si="218"/>
        <v>1.1973284382477682</v>
      </c>
      <c r="T345" s="323">
        <f t="shared" si="219"/>
        <v>0.13440913374586719</v>
      </c>
      <c r="U345" s="328">
        <f t="shared" si="220"/>
        <v>1.8994712982924158</v>
      </c>
      <c r="V345" s="336">
        <f t="shared" si="221"/>
        <v>1.8994712982924158</v>
      </c>
      <c r="W345" s="328">
        <f t="shared" si="222"/>
        <v>2.1708330729452996E-4</v>
      </c>
      <c r="X345" s="328">
        <f t="shared" si="223"/>
        <v>202.68319034284758</v>
      </c>
      <c r="Y345" s="328">
        <f t="shared" si="237"/>
        <v>21.964999729978707</v>
      </c>
      <c r="Z345" s="108">
        <f>IF(H345&gt;0, rate1(1,$L$52,$L$51,$L$54,U345,$L$53,$L$50,Y345),"")</f>
        <v>483.32281744810825</v>
      </c>
      <c r="AA345" s="336">
        <f t="shared" si="224"/>
        <v>1.2472737997155621</v>
      </c>
      <c r="AB345" s="336">
        <f t="shared" si="225"/>
        <v>-8.7790662635604702E-4</v>
      </c>
      <c r="AC345" s="328">
        <f t="shared" si="226"/>
        <v>0.13440913374586719</v>
      </c>
      <c r="AD345" s="328">
        <f t="shared" si="227"/>
        <v>-0.14879941148802292</v>
      </c>
      <c r="AE345" s="328">
        <f t="shared" si="228"/>
        <v>-0.55958690159364366</v>
      </c>
      <c r="AF345" s="328">
        <f t="shared" si="229"/>
        <v>686.89452543681693</v>
      </c>
      <c r="AG345" s="328">
        <f t="shared" si="230"/>
        <v>685.64801703920762</v>
      </c>
      <c r="AH345" s="328">
        <f t="shared" si="231"/>
        <v>1.8795800466571404</v>
      </c>
      <c r="AI345" s="328">
        <f t="shared" si="232"/>
        <v>272.95890148132588</v>
      </c>
      <c r="AJ345" s="328">
        <f t="shared" si="233"/>
        <v>19.320016163395682</v>
      </c>
      <c r="AK345" s="337">
        <f t="shared" si="234"/>
        <v>219.73903975378255</v>
      </c>
      <c r="AL345" s="42">
        <f t="shared" si="235"/>
        <v>5.5423279429394494</v>
      </c>
    </row>
    <row r="346" spans="2:38" ht="15" x14ac:dyDescent="0.15">
      <c r="B346" s="328">
        <f t="shared" si="203"/>
        <v>686.89452543681693</v>
      </c>
      <c r="C346" s="328">
        <f t="shared" si="204"/>
        <v>685.64801703920762</v>
      </c>
      <c r="D346" s="328">
        <f t="shared" si="205"/>
        <v>1.8795800466571404</v>
      </c>
      <c r="E346" s="328">
        <f t="shared" si="206"/>
        <v>145.89320524861506</v>
      </c>
      <c r="F346" s="328">
        <f t="shared" si="207"/>
        <v>146.00132033775745</v>
      </c>
      <c r="G346" s="328">
        <f t="shared" si="208"/>
        <v>265.05717400091629</v>
      </c>
      <c r="H346" s="313">
        <f t="shared" si="209"/>
        <v>0.02</v>
      </c>
      <c r="I346" s="328">
        <f t="shared" si="210"/>
        <v>0.99720671808745465</v>
      </c>
      <c r="J346" s="328">
        <f t="shared" si="211"/>
        <v>80</v>
      </c>
      <c r="K346" s="335">
        <f t="shared" si="212"/>
        <v>-1</v>
      </c>
      <c r="L346" s="323">
        <f t="shared" si="213"/>
        <v>1.8595800466571404</v>
      </c>
      <c r="M346" s="323">
        <f t="shared" si="214"/>
        <v>1.8695800466571404</v>
      </c>
      <c r="N346" s="328">
        <f t="shared" si="215"/>
        <v>-2.6246508878909669E-2</v>
      </c>
      <c r="O346" s="328">
        <f t="shared" si="216"/>
        <v>0.32886907697541368</v>
      </c>
      <c r="P346" s="332">
        <f t="shared" si="236"/>
        <v>21.428844411586748</v>
      </c>
      <c r="Q346" s="328">
        <f t="shared" si="217"/>
        <v>189.13354374974091</v>
      </c>
      <c r="R346" s="277">
        <f>IF(H346&gt;0, rate1(1,$L$52,$L$51,$L$54,L346,$L$53,$L$50,P346),"")</f>
        <v>504.19129019849055</v>
      </c>
      <c r="S346" s="323">
        <f t="shared" si="218"/>
        <v>1.1406441604711557</v>
      </c>
      <c r="T346" s="323">
        <f t="shared" si="219"/>
        <v>0.18661641401238618</v>
      </c>
      <c r="U346" s="328">
        <f t="shared" si="220"/>
        <v>1.8795800466571404</v>
      </c>
      <c r="V346" s="336">
        <f t="shared" si="221"/>
        <v>1.8795800466571404</v>
      </c>
      <c r="W346" s="328">
        <f t="shared" si="222"/>
        <v>2.1256052313534113E-4</v>
      </c>
      <c r="X346" s="328">
        <f t="shared" si="223"/>
        <v>193.67796524893043</v>
      </c>
      <c r="Y346" s="328">
        <f t="shared" si="237"/>
        <v>21.658694464764221</v>
      </c>
      <c r="Z346" s="108">
        <f>IF(H346&gt;0, rate1(1,$L$52,$L$51,$L$54,U346,$L$53,$L$50,Y346),"")</f>
        <v>495.35888106094978</v>
      </c>
      <c r="AA346" s="336">
        <f t="shared" si="224"/>
        <v>1.1888778088866563</v>
      </c>
      <c r="AB346" s="336">
        <f t="shared" si="225"/>
        <v>-1.125386430456193E-3</v>
      </c>
      <c r="AC346" s="328">
        <f t="shared" si="226"/>
        <v>0.18661641401238618</v>
      </c>
      <c r="AD346" s="328">
        <f t="shared" si="227"/>
        <v>-0.10717170890805217</v>
      </c>
      <c r="AE346" s="328">
        <f t="shared" si="228"/>
        <v>0.25934199237824074</v>
      </c>
      <c r="AF346" s="328">
        <f t="shared" si="229"/>
        <v>686.68166251392563</v>
      </c>
      <c r="AG346" s="328">
        <f t="shared" si="230"/>
        <v>685.46140062519521</v>
      </c>
      <c r="AH346" s="328">
        <f t="shared" si="231"/>
        <v>1.8596865300625047</v>
      </c>
      <c r="AI346" s="328">
        <f t="shared" si="232"/>
        <v>370.13018201666836</v>
      </c>
      <c r="AJ346" s="328">
        <f t="shared" si="233"/>
        <v>19.422830102844756</v>
      </c>
      <c r="AK346" s="337">
        <f t="shared" si="234"/>
        <v>219.81379548424971</v>
      </c>
      <c r="AL346" s="42">
        <f t="shared" si="235"/>
        <v>5.5641646550579553</v>
      </c>
    </row>
    <row r="347" spans="2:38" ht="15" x14ac:dyDescent="0.15">
      <c r="B347" s="328">
        <f t="shared" si="203"/>
        <v>686.68166251392563</v>
      </c>
      <c r="C347" s="328">
        <f t="shared" si="204"/>
        <v>685.46140062519521</v>
      </c>
      <c r="D347" s="328">
        <f t="shared" si="205"/>
        <v>1.8596865300625047</v>
      </c>
      <c r="E347" s="328">
        <f t="shared" si="206"/>
        <v>145.78644143211622</v>
      </c>
      <c r="F347" s="328">
        <f t="shared" si="207"/>
        <v>145.83982334036563</v>
      </c>
      <c r="G347" s="328">
        <f t="shared" si="208"/>
        <v>256.35686759795317</v>
      </c>
      <c r="H347" s="313">
        <f t="shared" si="209"/>
        <v>0.02</v>
      </c>
      <c r="I347" s="328">
        <f t="shared" si="210"/>
        <v>0.97620951098433584</v>
      </c>
      <c r="J347" s="328">
        <f t="shared" si="211"/>
        <v>80</v>
      </c>
      <c r="K347" s="335">
        <f t="shared" si="212"/>
        <v>-1</v>
      </c>
      <c r="L347" s="323">
        <f t="shared" si="213"/>
        <v>1.8396865300625047</v>
      </c>
      <c r="M347" s="323">
        <f t="shared" si="214"/>
        <v>1.8496865300625047</v>
      </c>
      <c r="N347" s="328">
        <f t="shared" si="215"/>
        <v>-2.5970194235369171E-2</v>
      </c>
      <c r="O347" s="328">
        <f t="shared" si="216"/>
        <v>0.30854874515542363</v>
      </c>
      <c r="P347" s="332">
        <f t="shared" si="236"/>
        <v>21.124407194088647</v>
      </c>
      <c r="Q347" s="328">
        <f t="shared" si="217"/>
        <v>180.44265144617174</v>
      </c>
      <c r="R347" s="277">
        <f>IF(H347&gt;0, rate1(1,$L$52,$L$51,$L$54,L347,$L$53,$L$50,P347),"")</f>
        <v>515.63566219917459</v>
      </c>
      <c r="S347" s="323">
        <f t="shared" si="218"/>
        <v>1.1341551503355145</v>
      </c>
      <c r="T347" s="323">
        <f t="shared" si="219"/>
        <v>0.19358328152455698</v>
      </c>
      <c r="U347" s="328">
        <f t="shared" si="220"/>
        <v>1.8596865300625047</v>
      </c>
      <c r="V347" s="336">
        <f t="shared" si="221"/>
        <v>1.8596865300625047</v>
      </c>
      <c r="W347" s="328">
        <f t="shared" si="222"/>
        <v>2.0808484397605298E-4</v>
      </c>
      <c r="X347" s="328">
        <f t="shared" si="223"/>
        <v>184.78655970314003</v>
      </c>
      <c r="Y347" s="328">
        <f t="shared" si="237"/>
        <v>21.353435297152672</v>
      </c>
      <c r="Z347" s="108">
        <f>IF(H347&gt;0, rate1(1,$L$52,$L$51,$L$54,U347,$L$53,$L$50,Y347),"")</f>
        <v>507.05271278602584</v>
      </c>
      <c r="AA347" s="336">
        <f t="shared" si="224"/>
        <v>1.1811185351486704</v>
      </c>
      <c r="AB347" s="336">
        <f t="shared" si="225"/>
        <v>-1.1488876265769675E-3</v>
      </c>
      <c r="AC347" s="328">
        <f t="shared" si="226"/>
        <v>0.19358328152455698</v>
      </c>
      <c r="AD347" s="328">
        <f t="shared" si="227"/>
        <v>-0.10331470694416812</v>
      </c>
      <c r="AE347" s="328">
        <f t="shared" si="228"/>
        <v>2.0289347988229855E-2</v>
      </c>
      <c r="AF347" s="328">
        <f t="shared" si="229"/>
        <v>686.46210903816575</v>
      </c>
      <c r="AG347" s="328">
        <f t="shared" si="230"/>
        <v>685.26781734367069</v>
      </c>
      <c r="AH347" s="328">
        <f t="shared" si="231"/>
        <v>1.8397907359423078</v>
      </c>
      <c r="AI347" s="328">
        <f t="shared" si="232"/>
        <v>375.4264798112074</v>
      </c>
      <c r="AJ347" s="328">
        <f t="shared" si="233"/>
        <v>19.527115236125645</v>
      </c>
      <c r="AK347" s="337">
        <f t="shared" si="234"/>
        <v>219.91190114430748</v>
      </c>
      <c r="AL347" s="42">
        <f t="shared" si="235"/>
        <v>5.5937750696192889</v>
      </c>
    </row>
    <row r="348" spans="2:38" ht="15" x14ac:dyDescent="0.15">
      <c r="B348" s="328">
        <f t="shared" si="203"/>
        <v>686.46210903816575</v>
      </c>
      <c r="C348" s="328">
        <f t="shared" si="204"/>
        <v>685.26781734367069</v>
      </c>
      <c r="D348" s="328">
        <f t="shared" si="205"/>
        <v>1.8397907359423078</v>
      </c>
      <c r="E348" s="328">
        <f t="shared" si="206"/>
        <v>145.69866459800284</v>
      </c>
      <c r="F348" s="328">
        <f t="shared" si="207"/>
        <v>145.74255301505951</v>
      </c>
      <c r="G348" s="328">
        <f t="shared" si="208"/>
        <v>247.96319900803837</v>
      </c>
      <c r="H348" s="313">
        <f t="shared" si="209"/>
        <v>0.02</v>
      </c>
      <c r="I348" s="328">
        <f t="shared" si="210"/>
        <v>0.95543335559605114</v>
      </c>
      <c r="J348" s="328">
        <f t="shared" si="211"/>
        <v>80</v>
      </c>
      <c r="K348" s="335">
        <f t="shared" si="212"/>
        <v>-1</v>
      </c>
      <c r="L348" s="323">
        <f t="shared" si="213"/>
        <v>1.8197907359423078</v>
      </c>
      <c r="M348" s="323">
        <f t="shared" si="214"/>
        <v>1.8297907359423078</v>
      </c>
      <c r="N348" s="328">
        <f t="shared" si="215"/>
        <v>-2.5693800326834104E-2</v>
      </c>
      <c r="O348" s="328">
        <f t="shared" si="216"/>
        <v>0.28167125342501498</v>
      </c>
      <c r="P348" s="332">
        <f t="shared" si="236"/>
        <v>20.821029960494666</v>
      </c>
      <c r="Q348" s="328">
        <f t="shared" si="217"/>
        <v>171.97671848473871</v>
      </c>
      <c r="R348" s="277">
        <f>IF(H348&gt;0, rate1(1,$L$52,$L$51,$L$54,L348,$L$53,$L$50,P348),"")</f>
        <v>526.76172501676467</v>
      </c>
      <c r="S348" s="323">
        <f t="shared" si="218"/>
        <v>1.1590786873191534</v>
      </c>
      <c r="T348" s="323">
        <f t="shared" si="219"/>
        <v>0.16151629586486105</v>
      </c>
      <c r="U348" s="328">
        <f t="shared" si="220"/>
        <v>1.8397907359423078</v>
      </c>
      <c r="V348" s="336">
        <f t="shared" si="221"/>
        <v>1.8397907359423078</v>
      </c>
      <c r="W348" s="328">
        <f t="shared" si="222"/>
        <v>2.0365628329921392E-4</v>
      </c>
      <c r="X348" s="328">
        <f t="shared" si="223"/>
        <v>176.2077290855799</v>
      </c>
      <c r="Y348" s="328">
        <f t="shared" si="237"/>
        <v>21.049230094164585</v>
      </c>
      <c r="Z348" s="108">
        <f>IF(H348&gt;0, rate1(1,$L$52,$L$51,$L$54,U348,$L$53,$L$50,Y348),"")</f>
        <v>518.41821677313749</v>
      </c>
      <c r="AA348" s="336">
        <f t="shared" si="224"/>
        <v>1.2067079499227535</v>
      </c>
      <c r="AB348" s="336">
        <f t="shared" si="225"/>
        <v>-9.8523682023511899E-4</v>
      </c>
      <c r="AC348" s="328">
        <f t="shared" si="226"/>
        <v>0.16151629586486105</v>
      </c>
      <c r="AD348" s="328">
        <f t="shared" si="227"/>
        <v>-0.1238265147978244</v>
      </c>
      <c r="AE348" s="328">
        <f t="shared" si="228"/>
        <v>-0.11552707555696197</v>
      </c>
      <c r="AF348" s="328">
        <f t="shared" si="229"/>
        <v>686.27489894197402</v>
      </c>
      <c r="AG348" s="328">
        <f t="shared" si="230"/>
        <v>685.1063010478058</v>
      </c>
      <c r="AH348" s="328">
        <f t="shared" si="231"/>
        <v>1.8198926513209459</v>
      </c>
      <c r="AI348" s="328">
        <f t="shared" si="232"/>
        <v>306.62116891602295</v>
      </c>
      <c r="AJ348" s="328">
        <f t="shared" si="233"/>
        <v>19.612287783046764</v>
      </c>
      <c r="AK348" s="337">
        <f t="shared" si="234"/>
        <v>220.00814430068522</v>
      </c>
      <c r="AL348" s="42">
        <f t="shared" si="235"/>
        <v>5.6238091880041852</v>
      </c>
    </row>
    <row r="349" spans="2:38" ht="15" x14ac:dyDescent="0.15">
      <c r="B349" s="328">
        <f t="shared" si="203"/>
        <v>686.27489894197402</v>
      </c>
      <c r="C349" s="328">
        <f t="shared" si="204"/>
        <v>685.1063010478058</v>
      </c>
      <c r="D349" s="328">
        <f t="shared" si="205"/>
        <v>1.8198926513209459</v>
      </c>
      <c r="E349" s="328">
        <f t="shared" si="206"/>
        <v>145.55180848953054</v>
      </c>
      <c r="F349" s="328">
        <f t="shared" si="207"/>
        <v>145.62523654376668</v>
      </c>
      <c r="G349" s="328">
        <f t="shared" si="208"/>
        <v>239.72432389113521</v>
      </c>
      <c r="H349" s="313">
        <f t="shared" si="209"/>
        <v>0.02</v>
      </c>
      <c r="I349" s="328">
        <f t="shared" si="210"/>
        <v>0.93487831533457211</v>
      </c>
      <c r="J349" s="328">
        <f t="shared" si="211"/>
        <v>80</v>
      </c>
      <c r="K349" s="335">
        <f t="shared" si="212"/>
        <v>-1</v>
      </c>
      <c r="L349" s="323">
        <f t="shared" si="213"/>
        <v>1.7998926513209459</v>
      </c>
      <c r="M349" s="323">
        <f t="shared" si="214"/>
        <v>1.8098926513209459</v>
      </c>
      <c r="N349" s="328">
        <f t="shared" si="215"/>
        <v>-2.5417326956644892E-2</v>
      </c>
      <c r="O349" s="328">
        <f t="shared" si="216"/>
        <v>0.25394896788573407</v>
      </c>
      <c r="P349" s="332">
        <f t="shared" si="236"/>
        <v>20.518720828621049</v>
      </c>
      <c r="Q349" s="328">
        <f t="shared" si="217"/>
        <v>163.5996315525837</v>
      </c>
      <c r="R349" s="277">
        <f>IF(H349&gt;0, rate1(1,$L$52,$L$51,$L$54,L349,$L$53,$L$50,P349),"")</f>
        <v>537.5820939917794</v>
      </c>
      <c r="S349" s="323">
        <f t="shared" si="218"/>
        <v>1.1983704033603837</v>
      </c>
      <c r="T349" s="323">
        <f t="shared" si="219"/>
        <v>0.12813064109401792</v>
      </c>
      <c r="U349" s="328">
        <f t="shared" si="220"/>
        <v>1.8198926513209459</v>
      </c>
      <c r="V349" s="336">
        <f t="shared" si="221"/>
        <v>1.8198926513209459</v>
      </c>
      <c r="W349" s="328">
        <f t="shared" si="222"/>
        <v>1.9927485462156724E-4</v>
      </c>
      <c r="X349" s="328">
        <f t="shared" si="223"/>
        <v>167.78472423604467</v>
      </c>
      <c r="Y349" s="328">
        <f t="shared" si="237"/>
        <v>20.746086863007239</v>
      </c>
      <c r="Z349" s="108">
        <f>IF(H349&gt;0, rate1(1,$L$52,$L$51,$L$54,U349,$L$53,$L$50,Y349),"")</f>
        <v>529.4685447169428</v>
      </c>
      <c r="AA349" s="336">
        <f t="shared" si="224"/>
        <v>1.2478598234548208</v>
      </c>
      <c r="AB349" s="336">
        <f t="shared" si="225"/>
        <v>-8.0398207278595311E-4</v>
      </c>
      <c r="AC349" s="328">
        <f t="shared" si="226"/>
        <v>0.12813064109401792</v>
      </c>
      <c r="AD349" s="328">
        <f t="shared" si="227"/>
        <v>-0.1560906886068312</v>
      </c>
      <c r="AE349" s="328">
        <f t="shared" si="228"/>
        <v>-0.22278277234871863</v>
      </c>
      <c r="AF349" s="328">
        <f t="shared" si="229"/>
        <v>686.12135097392331</v>
      </c>
      <c r="AG349" s="328">
        <f t="shared" si="230"/>
        <v>684.9781704067118</v>
      </c>
      <c r="AH349" s="328">
        <f t="shared" si="231"/>
        <v>1.7999922627951872</v>
      </c>
      <c r="AI349" s="328">
        <f t="shared" si="232"/>
        <v>238.34618475216041</v>
      </c>
      <c r="AJ349" s="328">
        <f t="shared" si="233"/>
        <v>19.678495056589032</v>
      </c>
      <c r="AK349" s="337">
        <f t="shared" si="234"/>
        <v>220.08417506661323</v>
      </c>
      <c r="AL349" s="42">
        <f t="shared" si="235"/>
        <v>5.6483388815174669</v>
      </c>
    </row>
    <row r="350" spans="2:38" ht="15" x14ac:dyDescent="0.15">
      <c r="B350" s="328">
        <f t="shared" si="203"/>
        <v>686.12135097392331</v>
      </c>
      <c r="C350" s="328">
        <f t="shared" si="204"/>
        <v>684.9781704067118</v>
      </c>
      <c r="D350" s="328">
        <f t="shared" si="205"/>
        <v>1.7999922627951872</v>
      </c>
      <c r="E350" s="328">
        <f t="shared" si="206"/>
        <v>145.34323722167287</v>
      </c>
      <c r="F350" s="328">
        <f t="shared" si="207"/>
        <v>145.4475228556017</v>
      </c>
      <c r="G350" s="328">
        <f t="shared" si="208"/>
        <v>231.57700325070311</v>
      </c>
      <c r="H350" s="313">
        <f t="shared" si="209"/>
        <v>0.02</v>
      </c>
      <c r="I350" s="328">
        <f t="shared" si="210"/>
        <v>0.9145444537692129</v>
      </c>
      <c r="J350" s="328">
        <f t="shared" si="211"/>
        <v>80</v>
      </c>
      <c r="K350" s="335">
        <f t="shared" si="212"/>
        <v>-1</v>
      </c>
      <c r="L350" s="323">
        <f t="shared" si="213"/>
        <v>1.7799922627951872</v>
      </c>
      <c r="M350" s="323">
        <f t="shared" si="214"/>
        <v>1.7899922627951872</v>
      </c>
      <c r="N350" s="328">
        <f t="shared" si="215"/>
        <v>-2.5140773922064596E-2</v>
      </c>
      <c r="O350" s="328">
        <f t="shared" si="216"/>
        <v>0.23031057307325797</v>
      </c>
      <c r="P350" s="332">
        <f t="shared" si="236"/>
        <v>20.217488063841849</v>
      </c>
      <c r="Q350" s="328">
        <f t="shared" si="217"/>
        <v>155.31459334050703</v>
      </c>
      <c r="R350" s="277">
        <f>IF(H350&gt;0, rate1(1,$L$52,$L$51,$L$54,L350,$L$53,$L$50,P350),"")</f>
        <v>548.10871715143469</v>
      </c>
      <c r="S350" s="323">
        <f t="shared" si="218"/>
        <v>1.2303585136462916</v>
      </c>
      <c r="T350" s="323">
        <f t="shared" si="219"/>
        <v>0.10913759393615242</v>
      </c>
      <c r="U350" s="328">
        <f t="shared" si="220"/>
        <v>1.7999922627951872</v>
      </c>
      <c r="V350" s="336">
        <f t="shared" si="221"/>
        <v>1.7999922627951872</v>
      </c>
      <c r="W350" s="328">
        <f t="shared" si="222"/>
        <v>1.9494057149671562E-4</v>
      </c>
      <c r="X350" s="328">
        <f t="shared" si="223"/>
        <v>159.45219094743038</v>
      </c>
      <c r="Y350" s="328">
        <f t="shared" si="237"/>
        <v>20.444013755149964</v>
      </c>
      <c r="Z350" s="108">
        <f>IF(H350&gt;0, rate1(1,$L$52,$L$51,$L$54,U350,$L$53,$L$50,Y350),"")</f>
        <v>540.21614580523169</v>
      </c>
      <c r="AA350" s="336">
        <f t="shared" si="224"/>
        <v>1.2815898374796955</v>
      </c>
      <c r="AB350" s="336">
        <f t="shared" si="225"/>
        <v>-6.9228553573341277E-4</v>
      </c>
      <c r="AC350" s="328">
        <f t="shared" si="226"/>
        <v>0.10913759393615242</v>
      </c>
      <c r="AD350" s="328">
        <f t="shared" si="227"/>
        <v>-0.18325491041794803</v>
      </c>
      <c r="AE350" s="328">
        <f t="shared" si="228"/>
        <v>-0.22897478718685377</v>
      </c>
      <c r="AF350" s="328">
        <f t="shared" si="229"/>
        <v>685.98707260606511</v>
      </c>
      <c r="AG350" s="328">
        <f t="shared" si="230"/>
        <v>684.86903281277569</v>
      </c>
      <c r="AH350" s="328">
        <f t="shared" si="231"/>
        <v>1.7800895565149839</v>
      </c>
      <c r="AI350" s="328">
        <f t="shared" si="232"/>
        <v>199.11669076045592</v>
      </c>
      <c r="AJ350" s="328">
        <f t="shared" si="233"/>
        <v>19.733805248466936</v>
      </c>
      <c r="AK350" s="337">
        <f t="shared" si="234"/>
        <v>220.14131244460498</v>
      </c>
      <c r="AL350" s="42">
        <f t="shared" si="235"/>
        <v>5.6674065762976396</v>
      </c>
    </row>
    <row r="351" spans="2:38" ht="15" x14ac:dyDescent="0.15">
      <c r="B351" s="328">
        <f t="shared" si="203"/>
        <v>685.98707260606511</v>
      </c>
      <c r="C351" s="328">
        <f t="shared" si="204"/>
        <v>684.86903281277569</v>
      </c>
      <c r="D351" s="328">
        <f t="shared" si="205"/>
        <v>1.7800895565149839</v>
      </c>
      <c r="E351" s="328">
        <f t="shared" si="206"/>
        <v>145.10173746656085</v>
      </c>
      <c r="F351" s="328">
        <f t="shared" si="207"/>
        <v>145.22248734411687</v>
      </c>
      <c r="G351" s="328">
        <f t="shared" si="208"/>
        <v>223.54862610807132</v>
      </c>
      <c r="H351" s="313">
        <f t="shared" si="209"/>
        <v>0.02</v>
      </c>
      <c r="I351" s="328">
        <f t="shared" si="210"/>
        <v>0.8944318346315413</v>
      </c>
      <c r="J351" s="328">
        <f t="shared" si="211"/>
        <v>80</v>
      </c>
      <c r="K351" s="335">
        <f t="shared" si="212"/>
        <v>-1</v>
      </c>
      <c r="L351" s="323">
        <f t="shared" si="213"/>
        <v>1.7600895565149839</v>
      </c>
      <c r="M351" s="323">
        <f t="shared" si="214"/>
        <v>1.7700895565149839</v>
      </c>
      <c r="N351" s="328">
        <f t="shared" si="215"/>
        <v>-2.4864141014022234E-2</v>
      </c>
      <c r="O351" s="328">
        <f t="shared" si="216"/>
        <v>0.21092258297405597</v>
      </c>
      <c r="P351" s="332">
        <f t="shared" si="236"/>
        <v>19.917340083467046</v>
      </c>
      <c r="Q351" s="328">
        <f t="shared" si="217"/>
        <v>147.17414549579149</v>
      </c>
      <c r="R351" s="277">
        <f>IF(H351&gt;0, rate1(1,$L$52,$L$51,$L$54,L351,$L$53,$L$50,P351),"")</f>
        <v>558.352918477049</v>
      </c>
      <c r="S351" s="323">
        <f t="shared" si="218"/>
        <v>1.2496823939372312</v>
      </c>
      <c r="T351" s="323">
        <f t="shared" si="219"/>
        <v>9.9583076811867399E-2</v>
      </c>
      <c r="U351" s="328">
        <f t="shared" si="220"/>
        <v>1.7800895565149839</v>
      </c>
      <c r="V351" s="336">
        <f t="shared" si="221"/>
        <v>1.7800895565149839</v>
      </c>
      <c r="W351" s="328">
        <f t="shared" si="222"/>
        <v>1.9065344750535118E-4</v>
      </c>
      <c r="X351" s="328">
        <f t="shared" si="223"/>
        <v>151.23842299300199</v>
      </c>
      <c r="Y351" s="328">
        <f t="shared" si="237"/>
        <v>20.143019070565536</v>
      </c>
      <c r="Z351" s="108">
        <f>IF(H351&gt;0, rate1(1,$L$52,$L$51,$L$54,U351,$L$53,$L$50,Y351),"")</f>
        <v>550.67281272989442</v>
      </c>
      <c r="AA351" s="336">
        <f t="shared" si="224"/>
        <v>1.3021032522854108</v>
      </c>
      <c r="AB351" s="336">
        <f t="shared" si="225"/>
        <v>-6.3108704081488046E-4</v>
      </c>
      <c r="AC351" s="328">
        <f t="shared" si="226"/>
        <v>9.9583076811867399E-2</v>
      </c>
      <c r="AD351" s="328">
        <f t="shared" si="227"/>
        <v>-0.20083733743017451</v>
      </c>
      <c r="AE351" s="328">
        <f t="shared" si="228"/>
        <v>-0.16847806160467019</v>
      </c>
      <c r="AF351" s="328">
        <f t="shared" si="229"/>
        <v>685.86262538823917</v>
      </c>
      <c r="AG351" s="328">
        <f t="shared" si="230"/>
        <v>684.7694497359638</v>
      </c>
      <c r="AH351" s="328">
        <f t="shared" si="231"/>
        <v>1.7601845181629763</v>
      </c>
      <c r="AI351" s="328">
        <f t="shared" si="232"/>
        <v>178.35149332341271</v>
      </c>
      <c r="AJ351" s="328">
        <f t="shared" si="233"/>
        <v>19.783347329945663</v>
      </c>
      <c r="AK351" s="337">
        <f t="shared" si="234"/>
        <v>220.18742329114849</v>
      </c>
      <c r="AL351" s="42">
        <f t="shared" si="235"/>
        <v>5.6833359115584763</v>
      </c>
    </row>
    <row r="352" spans="2:38" ht="15" x14ac:dyDescent="0.15">
      <c r="B352" s="328">
        <f t="shared" si="203"/>
        <v>685.86262538823917</v>
      </c>
      <c r="C352" s="328">
        <f t="shared" si="204"/>
        <v>684.7694497359638</v>
      </c>
      <c r="D352" s="328">
        <f t="shared" si="205"/>
        <v>1.7601845181629763</v>
      </c>
      <c r="E352" s="328">
        <f t="shared" si="206"/>
        <v>144.84618774498844</v>
      </c>
      <c r="F352" s="328">
        <f t="shared" si="207"/>
        <v>144.97396260577466</v>
      </c>
      <c r="G352" s="328">
        <f t="shared" si="208"/>
        <v>215.67946340248912</v>
      </c>
      <c r="H352" s="313">
        <f t="shared" si="209"/>
        <v>0.02</v>
      </c>
      <c r="I352" s="328">
        <f t="shared" si="210"/>
        <v>0.87454052182029052</v>
      </c>
      <c r="J352" s="328">
        <f t="shared" si="211"/>
        <v>80</v>
      </c>
      <c r="K352" s="335">
        <f t="shared" si="212"/>
        <v>-1</v>
      </c>
      <c r="L352" s="323">
        <f t="shared" si="213"/>
        <v>1.7401845181629763</v>
      </c>
      <c r="M352" s="323">
        <f t="shared" si="214"/>
        <v>1.7501845181629763</v>
      </c>
      <c r="N352" s="328">
        <f t="shared" si="215"/>
        <v>-2.4587428016812574E-2</v>
      </c>
      <c r="O352" s="328">
        <f t="shared" si="216"/>
        <v>0.1939677010591605</v>
      </c>
      <c r="P352" s="332">
        <f t="shared" si="236"/>
        <v>19.618285461298385</v>
      </c>
      <c r="Q352" s="328">
        <f t="shared" si="217"/>
        <v>139.20939019575226</v>
      </c>
      <c r="R352" s="277">
        <f>IF(H352&gt;0, rate1(1,$L$52,$L$51,$L$54,L352,$L$53,$L$50,P352),"")</f>
        <v>568.32543783700953</v>
      </c>
      <c r="S352" s="323">
        <f t="shared" si="218"/>
        <v>1.262821645597342</v>
      </c>
      <c r="T352" s="323">
        <f t="shared" si="219"/>
        <v>9.3551761921778456E-2</v>
      </c>
      <c r="U352" s="328">
        <f t="shared" si="220"/>
        <v>1.7601845181629763</v>
      </c>
      <c r="V352" s="336">
        <f t="shared" si="221"/>
        <v>1.7601845181629763</v>
      </c>
      <c r="W352" s="328">
        <f t="shared" si="222"/>
        <v>1.8641349626813408E-4</v>
      </c>
      <c r="X352" s="328">
        <f t="shared" si="223"/>
        <v>143.18508655162995</v>
      </c>
      <c r="Y352" s="328">
        <f t="shared" si="237"/>
        <v>19.84311126214202</v>
      </c>
      <c r="Z352" s="108">
        <f>IF(H352&gt;0, rate1(1,$L$52,$L$51,$L$54,U352,$L$53,$L$50,Y352),"")</f>
        <v>560.84972411758974</v>
      </c>
      <c r="AA352" s="336">
        <f t="shared" si="224"/>
        <v>1.3161999116114385</v>
      </c>
      <c r="AB352" s="336">
        <f t="shared" si="225"/>
        <v>-5.8954316374764803E-4</v>
      </c>
      <c r="AC352" s="328">
        <f t="shared" si="226"/>
        <v>9.3551761921778456E-2</v>
      </c>
      <c r="AD352" s="328">
        <f t="shared" si="227"/>
        <v>-0.21378539098731913</v>
      </c>
      <c r="AE352" s="328">
        <f t="shared" si="228"/>
        <v>-0.13408304417828429</v>
      </c>
      <c r="AF352" s="328">
        <f t="shared" si="229"/>
        <v>685.74448619830059</v>
      </c>
      <c r="AG352" s="328">
        <f t="shared" si="230"/>
        <v>684.67589797404207</v>
      </c>
      <c r="AH352" s="328">
        <f t="shared" si="231"/>
        <v>1.7402771329331335</v>
      </c>
      <c r="AI352" s="328">
        <f t="shared" si="232"/>
        <v>164.609492543264</v>
      </c>
      <c r="AJ352" s="328">
        <f t="shared" si="233"/>
        <v>19.829072188985457</v>
      </c>
      <c r="AK352" s="337">
        <f t="shared" si="234"/>
        <v>220.22729352244525</v>
      </c>
      <c r="AL352" s="42">
        <f t="shared" si="235"/>
        <v>5.6976040310243494</v>
      </c>
    </row>
    <row r="353" spans="2:38" ht="15" x14ac:dyDescent="0.15">
      <c r="B353" s="328">
        <f t="shared" si="203"/>
        <v>685.74448619830059</v>
      </c>
      <c r="C353" s="328">
        <f t="shared" si="204"/>
        <v>684.67589797404207</v>
      </c>
      <c r="D353" s="328">
        <f t="shared" si="205"/>
        <v>1.7402771329331335</v>
      </c>
      <c r="E353" s="328">
        <f t="shared" si="206"/>
        <v>144.58363592609641</v>
      </c>
      <c r="F353" s="328">
        <f t="shared" si="207"/>
        <v>144.71491183554241</v>
      </c>
      <c r="G353" s="328">
        <f t="shared" si="208"/>
        <v>207.98903026653329</v>
      </c>
      <c r="H353" s="313">
        <f t="shared" si="209"/>
        <v>0.02</v>
      </c>
      <c r="I353" s="328">
        <f t="shared" si="210"/>
        <v>0.85487057940681555</v>
      </c>
      <c r="J353" s="328">
        <f t="shared" si="211"/>
        <v>80</v>
      </c>
      <c r="K353" s="335">
        <f t="shared" si="212"/>
        <v>-1</v>
      </c>
      <c r="L353" s="323">
        <f t="shared" si="213"/>
        <v>1.7202771329331334</v>
      </c>
      <c r="M353" s="323">
        <f t="shared" si="214"/>
        <v>1.7302771329331335</v>
      </c>
      <c r="N353" s="328">
        <f t="shared" si="215"/>
        <v>-2.4310634707795487E-2</v>
      </c>
      <c r="O353" s="328">
        <f t="shared" si="216"/>
        <v>0.17825416568833763</v>
      </c>
      <c r="P353" s="332">
        <f t="shared" si="236"/>
        <v>19.320332932380559</v>
      </c>
      <c r="Q353" s="328">
        <f t="shared" si="217"/>
        <v>131.43005260917434</v>
      </c>
      <c r="R353" s="277">
        <f>IF(H353&gt;0, rate1(1,$L$52,$L$51,$L$54,L353,$L$53,$L$50,P353),"")</f>
        <v>578.03646788046933</v>
      </c>
      <c r="S353" s="323">
        <f t="shared" si="218"/>
        <v>1.2755566619229837</v>
      </c>
      <c r="T353" s="323">
        <f t="shared" si="219"/>
        <v>8.8223723346562213E-2</v>
      </c>
      <c r="U353" s="328">
        <f t="shared" si="220"/>
        <v>1.7402771329331335</v>
      </c>
      <c r="V353" s="336">
        <f t="shared" si="221"/>
        <v>1.7402771329331335</v>
      </c>
      <c r="W353" s="328">
        <f t="shared" si="222"/>
        <v>1.8222073144480433E-4</v>
      </c>
      <c r="X353" s="328">
        <f t="shared" si="223"/>
        <v>135.3124270182179</v>
      </c>
      <c r="Y353" s="328">
        <f t="shared" si="237"/>
        <v>19.544298940282243</v>
      </c>
      <c r="Z353" s="108">
        <f>IF(H353&gt;0, rate1(1,$L$52,$L$51,$L$54,U353,$L$53,$L$50,Y353),"")</f>
        <v>570.75748370016402</v>
      </c>
      <c r="AA353" s="336">
        <f t="shared" si="224"/>
        <v>1.3299838928348704</v>
      </c>
      <c r="AB353" s="336">
        <f t="shared" si="225"/>
        <v>-5.5221098787385577E-4</v>
      </c>
      <c r="AC353" s="328">
        <f t="shared" si="226"/>
        <v>8.8223723346562213E-2</v>
      </c>
      <c r="AD353" s="328">
        <f t="shared" si="227"/>
        <v>-0.22669639459032573</v>
      </c>
      <c r="AE353" s="328">
        <f t="shared" si="228"/>
        <v>-0.14205439841293349</v>
      </c>
      <c r="AF353" s="328">
        <f t="shared" si="229"/>
        <v>685.63195184024619</v>
      </c>
      <c r="AG353" s="328">
        <f t="shared" si="230"/>
        <v>684.5876742506955</v>
      </c>
      <c r="AH353" s="328">
        <f t="shared" si="231"/>
        <v>1.7203673855078991</v>
      </c>
      <c r="AI353" s="328">
        <f t="shared" si="232"/>
        <v>152.62656985995866</v>
      </c>
      <c r="AJ353" s="328">
        <f t="shared" si="233"/>
        <v>19.871468458391</v>
      </c>
      <c r="AK353" s="337">
        <f t="shared" si="234"/>
        <v>220.26279640946794</v>
      </c>
      <c r="AL353" s="42">
        <f t="shared" si="235"/>
        <v>5.7107727904278107</v>
      </c>
    </row>
    <row r="354" spans="2:38" ht="15" x14ac:dyDescent="0.15">
      <c r="B354" s="328">
        <f t="shared" si="203"/>
        <v>685.63195184024619</v>
      </c>
      <c r="C354" s="328">
        <f t="shared" si="204"/>
        <v>684.5876742506955</v>
      </c>
      <c r="D354" s="328">
        <f t="shared" si="205"/>
        <v>1.7203673855078991</v>
      </c>
      <c r="E354" s="328">
        <f t="shared" si="206"/>
        <v>144.31549003125832</v>
      </c>
      <c r="F354" s="328">
        <f t="shared" si="207"/>
        <v>144.44956297867736</v>
      </c>
      <c r="G354" s="328">
        <f t="shared" si="208"/>
        <v>200.48200896556091</v>
      </c>
      <c r="H354" s="313">
        <f t="shared" si="209"/>
        <v>0.02</v>
      </c>
      <c r="I354" s="328">
        <f t="shared" si="210"/>
        <v>0.83542207164055071</v>
      </c>
      <c r="J354" s="328">
        <f t="shared" si="211"/>
        <v>80</v>
      </c>
      <c r="K354" s="335">
        <f t="shared" si="212"/>
        <v>-1</v>
      </c>
      <c r="L354" s="323">
        <f t="shared" si="213"/>
        <v>1.7003673855078991</v>
      </c>
      <c r="M354" s="323">
        <f t="shared" si="214"/>
        <v>1.7103673855078991</v>
      </c>
      <c r="N354" s="328">
        <f t="shared" si="215"/>
        <v>-2.4033760857074871E-2</v>
      </c>
      <c r="O354" s="328">
        <f t="shared" si="216"/>
        <v>0.16333712397209377</v>
      </c>
      <c r="P354" s="332">
        <f t="shared" si="236"/>
        <v>19.023491397949687</v>
      </c>
      <c r="Q354" s="328">
        <f t="shared" si="217"/>
        <v>123.83639927624628</v>
      </c>
      <c r="R354" s="277">
        <f>IF(H354&gt;0, rate1(1,$L$52,$L$51,$L$54,L354,$L$53,$L$50,P354),"")</f>
        <v>587.49568815792952</v>
      </c>
      <c r="S354" s="323">
        <f t="shared" si="218"/>
        <v>1.2905021367693548</v>
      </c>
      <c r="T354" s="323">
        <f t="shared" si="219"/>
        <v>8.2731786844502844E-2</v>
      </c>
      <c r="U354" s="328">
        <f t="shared" si="220"/>
        <v>1.7203673855078991</v>
      </c>
      <c r="V354" s="336">
        <f t="shared" si="221"/>
        <v>1.7203673855078991</v>
      </c>
      <c r="W354" s="328">
        <f t="shared" si="222"/>
        <v>1.7807516672974089E-4</v>
      </c>
      <c r="X354" s="328">
        <f t="shared" si="223"/>
        <v>127.62536328492351</v>
      </c>
      <c r="Y354" s="328">
        <f t="shared" si="237"/>
        <v>19.246590877692118</v>
      </c>
      <c r="Z354" s="108">
        <f>IF(H354&gt;0, rate1(1,$L$52,$L$51,$L$54,U354,$L$53,$L$50,Y354),"")</f>
        <v>580.40615651308076</v>
      </c>
      <c r="AA354" s="336">
        <f t="shared" si="224"/>
        <v>1.3462325177130756</v>
      </c>
      <c r="AB354" s="336">
        <f t="shared" si="225"/>
        <v>-5.1432247873757638E-4</v>
      </c>
      <c r="AC354" s="328">
        <f t="shared" si="226"/>
        <v>8.2731786844502844E-2</v>
      </c>
      <c r="AD354" s="328">
        <f t="shared" si="227"/>
        <v>-0.24174505063683283</v>
      </c>
      <c r="AE354" s="328">
        <f t="shared" si="228"/>
        <v>-0.17605347765261575</v>
      </c>
      <c r="AF354" s="328">
        <f t="shared" si="229"/>
        <v>685.52518629254462</v>
      </c>
      <c r="AG354" s="328">
        <f t="shared" si="230"/>
        <v>684.50494246385097</v>
      </c>
      <c r="AH354" s="328">
        <f t="shared" si="231"/>
        <v>1.7004552600341973</v>
      </c>
      <c r="AI354" s="328">
        <f t="shared" si="232"/>
        <v>140.82109624311494</v>
      </c>
      <c r="AJ354" s="328">
        <f t="shared" si="233"/>
        <v>19.910585429569643</v>
      </c>
      <c r="AK354" s="337">
        <f t="shared" si="234"/>
        <v>220.29454106172602</v>
      </c>
      <c r="AL354" s="42">
        <f t="shared" si="235"/>
        <v>5.7229829160166075</v>
      </c>
    </row>
    <row r="355" spans="2:38" ht="15" x14ac:dyDescent="0.15">
      <c r="B355" s="328">
        <f t="shared" si="203"/>
        <v>685.52518629254462</v>
      </c>
      <c r="C355" s="328">
        <f t="shared" si="204"/>
        <v>684.50494246385097</v>
      </c>
      <c r="D355" s="328">
        <f t="shared" si="205"/>
        <v>1.7004552600341973</v>
      </c>
      <c r="E355" s="328">
        <f t="shared" si="206"/>
        <v>144.04142373757003</v>
      </c>
      <c r="F355" s="328">
        <f t="shared" si="207"/>
        <v>144.17845688441417</v>
      </c>
      <c r="G355" s="328">
        <f t="shared" si="208"/>
        <v>193.15726721119995</v>
      </c>
      <c r="H355" s="313">
        <f t="shared" si="209"/>
        <v>0.02</v>
      </c>
      <c r="I355" s="328">
        <f t="shared" si="210"/>
        <v>0.81619506295492106</v>
      </c>
      <c r="J355" s="328">
        <f t="shared" si="211"/>
        <v>80</v>
      </c>
      <c r="K355" s="335">
        <f t="shared" si="212"/>
        <v>-1</v>
      </c>
      <c r="L355" s="323">
        <f t="shared" si="213"/>
        <v>1.6804552600341973</v>
      </c>
      <c r="M355" s="323">
        <f t="shared" si="214"/>
        <v>1.6904552600341973</v>
      </c>
      <c r="N355" s="328">
        <f t="shared" si="215"/>
        <v>-2.3756806227154481E-2</v>
      </c>
      <c r="O355" s="328">
        <f t="shared" si="216"/>
        <v>0.149127785695091</v>
      </c>
      <c r="P355" s="332">
        <f t="shared" si="236"/>
        <v>18.727769930596722</v>
      </c>
      <c r="Q355" s="328">
        <f t="shared" si="217"/>
        <v>116.42602127504094</v>
      </c>
      <c r="R355" s="277">
        <f>IF(H355&gt;0, rate1(1,$L$52,$L$51,$L$54,L355,$L$53,$L$50,P355),"")</f>
        <v>596.71229670805565</v>
      </c>
      <c r="S355" s="323">
        <f t="shared" si="218"/>
        <v>1.3083577137210263</v>
      </c>
      <c r="T355" s="323">
        <f t="shared" si="219"/>
        <v>7.7043009368812018E-2</v>
      </c>
      <c r="U355" s="328">
        <f t="shared" si="220"/>
        <v>1.7004552600341973</v>
      </c>
      <c r="V355" s="336">
        <f t="shared" si="221"/>
        <v>1.7004552600341973</v>
      </c>
      <c r="W355" s="328">
        <f t="shared" si="222"/>
        <v>1.7397681585462621E-4</v>
      </c>
      <c r="X355" s="328">
        <f t="shared" si="223"/>
        <v>120.1228014429114</v>
      </c>
      <c r="Y355" s="328">
        <f t="shared" si="237"/>
        <v>18.949996014375177</v>
      </c>
      <c r="Z355" s="108">
        <f>IF(H355&gt;0, rate1(1,$L$52,$L$51,$L$54,U355,$L$53,$L$50,Y355),"")</f>
        <v>589.80530238083611</v>
      </c>
      <c r="AA355" s="336">
        <f t="shared" si="224"/>
        <v>1.3657091217753237</v>
      </c>
      <c r="AB355" s="336">
        <f t="shared" si="225"/>
        <v>-4.7572457315273167E-4</v>
      </c>
      <c r="AC355" s="328">
        <f t="shared" si="226"/>
        <v>7.7043009368812018E-2</v>
      </c>
      <c r="AD355" s="328">
        <f t="shared" si="227"/>
        <v>-0.25959525937334754</v>
      </c>
      <c r="AE355" s="328">
        <f t="shared" si="228"/>
        <v>-0.22344210926337787</v>
      </c>
      <c r="AF355" s="328">
        <f t="shared" si="229"/>
        <v>685.4243864769486</v>
      </c>
      <c r="AG355" s="328">
        <f t="shared" si="230"/>
        <v>684.42789945448214</v>
      </c>
      <c r="AH355" s="328">
        <f t="shared" si="231"/>
        <v>1.6805407400976209</v>
      </c>
      <c r="AI355" s="328">
        <f t="shared" si="232"/>
        <v>129.11248820217574</v>
      </c>
      <c r="AJ355" s="328">
        <f t="shared" si="233"/>
        <v>19.946450009625803</v>
      </c>
      <c r="AK355" s="337">
        <f t="shared" si="234"/>
        <v>220.32277315800556</v>
      </c>
      <c r="AL355" s="42">
        <f t="shared" si="235"/>
        <v>5.7342486037160567</v>
      </c>
    </row>
    <row r="356" spans="2:38" ht="15" x14ac:dyDescent="0.15">
      <c r="B356" s="328">
        <f t="shared" si="203"/>
        <v>685.4243864769486</v>
      </c>
      <c r="C356" s="328">
        <f t="shared" si="204"/>
        <v>684.42789945448214</v>
      </c>
      <c r="D356" s="328">
        <f t="shared" si="205"/>
        <v>1.6805407400976209</v>
      </c>
      <c r="E356" s="328">
        <f t="shared" si="206"/>
        <v>143.76104484037285</v>
      </c>
      <c r="F356" s="328">
        <f t="shared" si="207"/>
        <v>143.90123428897144</v>
      </c>
      <c r="G356" s="328">
        <f t="shared" si="208"/>
        <v>186.01237735213158</v>
      </c>
      <c r="H356" s="313">
        <f t="shared" si="209"/>
        <v>0.02</v>
      </c>
      <c r="I356" s="328">
        <f t="shared" si="210"/>
        <v>0.79718961797316301</v>
      </c>
      <c r="J356" s="328">
        <f t="shared" si="211"/>
        <v>80</v>
      </c>
      <c r="K356" s="335">
        <f t="shared" si="212"/>
        <v>-1</v>
      </c>
      <c r="L356" s="323">
        <f t="shared" si="213"/>
        <v>1.6605407400976209</v>
      </c>
      <c r="M356" s="323">
        <f t="shared" si="214"/>
        <v>1.6705407400976209</v>
      </c>
      <c r="N356" s="328">
        <f t="shared" si="215"/>
        <v>-2.3479770572575109E-2</v>
      </c>
      <c r="O356" s="328">
        <f t="shared" si="216"/>
        <v>0.13564685587197256</v>
      </c>
      <c r="P356" s="332">
        <f t="shared" si="236"/>
        <v>18.433177779648812</v>
      </c>
      <c r="Q356" s="328">
        <f t="shared" si="217"/>
        <v>109.19645984765683</v>
      </c>
      <c r="R356" s="277">
        <f>IF(H356&gt;0, rate1(1,$L$52,$L$51,$L$54,L356,$L$53,$L$50,P356),"")</f>
        <v>605.69503932717635</v>
      </c>
      <c r="S356" s="323">
        <f t="shared" si="218"/>
        <v>1.3290606815193831</v>
      </c>
      <c r="T356" s="323">
        <f t="shared" si="219"/>
        <v>7.1353923124942084E-2</v>
      </c>
      <c r="U356" s="328">
        <f t="shared" si="220"/>
        <v>1.6805407400976209</v>
      </c>
      <c r="V356" s="336">
        <f t="shared" si="221"/>
        <v>1.6805407400976209</v>
      </c>
      <c r="W356" s="328">
        <f t="shared" si="222"/>
        <v>1.6992569259866031E-4</v>
      </c>
      <c r="X356" s="328">
        <f t="shared" si="223"/>
        <v>112.80230681059749</v>
      </c>
      <c r="Y356" s="328">
        <f t="shared" si="237"/>
        <v>18.654523462835545</v>
      </c>
      <c r="Z356" s="108">
        <f>IF(H356&gt;0, rate1(1,$L$52,$L$51,$L$54,U356,$L$53,$L$50,Y356),"")</f>
        <v>598.96400692330735</v>
      </c>
      <c r="AA356" s="336">
        <f t="shared" si="224"/>
        <v>1.3883773622959337</v>
      </c>
      <c r="AB356" s="336">
        <f t="shared" si="225"/>
        <v>-4.3752728427353922E-4</v>
      </c>
      <c r="AC356" s="328">
        <f t="shared" si="226"/>
        <v>7.1353923124942084E-2</v>
      </c>
      <c r="AD356" s="328">
        <f t="shared" si="227"/>
        <v>-0.28029292748178147</v>
      </c>
      <c r="AE356" s="328">
        <f t="shared" si="228"/>
        <v>-0.27895008017507472</v>
      </c>
      <c r="AF356" s="328">
        <f t="shared" si="229"/>
        <v>685.32955278325107</v>
      </c>
      <c r="AG356" s="328">
        <f t="shared" si="230"/>
        <v>684.35654553135726</v>
      </c>
      <c r="AH356" s="328">
        <f t="shared" si="231"/>
        <v>1.6606238086957201</v>
      </c>
      <c r="AI356" s="328">
        <f t="shared" si="232"/>
        <v>117.80503139699492</v>
      </c>
      <c r="AJ356" s="328">
        <f t="shared" si="233"/>
        <v>19.979173629458302</v>
      </c>
      <c r="AK356" s="337">
        <f t="shared" si="234"/>
        <v>220.34771217338954</v>
      </c>
      <c r="AL356" s="42">
        <f t="shared" si="235"/>
        <v>5.7445776027722308</v>
      </c>
    </row>
    <row r="357" spans="2:38" ht="15" x14ac:dyDescent="0.15">
      <c r="B357" s="328">
        <f t="shared" si="203"/>
        <v>685.32955278325107</v>
      </c>
      <c r="C357" s="328">
        <f t="shared" si="204"/>
        <v>684.35654553135726</v>
      </c>
      <c r="D357" s="328">
        <f t="shared" si="205"/>
        <v>1.6606238086957201</v>
      </c>
      <c r="E357" s="328">
        <f t="shared" si="206"/>
        <v>143.47435420391201</v>
      </c>
      <c r="F357" s="328">
        <f t="shared" si="207"/>
        <v>143.61769952214243</v>
      </c>
      <c r="G357" s="328">
        <f t="shared" si="208"/>
        <v>179.0451561531452</v>
      </c>
      <c r="H357" s="313">
        <f t="shared" si="209"/>
        <v>0.02</v>
      </c>
      <c r="I357" s="328">
        <f t="shared" si="210"/>
        <v>0.77840580151505501</v>
      </c>
      <c r="J357" s="328">
        <f t="shared" si="211"/>
        <v>80</v>
      </c>
      <c r="K357" s="335">
        <f t="shared" si="212"/>
        <v>-1</v>
      </c>
      <c r="L357" s="323">
        <f t="shared" si="213"/>
        <v>1.6406238086957201</v>
      </c>
      <c r="M357" s="323">
        <f t="shared" si="214"/>
        <v>1.6506238086957201</v>
      </c>
      <c r="N357" s="328">
        <f t="shared" si="215"/>
        <v>-2.3202653639537996E-2</v>
      </c>
      <c r="O357" s="328">
        <f t="shared" si="216"/>
        <v>0.12291919915604854</v>
      </c>
      <c r="P357" s="332">
        <f t="shared" si="236"/>
        <v>18.139724376796295</v>
      </c>
      <c r="Q357" s="328">
        <f t="shared" si="217"/>
        <v>102.14580146778766</v>
      </c>
      <c r="R357" s="277">
        <f>IF(H357&gt;0, rate1(1,$L$52,$L$51,$L$54,L357,$L$53,$L$50,P357),"")</f>
        <v>614.45223671629367</v>
      </c>
      <c r="S357" s="323">
        <f t="shared" si="218"/>
        <v>1.3524233763263873</v>
      </c>
      <c r="T357" s="323">
        <f t="shared" si="219"/>
        <v>6.5837442116919873E-2</v>
      </c>
      <c r="U357" s="328">
        <f t="shared" si="220"/>
        <v>1.6606238086957201</v>
      </c>
      <c r="V357" s="336">
        <f t="shared" si="221"/>
        <v>1.6606238086957201</v>
      </c>
      <c r="W357" s="328">
        <f t="shared" si="222"/>
        <v>1.6592181077457191E-4</v>
      </c>
      <c r="X357" s="328">
        <f t="shared" si="223"/>
        <v>105.66169780300515</v>
      </c>
      <c r="Y357" s="328">
        <f t="shared" si="237"/>
        <v>18.360182513516424</v>
      </c>
      <c r="Z357" s="108">
        <f>IF(H357&gt;0, rate1(1,$L$52,$L$51,$L$54,U357,$L$53,$L$50,Y357),"")</f>
        <v>607.89091029344695</v>
      </c>
      <c r="AA357" s="336">
        <f t="shared" si="224"/>
        <v>1.4140742476666845</v>
      </c>
      <c r="AB357" s="336">
        <f t="shared" si="225"/>
        <v>-4.0070545731724235E-4</v>
      </c>
      <c r="AC357" s="328">
        <f t="shared" si="226"/>
        <v>6.5837442116919873E-2</v>
      </c>
      <c r="AD357" s="328">
        <f t="shared" si="227"/>
        <v>-0.30377850895972319</v>
      </c>
      <c r="AE357" s="328">
        <f t="shared" si="228"/>
        <v>-0.34237696281449986</v>
      </c>
      <c r="AF357" s="328">
        <f t="shared" si="229"/>
        <v>685.24051268749463</v>
      </c>
      <c r="AG357" s="328">
        <f t="shared" si="230"/>
        <v>684.2907080892403</v>
      </c>
      <c r="AH357" s="328">
        <f t="shared" si="231"/>
        <v>1.6407044482091377</v>
      </c>
      <c r="AI357" s="328">
        <f t="shared" si="232"/>
        <v>107.14818529876797</v>
      </c>
      <c r="AJ357" s="328">
        <f t="shared" si="233"/>
        <v>20.008937014263516</v>
      </c>
      <c r="AK357" s="337">
        <f t="shared" si="234"/>
        <v>220.36962536734373</v>
      </c>
      <c r="AL357" s="42">
        <f t="shared" si="235"/>
        <v>5.7540020052839909</v>
      </c>
    </row>
    <row r="358" spans="2:38" ht="15" x14ac:dyDescent="0.15">
      <c r="B358" s="328">
        <f t="shared" si="203"/>
        <v>685.24051268749463</v>
      </c>
      <c r="C358" s="328">
        <f t="shared" si="204"/>
        <v>684.2907080892403</v>
      </c>
      <c r="D358" s="328">
        <f t="shared" si="205"/>
        <v>1.6407044482091377</v>
      </c>
      <c r="E358" s="328">
        <f t="shared" si="206"/>
        <v>143.18169852508382</v>
      </c>
      <c r="F358" s="328">
        <f t="shared" si="207"/>
        <v>143.32802636449793</v>
      </c>
      <c r="G358" s="328">
        <f t="shared" si="208"/>
        <v>172.25387231653789</v>
      </c>
      <c r="H358" s="313">
        <f t="shared" si="209"/>
        <v>0.02</v>
      </c>
      <c r="I358" s="328">
        <f t="shared" si="210"/>
        <v>0.75984367860346547</v>
      </c>
      <c r="J358" s="328">
        <f t="shared" si="211"/>
        <v>80</v>
      </c>
      <c r="K358" s="335">
        <f t="shared" si="212"/>
        <v>-1</v>
      </c>
      <c r="L358" s="323">
        <f t="shared" si="213"/>
        <v>1.6207044482091377</v>
      </c>
      <c r="M358" s="323">
        <f t="shared" si="214"/>
        <v>1.6307044482091377</v>
      </c>
      <c r="N358" s="328">
        <f t="shared" si="215"/>
        <v>-2.2925455165490272E-2</v>
      </c>
      <c r="O358" s="328">
        <f t="shared" si="216"/>
        <v>0.11094486476517451</v>
      </c>
      <c r="P358" s="332">
        <f t="shared" si="236"/>
        <v>17.847419341961743</v>
      </c>
      <c r="Q358" s="328">
        <f t="shared" si="217"/>
        <v>95.272527223257413</v>
      </c>
      <c r="R358" s="277">
        <f>IF(H358&gt;0, rate1(1,$L$52,$L$51,$L$54,L358,$L$53,$L$50,P358),"")</f>
        <v>622.99180968281246</v>
      </c>
      <c r="S358" s="323">
        <f t="shared" si="218"/>
        <v>1.3784091372628884</v>
      </c>
      <c r="T358" s="323">
        <f t="shared" si="219"/>
        <v>6.0583778001014547E-2</v>
      </c>
      <c r="U358" s="328">
        <f t="shared" si="220"/>
        <v>1.6407044482091377</v>
      </c>
      <c r="V358" s="336">
        <f t="shared" si="221"/>
        <v>1.6407044482091377</v>
      </c>
      <c r="W358" s="328">
        <f t="shared" si="222"/>
        <v>1.6196518424460571E-4</v>
      </c>
      <c r="X358" s="328">
        <f t="shared" si="223"/>
        <v>98.699261762430979</v>
      </c>
      <c r="Y358" s="328">
        <f t="shared" si="237"/>
        <v>18.06698264046986</v>
      </c>
      <c r="Z358" s="108">
        <f>IF(H358&gt;0, rate1(1,$L$52,$L$51,$L$54,U358,$L$53,$L$50,Y358),"")</f>
        <v>616.59423383746321</v>
      </c>
      <c r="AA358" s="336">
        <f t="shared" si="224"/>
        <v>1.4428036759565621</v>
      </c>
      <c r="AB358" s="336">
        <f t="shared" si="225"/>
        <v>-3.6577199566991417E-4</v>
      </c>
      <c r="AC358" s="328">
        <f t="shared" si="226"/>
        <v>6.0583778001014547E-2</v>
      </c>
      <c r="AD358" s="328">
        <f t="shared" si="227"/>
        <v>-0.33012137340898545</v>
      </c>
      <c r="AE358" s="328">
        <f t="shared" si="228"/>
        <v>-0.41674751160743145</v>
      </c>
      <c r="AF358" s="328">
        <f t="shared" si="229"/>
        <v>685.15700345432811</v>
      </c>
      <c r="AG358" s="328">
        <f t="shared" si="230"/>
        <v>684.23012431123925</v>
      </c>
      <c r="AH358" s="328">
        <f t="shared" si="231"/>
        <v>1.6207826403707954</v>
      </c>
      <c r="AI358" s="328">
        <f t="shared" si="232"/>
        <v>97.246507994799998</v>
      </c>
      <c r="AJ358" s="328">
        <f t="shared" si="233"/>
        <v>20.03594993315096</v>
      </c>
      <c r="AK358" s="337">
        <f t="shared" si="234"/>
        <v>220.38880973091207</v>
      </c>
      <c r="AL358" s="42">
        <f t="shared" si="235"/>
        <v>5.7625738601078922</v>
      </c>
    </row>
    <row r="359" spans="2:38" ht="15" x14ac:dyDescent="0.15">
      <c r="B359" s="328">
        <f t="shared" si="203"/>
        <v>685.15700345432811</v>
      </c>
      <c r="C359" s="328">
        <f t="shared" si="204"/>
        <v>684.23012431123925</v>
      </c>
      <c r="D359" s="328">
        <f t="shared" si="205"/>
        <v>1.6207826403707954</v>
      </c>
      <c r="E359" s="328">
        <f t="shared" si="206"/>
        <v>142.88360492889308</v>
      </c>
      <c r="F359" s="328">
        <f t="shared" si="207"/>
        <v>143.03265172698843</v>
      </c>
      <c r="G359" s="328">
        <f t="shared" si="208"/>
        <v>165.63704117129444</v>
      </c>
      <c r="H359" s="313">
        <f t="shared" si="209"/>
        <v>0.02</v>
      </c>
      <c r="I359" s="328">
        <f t="shared" si="210"/>
        <v>0.74150331447108331</v>
      </c>
      <c r="J359" s="328">
        <f t="shared" si="211"/>
        <v>80</v>
      </c>
      <c r="K359" s="335">
        <f t="shared" si="212"/>
        <v>-1</v>
      </c>
      <c r="L359" s="323">
        <f t="shared" si="213"/>
        <v>1.6007826403707954</v>
      </c>
      <c r="M359" s="323">
        <f t="shared" si="214"/>
        <v>1.6107826403707954</v>
      </c>
      <c r="N359" s="328">
        <f t="shared" si="215"/>
        <v>-2.264817487869375E-2</v>
      </c>
      <c r="O359" s="328">
        <f t="shared" si="216"/>
        <v>9.9702068674327515E-2</v>
      </c>
      <c r="P359" s="332">
        <f t="shared" si="236"/>
        <v>17.556272489430256</v>
      </c>
      <c r="Q359" s="328">
        <f t="shared" si="217"/>
        <v>88.575241875847809</v>
      </c>
      <c r="R359" s="277">
        <f>IF(H359&gt;0, rate1(1,$L$52,$L$51,$L$54,L359,$L$53,$L$50,P359),"")</f>
        <v>631.32130255683035</v>
      </c>
      <c r="S359" s="323">
        <f t="shared" si="218"/>
        <v>1.4072061797830682</v>
      </c>
      <c r="T359" s="323">
        <f t="shared" si="219"/>
        <v>5.5618445895784692E-2</v>
      </c>
      <c r="U359" s="328">
        <f t="shared" si="220"/>
        <v>1.6207826403707954</v>
      </c>
      <c r="V359" s="336">
        <f t="shared" si="221"/>
        <v>1.6207826403707954</v>
      </c>
      <c r="W359" s="328">
        <f t="shared" si="222"/>
        <v>1.5805582691319486E-4</v>
      </c>
      <c r="X359" s="328">
        <f t="shared" si="223"/>
        <v>91.913542946484597</v>
      </c>
      <c r="Y359" s="328">
        <f t="shared" si="237"/>
        <v>17.774933507276096</v>
      </c>
      <c r="Z359" s="108">
        <f>IF(H359&gt;0, rate1(1,$L$52,$L$51,$L$54,U359,$L$53,$L$50,Y359),"")</f>
        <v>625.08180484978118</v>
      </c>
      <c r="AA359" s="336">
        <f t="shared" si="224"/>
        <v>1.4748181719419227</v>
      </c>
      <c r="AB359" s="336">
        <f t="shared" si="225"/>
        <v>-3.3287653306690931E-4</v>
      </c>
      <c r="AC359" s="328">
        <f t="shared" si="226"/>
        <v>5.5618445895784692E-2</v>
      </c>
      <c r="AD359" s="328">
        <f t="shared" si="227"/>
        <v>-0.35959293140759613</v>
      </c>
      <c r="AE359" s="328">
        <f t="shared" si="228"/>
        <v>-0.50724602353195514</v>
      </c>
      <c r="AF359" s="328">
        <f t="shared" si="229"/>
        <v>685.07873683355365</v>
      </c>
      <c r="AG359" s="328">
        <f t="shared" si="230"/>
        <v>684.17450586534346</v>
      </c>
      <c r="AH359" s="328">
        <f t="shared" si="231"/>
        <v>1.6008583662338722</v>
      </c>
      <c r="AI359" s="328">
        <f t="shared" si="232"/>
        <v>88.098478018295651</v>
      </c>
      <c r="AJ359" s="328">
        <f t="shared" si="233"/>
        <v>20.060421732600485</v>
      </c>
      <c r="AK359" s="337">
        <f t="shared" si="234"/>
        <v>220.40556081848345</v>
      </c>
      <c r="AL359" s="42">
        <f t="shared" si="235"/>
        <v>5.770353580747476</v>
      </c>
    </row>
    <row r="360" spans="2:38" ht="15" x14ac:dyDescent="0.15">
      <c r="B360" s="328">
        <f t="shared" si="203"/>
        <v>685.07873683355365</v>
      </c>
      <c r="C360" s="328">
        <f t="shared" si="204"/>
        <v>684.17450586534346</v>
      </c>
      <c r="D360" s="328">
        <f t="shared" si="205"/>
        <v>1.6008583662338722</v>
      </c>
      <c r="E360" s="328">
        <f t="shared" si="206"/>
        <v>142.58065157555512</v>
      </c>
      <c r="F360" s="328">
        <f t="shared" si="207"/>
        <v>142.7321282522241</v>
      </c>
      <c r="G360" s="328">
        <f t="shared" si="208"/>
        <v>159.19320677819221</v>
      </c>
      <c r="H360" s="313">
        <f t="shared" si="209"/>
        <v>0.02</v>
      </c>
      <c r="I360" s="328">
        <f t="shared" si="210"/>
        <v>0.72338477456814876</v>
      </c>
      <c r="J360" s="328">
        <f t="shared" si="211"/>
        <v>80</v>
      </c>
      <c r="K360" s="335">
        <f t="shared" si="212"/>
        <v>-1</v>
      </c>
      <c r="L360" s="323">
        <f t="shared" si="213"/>
        <v>1.5808583662338722</v>
      </c>
      <c r="M360" s="323">
        <f t="shared" si="214"/>
        <v>1.5908583662338722</v>
      </c>
      <c r="N360" s="328">
        <f t="shared" si="215"/>
        <v>-2.2370812497769732E-2</v>
      </c>
      <c r="O360" s="328">
        <f t="shared" si="216"/>
        <v>8.9157636166501186E-2</v>
      </c>
      <c r="P360" s="332">
        <f t="shared" si="236"/>
        <v>17.266293834269124</v>
      </c>
      <c r="Q360" s="328">
        <f t="shared" si="217"/>
        <v>82.052492354496223</v>
      </c>
      <c r="R360" s="277">
        <f>IF(H360&gt;0, rate1(1,$L$52,$L$51,$L$54,L360,$L$53,$L$50,P360),"")</f>
        <v>639.44790496672329</v>
      </c>
      <c r="S360" s="323">
        <f t="shared" si="218"/>
        <v>1.4392229078957643</v>
      </c>
      <c r="T360" s="323">
        <f t="shared" si="219"/>
        <v>5.0932708872003407E-2</v>
      </c>
      <c r="U360" s="328">
        <f t="shared" si="220"/>
        <v>1.6008583662338722</v>
      </c>
      <c r="V360" s="336">
        <f t="shared" si="221"/>
        <v>1.6008583662338722</v>
      </c>
      <c r="W360" s="328">
        <f t="shared" si="222"/>
        <v>1.5419375273095781E-4</v>
      </c>
      <c r="X360" s="328">
        <f t="shared" si="223"/>
        <v>85.303116931971374</v>
      </c>
      <c r="Y360" s="328">
        <f t="shared" si="237"/>
        <v>17.484044973239982</v>
      </c>
      <c r="Z360" s="108">
        <f>IF(H360&gt;0, rate1(1,$L$52,$L$51,$L$54,U360,$L$53,$L$50,Y360),"")</f>
        <v>633.36107957866409</v>
      </c>
      <c r="AA360" s="336">
        <f t="shared" si="224"/>
        <v>1.510619138585843</v>
      </c>
      <c r="AB360" s="336">
        <f t="shared" si="225"/>
        <v>-3.0197409591422014E-4</v>
      </c>
      <c r="AC360" s="328">
        <f t="shared" si="226"/>
        <v>5.0932708872003407E-2</v>
      </c>
      <c r="AD360" s="328">
        <f t="shared" si="227"/>
        <v>-0.39267497140709834</v>
      </c>
      <c r="AE360" s="328">
        <f t="shared" si="228"/>
        <v>-0.62096070327157782</v>
      </c>
      <c r="AF360" s="328">
        <f t="shared" si="229"/>
        <v>685.00543331218387</v>
      </c>
      <c r="AG360" s="328">
        <f t="shared" si="230"/>
        <v>684.12357315647148</v>
      </c>
      <c r="AH360" s="328">
        <f t="shared" si="231"/>
        <v>1.5809316061370384</v>
      </c>
      <c r="AI360" s="328">
        <f t="shared" si="232"/>
        <v>79.651068486421792</v>
      </c>
      <c r="AJ360" s="328">
        <f t="shared" si="233"/>
        <v>20.082547029402267</v>
      </c>
      <c r="AK360" s="337">
        <f t="shared" si="234"/>
        <v>220.42015318971409</v>
      </c>
      <c r="AL360" s="42">
        <f t="shared" si="235"/>
        <v>5.7774014589889395</v>
      </c>
    </row>
    <row r="361" spans="2:38" ht="15" x14ac:dyDescent="0.15">
      <c r="B361" s="328">
        <f t="shared" si="203"/>
        <v>685.00543331218387</v>
      </c>
      <c r="C361" s="328">
        <f t="shared" si="204"/>
        <v>684.12357315647148</v>
      </c>
      <c r="D361" s="328">
        <f t="shared" si="205"/>
        <v>1.5809316061370384</v>
      </c>
      <c r="E361" s="328">
        <f t="shared" si="206"/>
        <v>142.2733991565706</v>
      </c>
      <c r="F361" s="328">
        <f t="shared" si="207"/>
        <v>142.42702536606288</v>
      </c>
      <c r="G361" s="328">
        <f t="shared" si="208"/>
        <v>152.92081702093455</v>
      </c>
      <c r="H361" s="313">
        <f t="shared" si="209"/>
        <v>0.02</v>
      </c>
      <c r="I361" s="328">
        <f t="shared" si="210"/>
        <v>0.70548812456991072</v>
      </c>
      <c r="J361" s="328">
        <f t="shared" si="211"/>
        <v>80</v>
      </c>
      <c r="K361" s="335">
        <f t="shared" si="212"/>
        <v>-1</v>
      </c>
      <c r="L361" s="323">
        <f t="shared" si="213"/>
        <v>1.5609316061370384</v>
      </c>
      <c r="M361" s="323">
        <f t="shared" si="214"/>
        <v>1.5709316061370384</v>
      </c>
      <c r="N361" s="328">
        <f t="shared" si="215"/>
        <v>-2.2093367731206071E-2</v>
      </c>
      <c r="O361" s="328">
        <f t="shared" si="216"/>
        <v>7.9275170850046317E-2</v>
      </c>
      <c r="P361" s="332">
        <f t="shared" si="236"/>
        <v>16.977493599032776</v>
      </c>
      <c r="Q361" s="328">
        <f t="shared" si="217"/>
        <v>75.702688419764428</v>
      </c>
      <c r="R361" s="277">
        <f>IF(H361&gt;0, rate1(1,$L$52,$L$51,$L$54,L361,$L$53,$L$50,P361),"")</f>
        <v>647.37847210635232</v>
      </c>
      <c r="S361" s="323">
        <f t="shared" si="218"/>
        <v>1.4750809789329922</v>
      </c>
      <c r="T361" s="323">
        <f t="shared" si="219"/>
        <v>4.6504424952618931E-2</v>
      </c>
      <c r="U361" s="328">
        <f t="shared" si="220"/>
        <v>1.5809316061370384</v>
      </c>
      <c r="V361" s="336">
        <f t="shared" si="221"/>
        <v>1.5809316061370384</v>
      </c>
      <c r="W361" s="328">
        <f t="shared" si="222"/>
        <v>1.5037897569714076E-4</v>
      </c>
      <c r="X361" s="328">
        <f t="shared" si="223"/>
        <v>78.866461018128973</v>
      </c>
      <c r="Y361" s="328">
        <f t="shared" si="237"/>
        <v>17.194327099859347</v>
      </c>
      <c r="Z361" s="108">
        <f>IF(H361&gt;0, rate1(1,$L$52,$L$51,$L$54,U361,$L$53,$L$50,Y361),"")</f>
        <v>641.43916462482957</v>
      </c>
      <c r="AA361" s="336">
        <f t="shared" si="224"/>
        <v>1.5509567711069427</v>
      </c>
      <c r="AB361" s="336">
        <f t="shared" si="225"/>
        <v>-2.7294151480343937E-4</v>
      </c>
      <c r="AC361" s="328">
        <f t="shared" si="226"/>
        <v>4.6504424952618931E-2</v>
      </c>
      <c r="AD361" s="328">
        <f t="shared" si="227"/>
        <v>-0.43006660162720034</v>
      </c>
      <c r="AE361" s="328">
        <f t="shared" si="228"/>
        <v>-0.76750267074570178</v>
      </c>
      <c r="AF361" s="328">
        <f t="shared" si="229"/>
        <v>684.93683551950005</v>
      </c>
      <c r="AG361" s="328">
        <f t="shared" si="230"/>
        <v>684.07706873151881</v>
      </c>
      <c r="AH361" s="328">
        <f t="shared" si="231"/>
        <v>1.5610023396680395</v>
      </c>
      <c r="AI361" s="328">
        <f t="shared" si="232"/>
        <v>71.83498827402947</v>
      </c>
      <c r="AJ361" s="328">
        <f t="shared" si="233"/>
        <v>20.102501192811719</v>
      </c>
      <c r="AK361" s="337">
        <f t="shared" si="234"/>
        <v>220.43283309872976</v>
      </c>
      <c r="AL361" s="42">
        <f t="shared" si="235"/>
        <v>5.7837735444678531</v>
      </c>
    </row>
    <row r="362" spans="2:38" ht="15" x14ac:dyDescent="0.15">
      <c r="B362" s="328">
        <f t="shared" si="203"/>
        <v>684.93683551950005</v>
      </c>
      <c r="C362" s="328">
        <f t="shared" si="204"/>
        <v>684.07706873151881</v>
      </c>
      <c r="D362" s="328">
        <f t="shared" si="205"/>
        <v>1.5610023396680395</v>
      </c>
      <c r="E362" s="328">
        <f t="shared" si="206"/>
        <v>141.96236408482122</v>
      </c>
      <c r="F362" s="328">
        <f t="shared" si="207"/>
        <v>142.11788162069593</v>
      </c>
      <c r="G362" s="328">
        <f t="shared" si="208"/>
        <v>146.81817749282115</v>
      </c>
      <c r="H362" s="313">
        <f t="shared" si="209"/>
        <v>0.02</v>
      </c>
      <c r="I362" s="328">
        <f t="shared" si="210"/>
        <v>0.68781343038499476</v>
      </c>
      <c r="J362" s="328">
        <f t="shared" si="211"/>
        <v>80</v>
      </c>
      <c r="K362" s="335">
        <f t="shared" si="212"/>
        <v>-1</v>
      </c>
      <c r="L362" s="323">
        <f t="shared" si="213"/>
        <v>1.5410023396680395</v>
      </c>
      <c r="M362" s="323">
        <f t="shared" si="214"/>
        <v>1.5510023396680395</v>
      </c>
      <c r="N362" s="328">
        <f t="shared" si="215"/>
        <v>-2.1815840276840914E-2</v>
      </c>
      <c r="O362" s="328">
        <f t="shared" si="216"/>
        <v>7.0019379551755412E-2</v>
      </c>
      <c r="P362" s="332">
        <f t="shared" si="236"/>
        <v>16.689882220788984</v>
      </c>
      <c r="Q362" s="328">
        <f t="shared" si="217"/>
        <v>69.524084814705532</v>
      </c>
      <c r="R362" s="277">
        <f>IF(H362&gt;0, rate1(1,$L$52,$L$51,$L$54,L362,$L$53,$L$50,P362),"")</f>
        <v>655.1195436130796</v>
      </c>
      <c r="S362" s="323">
        <f t="shared" si="218"/>
        <v>1.5156414259554816</v>
      </c>
      <c r="T362" s="323">
        <f t="shared" si="219"/>
        <v>4.2308160630066226E-2</v>
      </c>
      <c r="U362" s="328">
        <f t="shared" si="220"/>
        <v>1.5610023396680395</v>
      </c>
      <c r="V362" s="336">
        <f t="shared" si="221"/>
        <v>1.5610023396680395</v>
      </c>
      <c r="W362" s="328">
        <f t="shared" si="222"/>
        <v>1.4661150986094995E-4</v>
      </c>
      <c r="X362" s="328">
        <f t="shared" si="223"/>
        <v>72.601906158147557</v>
      </c>
      <c r="Y362" s="328">
        <f t="shared" si="237"/>
        <v>16.905790157600265</v>
      </c>
      <c r="Z362" s="108">
        <f>IF(H362&gt;0, rate1(1,$L$52,$L$51,$L$54,U362,$L$53,$L$50,Y362),"")</f>
        <v>649.32283686122707</v>
      </c>
      <c r="AA362" s="336">
        <f t="shared" si="224"/>
        <v>1.5968682560948007</v>
      </c>
      <c r="AB362" s="336">
        <f t="shared" si="225"/>
        <v>-2.4563462433100752E-4</v>
      </c>
      <c r="AC362" s="328">
        <f t="shared" si="226"/>
        <v>4.2308160630066226E-2</v>
      </c>
      <c r="AD362" s="328">
        <f t="shared" si="227"/>
        <v>-0.47272203995999373</v>
      </c>
      <c r="AE362" s="328">
        <f t="shared" si="228"/>
        <v>-0.96057192914580503</v>
      </c>
      <c r="AF362" s="328">
        <f t="shared" si="229"/>
        <v>684.87271151859318</v>
      </c>
      <c r="AG362" s="328">
        <f t="shared" si="230"/>
        <v>684.03476057088869</v>
      </c>
      <c r="AH362" s="328">
        <f t="shared" si="231"/>
        <v>1.541070545624224</v>
      </c>
      <c r="AI362" s="328">
        <f t="shared" si="232"/>
        <v>64.580825045655899</v>
      </c>
      <c r="AJ362" s="328">
        <f t="shared" si="233"/>
        <v>20.120440310879957</v>
      </c>
      <c r="AK362" s="337">
        <f t="shared" si="234"/>
        <v>220.4438181638273</v>
      </c>
      <c r="AL362" s="42">
        <f t="shared" si="235"/>
        <v>5.7895203435297757</v>
      </c>
    </row>
    <row r="363" spans="2:38" ht="15" x14ac:dyDescent="0.15">
      <c r="B363" s="328">
        <f t="shared" si="203"/>
        <v>684.87271151859318</v>
      </c>
      <c r="C363" s="328">
        <f t="shared" si="204"/>
        <v>684.03476057088869</v>
      </c>
      <c r="D363" s="328">
        <f t="shared" si="205"/>
        <v>1.541070545624224</v>
      </c>
      <c r="E363" s="328">
        <f t="shared" si="206"/>
        <v>141.64801191169525</v>
      </c>
      <c r="F363" s="328">
        <f t="shared" si="207"/>
        <v>141.80518799825825</v>
      </c>
      <c r="G363" s="328">
        <f t="shared" si="208"/>
        <v>140.88344757417673</v>
      </c>
      <c r="H363" s="313">
        <f t="shared" si="209"/>
        <v>0.02</v>
      </c>
      <c r="I363" s="328">
        <f t="shared" si="210"/>
        <v>0.67036075816358798</v>
      </c>
      <c r="J363" s="328">
        <f t="shared" si="211"/>
        <v>80</v>
      </c>
      <c r="K363" s="335">
        <f t="shared" si="212"/>
        <v>-1</v>
      </c>
      <c r="L363" s="323">
        <f t="shared" si="213"/>
        <v>1.5210705456242239</v>
      </c>
      <c r="M363" s="323">
        <f t="shared" si="214"/>
        <v>1.531070545624224</v>
      </c>
      <c r="N363" s="328">
        <f t="shared" si="215"/>
        <v>-2.1538229821306709E-2</v>
      </c>
      <c r="O363" s="328">
        <f t="shared" si="216"/>
        <v>6.1357764928878789E-2</v>
      </c>
      <c r="P363" s="332">
        <f t="shared" si="236"/>
        <v>16.403470358467121</v>
      </c>
      <c r="Q363" s="328">
        <f t="shared" si="217"/>
        <v>63.514789934985401</v>
      </c>
      <c r="R363" s="277">
        <f>IF(H363&gt;0, rate1(1,$L$52,$L$51,$L$54,L363,$L$53,$L$50,P363),"")</f>
        <v>662.67736116602259</v>
      </c>
      <c r="S363" s="323">
        <f t="shared" si="218"/>
        <v>1.5620797434645739</v>
      </c>
      <c r="T363" s="323">
        <f t="shared" si="219"/>
        <v>3.831881520680383E-2</v>
      </c>
      <c r="U363" s="328">
        <f t="shared" si="220"/>
        <v>1.541070545624224</v>
      </c>
      <c r="V363" s="336">
        <f t="shared" si="221"/>
        <v>1.541070545624224</v>
      </c>
      <c r="W363" s="328">
        <f t="shared" si="222"/>
        <v>1.428913693222178E-4</v>
      </c>
      <c r="X363" s="328">
        <f t="shared" si="223"/>
        <v>66.507632608809359</v>
      </c>
      <c r="Y363" s="328">
        <f t="shared" si="237"/>
        <v>16.61844463297918</v>
      </c>
      <c r="Z363" s="108">
        <f>IF(H363&gt;0, rate1(1,$L$52,$L$51,$L$54,U363,$L$53,$L$50,Y363),"")</f>
        <v>657.01856199147824</v>
      </c>
      <c r="AA363" s="336">
        <f t="shared" si="224"/>
        <v>1.6497734814822669</v>
      </c>
      <c r="AB363" s="336">
        <f t="shared" si="225"/>
        <v>-2.199095121522245E-4</v>
      </c>
      <c r="AC363" s="328">
        <f t="shared" si="226"/>
        <v>3.831881520680383E-2</v>
      </c>
      <c r="AD363" s="328">
        <f t="shared" si="227"/>
        <v>-0.52193680551085597</v>
      </c>
      <c r="AE363" s="328">
        <f t="shared" si="228"/>
        <v>-1.220801475933734</v>
      </c>
      <c r="AF363" s="328">
        <f t="shared" si="229"/>
        <v>684.81285447356504</v>
      </c>
      <c r="AG363" s="328">
        <f t="shared" si="230"/>
        <v>683.99644175568187</v>
      </c>
      <c r="AH363" s="328">
        <f t="shared" si="231"/>
        <v>1.5211362019710077</v>
      </c>
      <c r="AI363" s="328">
        <f t="shared" si="232"/>
        <v>57.824240652162096</v>
      </c>
      <c r="AJ363" s="328">
        <f t="shared" si="233"/>
        <v>20.136502599950003</v>
      </c>
      <c r="AK363" s="337">
        <f t="shared" si="234"/>
        <v>220.45329980286149</v>
      </c>
      <c r="AL363" s="42">
        <f t="shared" si="235"/>
        <v>5.7946868095334283</v>
      </c>
    </row>
    <row r="364" spans="2:38" ht="15" x14ac:dyDescent="0.15">
      <c r="B364" s="328">
        <f t="shared" si="203"/>
        <v>684.81285447356504</v>
      </c>
      <c r="C364" s="328">
        <f t="shared" si="204"/>
        <v>683.99644175568187</v>
      </c>
      <c r="D364" s="328">
        <f t="shared" si="205"/>
        <v>1.5211362019710077</v>
      </c>
      <c r="E364" s="328">
        <f t="shared" si="206"/>
        <v>141.33075799291612</v>
      </c>
      <c r="F364" s="328">
        <f t="shared" si="207"/>
        <v>141.48938495230567</v>
      </c>
      <c r="G364" s="328">
        <f t="shared" si="208"/>
        <v>135.11465287108359</v>
      </c>
      <c r="H364" s="313">
        <f t="shared" si="209"/>
        <v>0.02</v>
      </c>
      <c r="I364" s="328">
        <f t="shared" si="210"/>
        <v>0.65313017430653419</v>
      </c>
      <c r="J364" s="328">
        <f t="shared" si="211"/>
        <v>80</v>
      </c>
      <c r="K364" s="335">
        <f t="shared" si="212"/>
        <v>-1</v>
      </c>
      <c r="L364" s="323">
        <f t="shared" si="213"/>
        <v>1.5011362019710077</v>
      </c>
      <c r="M364" s="323">
        <f t="shared" si="214"/>
        <v>1.5111362019710077</v>
      </c>
      <c r="N364" s="328">
        <f t="shared" si="215"/>
        <v>-2.1260536039438893E-2</v>
      </c>
      <c r="O364" s="328">
        <f t="shared" si="216"/>
        <v>5.3261041081037686E-2</v>
      </c>
      <c r="P364" s="332">
        <f t="shared" si="236"/>
        <v>16.118268900566054</v>
      </c>
      <c r="Q364" s="328">
        <f t="shared" si="217"/>
        <v>57.67278227611132</v>
      </c>
      <c r="R364" s="277">
        <f>IF(H364&gt;0, rate1(1,$L$52,$L$51,$L$54,L364,$L$53,$L$50,P364),"")</f>
        <v>670.05788490327564</v>
      </c>
      <c r="S364" s="323">
        <f t="shared" si="218"/>
        <v>1.6160281812625321</v>
      </c>
      <c r="T364" s="323">
        <f t="shared" si="219"/>
        <v>3.4512278311466263E-2</v>
      </c>
      <c r="U364" s="328">
        <f t="shared" si="220"/>
        <v>1.5211362019710077</v>
      </c>
      <c r="V364" s="336">
        <f t="shared" si="221"/>
        <v>1.5211362019710077</v>
      </c>
      <c r="W364" s="328">
        <f t="shared" si="222"/>
        <v>1.3921856823428946E-4</v>
      </c>
      <c r="X364" s="328">
        <f t="shared" si="223"/>
        <v>60.581682568638314</v>
      </c>
      <c r="Y364" s="328">
        <f t="shared" si="237"/>
        <v>16.332301235988016</v>
      </c>
      <c r="Z364" s="108">
        <f>IF(H364&gt;0, rate1(1,$L$52,$L$51,$L$54,U364,$L$53,$L$50,Y364),"")</f>
        <v>664.53251185298382</v>
      </c>
      <c r="AA364" s="336">
        <f t="shared" si="224"/>
        <v>1.711651899701244</v>
      </c>
      <c r="AB364" s="336">
        <f t="shared" si="225"/>
        <v>-1.9562734012616885E-4</v>
      </c>
      <c r="AC364" s="328">
        <f t="shared" si="226"/>
        <v>3.4512278311466263E-2</v>
      </c>
      <c r="AD364" s="328">
        <f t="shared" si="227"/>
        <v>-0.57950390349498471</v>
      </c>
      <c r="AE364" s="328">
        <f t="shared" si="228"/>
        <v>-1.5808384909032762</v>
      </c>
      <c r="AF364" s="328">
        <f t="shared" si="229"/>
        <v>684.75708165921412</v>
      </c>
      <c r="AG364" s="328">
        <f t="shared" si="230"/>
        <v>683.9619294773704</v>
      </c>
      <c r="AH364" s="328">
        <f t="shared" si="231"/>
        <v>1.5011992857976473</v>
      </c>
      <c r="AI364" s="328">
        <f t="shared" si="232"/>
        <v>51.506413235400089</v>
      </c>
      <c r="AJ364" s="328">
        <f t="shared" si="233"/>
        <v>20.150809936959835</v>
      </c>
      <c r="AK364" s="337">
        <f t="shared" si="234"/>
        <v>220.46144628123793</v>
      </c>
      <c r="AL364" s="42">
        <f t="shared" si="235"/>
        <v>5.7993127487856011</v>
      </c>
    </row>
    <row r="365" spans="2:38" ht="15" x14ac:dyDescent="0.15">
      <c r="B365" s="328">
        <f t="shared" si="203"/>
        <v>684.75708165921412</v>
      </c>
      <c r="C365" s="328">
        <f t="shared" si="204"/>
        <v>683.9619294773704</v>
      </c>
      <c r="D365" s="328">
        <f t="shared" si="205"/>
        <v>1.5011992857976473</v>
      </c>
      <c r="E365" s="328">
        <f t="shared" si="206"/>
        <v>141.01096946941496</v>
      </c>
      <c r="F365" s="328">
        <f t="shared" si="207"/>
        <v>141.17086373116553</v>
      </c>
      <c r="G365" s="328">
        <f t="shared" si="208"/>
        <v>129.50970139084495</v>
      </c>
      <c r="H365" s="313">
        <f t="shared" si="209"/>
        <v>0.02</v>
      </c>
      <c r="I365" s="328">
        <f t="shared" si="210"/>
        <v>0.63612174547497491</v>
      </c>
      <c r="J365" s="328">
        <f t="shared" si="211"/>
        <v>80</v>
      </c>
      <c r="K365" s="335">
        <f t="shared" si="212"/>
        <v>-1</v>
      </c>
      <c r="L365" s="323">
        <f t="shared" si="213"/>
        <v>1.4811992857976473</v>
      </c>
      <c r="M365" s="323">
        <f t="shared" si="214"/>
        <v>1.4911992857976473</v>
      </c>
      <c r="N365" s="328">
        <f t="shared" si="215"/>
        <v>-2.0982758593650619E-2</v>
      </c>
      <c r="O365" s="328">
        <f t="shared" si="216"/>
        <v>4.5703091528817907E-2</v>
      </c>
      <c r="P365" s="332">
        <f t="shared" si="236"/>
        <v>15.834288973237031</v>
      </c>
      <c r="Q365" s="328">
        <f t="shared" si="217"/>
        <v>51.995927052841154</v>
      </c>
      <c r="R365" s="277">
        <f>IF(H365&gt;0, rate1(1,$L$52,$L$51,$L$54,L365,$L$53,$L$50,P365),"")</f>
        <v>677.26680874874069</v>
      </c>
      <c r="S365" s="323">
        <f t="shared" si="218"/>
        <v>1.6798246699889037</v>
      </c>
      <c r="T365" s="323">
        <f t="shared" si="219"/>
        <v>3.0864956098155583E-2</v>
      </c>
      <c r="U365" s="328">
        <f t="shared" si="220"/>
        <v>1.5011992857976473</v>
      </c>
      <c r="V365" s="336">
        <f t="shared" si="221"/>
        <v>1.5011992857976473</v>
      </c>
      <c r="W365" s="328">
        <f t="shared" si="222"/>
        <v>1.3559312080779762E-4</v>
      </c>
      <c r="X365" s="328">
        <f t="shared" si="223"/>
        <v>54.821976722500352</v>
      </c>
      <c r="Y365" s="328">
        <f t="shared" si="237"/>
        <v>16.04737090787668</v>
      </c>
      <c r="Z365" s="108">
        <f>IF(H365&gt;0, rate1(1,$L$52,$L$51,$L$54,U365,$L$53,$L$50,Y365),"")</f>
        <v>671.87058056188039</v>
      </c>
      <c r="AA365" s="336">
        <f t="shared" si="224"/>
        <v>1.7853504922423142</v>
      </c>
      <c r="AB365" s="336">
        <f t="shared" si="225"/>
        <v>-1.7265300289130185E-4</v>
      </c>
      <c r="AC365" s="328">
        <f t="shared" si="226"/>
        <v>3.0864956098155583E-2</v>
      </c>
      <c r="AD365" s="328">
        <f t="shared" si="227"/>
        <v>-0.64798407411942349</v>
      </c>
      <c r="AE365" s="328">
        <f t="shared" si="228"/>
        <v>-2.0949240585912663</v>
      </c>
      <c r="AF365" s="328">
        <f t="shared" si="229"/>
        <v>684.70523394452232</v>
      </c>
      <c r="AG365" s="328">
        <f t="shared" si="230"/>
        <v>683.93106452127222</v>
      </c>
      <c r="AH365" s="328">
        <f t="shared" si="231"/>
        <v>1.4812597732695261</v>
      </c>
      <c r="AI365" s="328">
        <f t="shared" si="232"/>
        <v>45.572816649879826</v>
      </c>
      <c r="AJ365" s="328">
        <f t="shared" si="233"/>
        <v>20.163469052695913</v>
      </c>
      <c r="AK365" s="337">
        <f t="shared" si="234"/>
        <v>220.46840555238285</v>
      </c>
      <c r="AL365" s="42">
        <f t="shared" si="235"/>
        <v>5.8034332618444333</v>
      </c>
    </row>
    <row r="366" spans="2:38" ht="15" x14ac:dyDescent="0.15">
      <c r="B366" s="328">
        <f t="shared" si="203"/>
        <v>684.70523394452232</v>
      </c>
      <c r="C366" s="328">
        <f t="shared" si="204"/>
        <v>683.93106452127222</v>
      </c>
      <c r="D366" s="328">
        <f t="shared" si="205"/>
        <v>1.4812597732695261</v>
      </c>
      <c r="E366" s="328">
        <f t="shared" si="206"/>
        <v>140.68896630060399</v>
      </c>
      <c r="F366" s="328">
        <f t="shared" si="207"/>
        <v>140.84996788500948</v>
      </c>
      <c r="G366" s="328">
        <f t="shared" si="208"/>
        <v>124.06639870847428</v>
      </c>
      <c r="H366" s="313">
        <f t="shared" si="209"/>
        <v>0.02</v>
      </c>
      <c r="I366" s="328">
        <f t="shared" si="210"/>
        <v>0.61933553860008039</v>
      </c>
      <c r="J366" s="328">
        <f t="shared" si="211"/>
        <v>80</v>
      </c>
      <c r="K366" s="335">
        <f t="shared" si="212"/>
        <v>-1</v>
      </c>
      <c r="L366" s="323">
        <f t="shared" si="213"/>
        <v>1.4612597732695261</v>
      </c>
      <c r="M366" s="323">
        <f t="shared" si="214"/>
        <v>1.4712597732695261</v>
      </c>
      <c r="N366" s="328">
        <f t="shared" si="215"/>
        <v>-2.0704897133255518E-2</v>
      </c>
      <c r="O366" s="328">
        <f t="shared" si="216"/>
        <v>3.8660844170108843E-2</v>
      </c>
      <c r="P366" s="332">
        <f t="shared" si="236"/>
        <v>15.551541948757082</v>
      </c>
      <c r="Q366" s="328">
        <f t="shared" si="217"/>
        <v>46.481990652519116</v>
      </c>
      <c r="R366" s="277">
        <f>IF(H366&gt;0, rate1(1,$L$52,$L$51,$L$54,L366,$L$53,$L$50,P366),"")</f>
        <v>684.30957473131264</v>
      </c>
      <c r="S366" s="323">
        <f t="shared" si="218"/>
        <v>1.7569555315867191</v>
      </c>
      <c r="T366" s="323">
        <f t="shared" si="219"/>
        <v>2.7352857954355939E-2</v>
      </c>
      <c r="U366" s="328">
        <f t="shared" si="220"/>
        <v>1.4812597732695261</v>
      </c>
      <c r="V366" s="336">
        <f t="shared" si="221"/>
        <v>1.4812597732695261</v>
      </c>
      <c r="W366" s="328">
        <f t="shared" si="222"/>
        <v>1.3201504130866404E-4</v>
      </c>
      <c r="X366" s="328">
        <f t="shared" si="223"/>
        <v>49.22632976613437</v>
      </c>
      <c r="Y366" s="328">
        <f t="shared" si="237"/>
        <v>15.763664829306828</v>
      </c>
      <c r="Z366" s="108">
        <f>IF(H366&gt;0, rate1(1,$L$52,$L$51,$L$54,U366,$L$53,$L$50,Y366),"")</f>
        <v>679.03839958852836</v>
      </c>
      <c r="AA366" s="336">
        <f t="shared" si="224"/>
        <v>1.8751317596775774</v>
      </c>
      <c r="AB366" s="336">
        <f t="shared" si="225"/>
        <v>-1.5085161731223423E-4</v>
      </c>
      <c r="AC366" s="328">
        <f t="shared" si="226"/>
        <v>2.7352857954355939E-2</v>
      </c>
      <c r="AD366" s="328">
        <f t="shared" si="227"/>
        <v>-0.73118502035049693</v>
      </c>
      <c r="AE366" s="328">
        <f t="shared" si="228"/>
        <v>-2.8582641785906815</v>
      </c>
      <c r="AF366" s="328">
        <f t="shared" si="229"/>
        <v>684.65717618943472</v>
      </c>
      <c r="AG366" s="328">
        <f t="shared" si="230"/>
        <v>683.90371166331784</v>
      </c>
      <c r="AH366" s="328">
        <f t="shared" si="231"/>
        <v>1.4613176395773879</v>
      </c>
      <c r="AI366" s="328">
        <f t="shared" si="232"/>
        <v>39.971467540982118</v>
      </c>
      <c r="AJ366" s="328">
        <f t="shared" si="233"/>
        <v>20.174572238123964</v>
      </c>
      <c r="AK366" s="337">
        <f t="shared" si="234"/>
        <v>220.47430767425871</v>
      </c>
      <c r="AL366" s="42">
        <f t="shared" si="235"/>
        <v>5.8070790871764233</v>
      </c>
    </row>
    <row r="367" spans="2:38" ht="15" x14ac:dyDescent="0.15">
      <c r="B367" s="328">
        <f t="shared" si="203"/>
        <v>684.65717618943472</v>
      </c>
      <c r="C367" s="328">
        <f t="shared" si="204"/>
        <v>683.90371166331784</v>
      </c>
      <c r="D367" s="328">
        <f t="shared" si="205"/>
        <v>1.4613176395773879</v>
      </c>
      <c r="E367" s="328">
        <f t="shared" si="206"/>
        <v>140.36502047108226</v>
      </c>
      <c r="F367" s="328">
        <f t="shared" si="207"/>
        <v>140.52699338584313</v>
      </c>
      <c r="G367" s="328">
        <f t="shared" si="208"/>
        <v>118.78246080114153</v>
      </c>
      <c r="H367" s="313">
        <f t="shared" si="209"/>
        <v>0.02</v>
      </c>
      <c r="I367" s="328">
        <f t="shared" si="210"/>
        <v>0.602771620893509</v>
      </c>
      <c r="J367" s="328">
        <f t="shared" si="211"/>
        <v>80</v>
      </c>
      <c r="K367" s="335">
        <f t="shared" si="212"/>
        <v>-1</v>
      </c>
      <c r="L367" s="323">
        <f t="shared" si="213"/>
        <v>1.4413176395773879</v>
      </c>
      <c r="M367" s="323">
        <f t="shared" si="214"/>
        <v>1.4513176395773879</v>
      </c>
      <c r="N367" s="328">
        <f t="shared" si="215"/>
        <v>-2.0426951293756268E-2</v>
      </c>
      <c r="O367" s="328">
        <f t="shared" si="216"/>
        <v>3.2114206061690576E-2</v>
      </c>
      <c r="P367" s="332">
        <f t="shared" si="236"/>
        <v>15.270039454427812</v>
      </c>
      <c r="Q367" s="328">
        <f t="shared" si="217"/>
        <v>41.128652467122592</v>
      </c>
      <c r="R367" s="277">
        <f>IF(H367&gt;0, rate1(1,$L$52,$L$51,$L$54,L367,$L$53,$L$50,P367),"")</f>
        <v>691.19138637157573</v>
      </c>
      <c r="S367" s="323">
        <f t="shared" si="218"/>
        <v>1.8528871675385252</v>
      </c>
      <c r="T367" s="323">
        <f t="shared" si="219"/>
        <v>2.3950356003959429E-2</v>
      </c>
      <c r="U367" s="328">
        <f t="shared" si="220"/>
        <v>1.4613176395773879</v>
      </c>
      <c r="V367" s="336">
        <f t="shared" si="221"/>
        <v>1.4613176395773879</v>
      </c>
      <c r="W367" s="328">
        <f t="shared" si="222"/>
        <v>1.284843440625405E-4</v>
      </c>
      <c r="X367" s="328">
        <f t="shared" si="223"/>
        <v>43.792463530643261</v>
      </c>
      <c r="Y367" s="328">
        <f t="shared" si="237"/>
        <v>15.481194428910495</v>
      </c>
      <c r="Z367" s="108">
        <f>IF(H367&gt;0, rate1(1,$L$52,$L$51,$L$54,U367,$L$53,$L$50,Y367),"")</f>
        <v>686.04135184400911</v>
      </c>
      <c r="AA367" s="336">
        <f t="shared" si="224"/>
        <v>1.9877048308997944</v>
      </c>
      <c r="AB367" s="336">
        <f t="shared" si="225"/>
        <v>-1.3008374571327333E-4</v>
      </c>
      <c r="AC367" s="328">
        <f t="shared" si="226"/>
        <v>2.3950356003959429E-2</v>
      </c>
      <c r="AD367" s="328">
        <f t="shared" si="227"/>
        <v>-0.83506065616284109</v>
      </c>
      <c r="AE367" s="328">
        <f t="shared" si="228"/>
        <v>-4.0494786894538288</v>
      </c>
      <c r="AF367" s="328">
        <f t="shared" si="229"/>
        <v>684.61279888213699</v>
      </c>
      <c r="AG367" s="328">
        <f t="shared" si="230"/>
        <v>683.87976130731386</v>
      </c>
      <c r="AH367" s="328">
        <f t="shared" si="231"/>
        <v>1.4413728588831101</v>
      </c>
      <c r="AI367" s="328">
        <f t="shared" si="232"/>
        <v>34.650831124628652</v>
      </c>
      <c r="AJ367" s="328">
        <f t="shared" si="233"/>
        <v>20.184197468991918</v>
      </c>
      <c r="AK367" s="337">
        <f t="shared" si="234"/>
        <v>220.47926679028762</v>
      </c>
      <c r="AL367" s="42">
        <f t="shared" si="235"/>
        <v>5.8102768045797015</v>
      </c>
    </row>
    <row r="368" spans="2:38" ht="15" x14ac:dyDescent="0.15">
      <c r="B368" s="328">
        <f t="shared" si="203"/>
        <v>684.61279888213699</v>
      </c>
      <c r="C368" s="328">
        <f t="shared" si="204"/>
        <v>683.87976130731386</v>
      </c>
      <c r="D368" s="328">
        <f t="shared" si="205"/>
        <v>1.4413728588831101</v>
      </c>
      <c r="E368" s="328">
        <f t="shared" si="206"/>
        <v>140.03935271636229</v>
      </c>
      <c r="F368" s="328">
        <f t="shared" si="207"/>
        <v>140.20218659372227</v>
      </c>
      <c r="G368" s="328">
        <f t="shared" si="208"/>
        <v>113.65552431808803</v>
      </c>
      <c r="H368" s="313">
        <f t="shared" si="209"/>
        <v>0.02</v>
      </c>
      <c r="I368" s="328">
        <f t="shared" si="210"/>
        <v>0.58643005985850327</v>
      </c>
      <c r="J368" s="328">
        <f t="shared" si="211"/>
        <v>80</v>
      </c>
      <c r="K368" s="335">
        <f t="shared" si="212"/>
        <v>-1</v>
      </c>
      <c r="L368" s="323">
        <f t="shared" si="213"/>
        <v>1.42137285888311</v>
      </c>
      <c r="M368" s="323">
        <f t="shared" si="214"/>
        <v>1.4313728588831101</v>
      </c>
      <c r="N368" s="328">
        <f t="shared" si="215"/>
        <v>-2.0148920696065664E-2</v>
      </c>
      <c r="O368" s="328">
        <f t="shared" si="216"/>
        <v>2.6046113519296643E-2</v>
      </c>
      <c r="P368" s="332">
        <f t="shared" si="236"/>
        <v>14.98979338192496</v>
      </c>
      <c r="Q368" s="328">
        <f t="shared" si="217"/>
        <v>35.933514053978158</v>
      </c>
      <c r="R368" s="277">
        <f>IF(H368&gt;0, rate1(1,$L$52,$L$51,$L$54,L368,$L$53,$L$50,P368),"")</f>
        <v>697.91722120500731</v>
      </c>
      <c r="S368" s="323">
        <f t="shared" si="218"/>
        <v>1.9767550026066005</v>
      </c>
      <c r="T368" s="323">
        <f t="shared" si="219"/>
        <v>2.0628428461892279E-2</v>
      </c>
      <c r="U368" s="328">
        <f t="shared" si="220"/>
        <v>1.4413728588831101</v>
      </c>
      <c r="V368" s="336">
        <f t="shared" si="221"/>
        <v>1.4413728588831101</v>
      </c>
      <c r="W368" s="328">
        <f t="shared" si="222"/>
        <v>1.2500104345924967E-4</v>
      </c>
      <c r="X368" s="328">
        <f t="shared" si="223"/>
        <v>38.518017457678155</v>
      </c>
      <c r="Y368" s="328">
        <f t="shared" si="237"/>
        <v>15.199971392277149</v>
      </c>
      <c r="Z368" s="108">
        <f>IF(H368&gt;0, rate1(1,$L$52,$L$51,$L$54,U368,$L$53,$L$50,Y368),"")</f>
        <v>692.88458485148556</v>
      </c>
      <c r="AA368" s="336">
        <f t="shared" si="224"/>
        <v>2.1343227679911458</v>
      </c>
      <c r="AB368" s="336">
        <f t="shared" si="225"/>
        <v>-1.1019883139666063E-4</v>
      </c>
      <c r="AC368" s="328">
        <f t="shared" si="226"/>
        <v>2.0628428461892279E-2</v>
      </c>
      <c r="AD368" s="328">
        <f t="shared" si="227"/>
        <v>-0.96953580525762306</v>
      </c>
      <c r="AE368" s="328">
        <f t="shared" si="228"/>
        <v>-6.0331456187547143</v>
      </c>
      <c r="AF368" s="328">
        <f t="shared" si="229"/>
        <v>684.57202153297908</v>
      </c>
      <c r="AG368" s="328">
        <f t="shared" si="230"/>
        <v>683.85913287885194</v>
      </c>
      <c r="AH368" s="328">
        <f t="shared" si="231"/>
        <v>1.421425404261786</v>
      </c>
      <c r="AI368" s="328">
        <f t="shared" si="232"/>
        <v>29.557127743997668</v>
      </c>
      <c r="AJ368" s="328">
        <f t="shared" si="233"/>
        <v>20.19240778225414</v>
      </c>
      <c r="AK368" s="337">
        <f t="shared" si="234"/>
        <v>220.48338270127741</v>
      </c>
      <c r="AL368" s="42">
        <f t="shared" si="235"/>
        <v>5.8130488710696717</v>
      </c>
    </row>
    <row r="369" spans="2:38" ht="15" x14ac:dyDescent="0.15">
      <c r="B369" s="328">
        <f t="shared" si="203"/>
        <v>684.57202153297908</v>
      </c>
      <c r="C369" s="328">
        <f t="shared" si="204"/>
        <v>683.85913287885194</v>
      </c>
      <c r="D369" s="328">
        <f t="shared" si="205"/>
        <v>1.421425404261786</v>
      </c>
      <c r="E369" s="328">
        <f t="shared" si="206"/>
        <v>139.71212573532236</v>
      </c>
      <c r="F369" s="328">
        <f t="shared" si="207"/>
        <v>139.87573922584232</v>
      </c>
      <c r="G369" s="328">
        <f t="shared" si="208"/>
        <v>108.68315416231873</v>
      </c>
      <c r="H369" s="313">
        <f t="shared" si="209"/>
        <v>0.02</v>
      </c>
      <c r="I369" s="328">
        <f t="shared" si="210"/>
        <v>0.57031092330171307</v>
      </c>
      <c r="J369" s="328">
        <f t="shared" si="211"/>
        <v>80</v>
      </c>
      <c r="K369" s="335">
        <f t="shared" si="212"/>
        <v>-1</v>
      </c>
      <c r="L369" s="323">
        <f t="shared" si="213"/>
        <v>1.401425404261786</v>
      </c>
      <c r="M369" s="323">
        <f t="shared" si="214"/>
        <v>1.411425404261786</v>
      </c>
      <c r="N369" s="328">
        <f t="shared" si="215"/>
        <v>-1.9870804945693932E-2</v>
      </c>
      <c r="O369" s="328">
        <f t="shared" si="216"/>
        <v>2.0442738851169207E-2</v>
      </c>
      <c r="P369" s="332">
        <f t="shared" si="236"/>
        <v>14.710815897128899</v>
      </c>
      <c r="Q369" s="328">
        <f t="shared" si="217"/>
        <v>30.894105404075376</v>
      </c>
      <c r="R369" s="277">
        <f>IF(H369&gt;0, rate1(1,$L$52,$L$51,$L$54,L369,$L$53,$L$50,P369),"")</f>
        <v>704.49184250478004</v>
      </c>
      <c r="S369" s="323">
        <f t="shared" si="218"/>
        <v>2.1451643680099255</v>
      </c>
      <c r="T369" s="323">
        <f t="shared" si="219"/>
        <v>1.7351923881656878E-2</v>
      </c>
      <c r="U369" s="328">
        <f t="shared" si="220"/>
        <v>1.421425404261786</v>
      </c>
      <c r="V369" s="336">
        <f t="shared" si="221"/>
        <v>1.421425404261786</v>
      </c>
      <c r="W369" s="328">
        <f t="shared" si="222"/>
        <v>1.2156515395256307E-4</v>
      </c>
      <c r="X369" s="328">
        <f t="shared" si="223"/>
        <v>33.400556287633492</v>
      </c>
      <c r="Y369" s="328">
        <f t="shared" si="237"/>
        <v>14.920007671397693</v>
      </c>
      <c r="Z369" s="108">
        <f>IF(H369&gt;0, rate1(1,$L$52,$L$51,$L$54,U369,$L$53,$L$50,Y369),"")</f>
        <v>699.57302306987935</v>
      </c>
      <c r="AA369" s="336">
        <f t="shared" si="224"/>
        <v>2.3355091090633726</v>
      </c>
      <c r="AB369" s="336">
        <f t="shared" si="225"/>
        <v>-9.1025327440723993E-5</v>
      </c>
      <c r="AC369" s="328">
        <f t="shared" si="226"/>
        <v>1.7351923881656878E-2</v>
      </c>
      <c r="AD369" s="328">
        <f t="shared" si="227"/>
        <v>-1.1526099432203287</v>
      </c>
      <c r="AE369" s="328">
        <f t="shared" si="228"/>
        <v>-9.6404654862976926</v>
      </c>
      <c r="AF369" s="328">
        <f t="shared" si="229"/>
        <v>684.53479880415171</v>
      </c>
      <c r="AG369" s="328">
        <f t="shared" si="230"/>
        <v>683.84178095497032</v>
      </c>
      <c r="AH369" s="328">
        <f t="shared" si="231"/>
        <v>1.4014752476389396</v>
      </c>
      <c r="AI369" s="328">
        <f t="shared" si="232"/>
        <v>24.630411361419199</v>
      </c>
      <c r="AJ369" s="328">
        <f t="shared" si="233"/>
        <v>20.199249563187866</v>
      </c>
      <c r="AK369" s="337">
        <f t="shared" si="234"/>
        <v>220.48674203212849</v>
      </c>
      <c r="AL369" s="42">
        <f t="shared" si="235"/>
        <v>5.8154134412891914</v>
      </c>
    </row>
    <row r="370" spans="2:38" ht="15" x14ac:dyDescent="0.15">
      <c r="B370" s="328">
        <f t="shared" si="203"/>
        <v>684.53479880415171</v>
      </c>
      <c r="C370" s="328">
        <f t="shared" si="204"/>
        <v>683.84178095497032</v>
      </c>
      <c r="D370" s="328">
        <f t="shared" si="205"/>
        <v>1.4014752476389396</v>
      </c>
      <c r="E370" s="328">
        <f t="shared" si="206"/>
        <v>139.38343193115583</v>
      </c>
      <c r="F370" s="328">
        <f t="shared" si="207"/>
        <v>139.54777883323908</v>
      </c>
      <c r="G370" s="328">
        <f t="shared" si="208"/>
        <v>103.8628479389466</v>
      </c>
      <c r="H370" s="313">
        <f t="shared" si="209"/>
        <v>0.02</v>
      </c>
      <c r="I370" s="328">
        <f t="shared" si="210"/>
        <v>0.55441427934511012</v>
      </c>
      <c r="J370" s="328">
        <f t="shared" si="211"/>
        <v>80</v>
      </c>
      <c r="K370" s="335">
        <f t="shared" si="212"/>
        <v>-1</v>
      </c>
      <c r="L370" s="323">
        <f t="shared" si="213"/>
        <v>1.3814752476389396</v>
      </c>
      <c r="M370" s="323">
        <f t="shared" si="214"/>
        <v>1.3914752476389396</v>
      </c>
      <c r="N370" s="328">
        <f t="shared" si="215"/>
        <v>-1.959260363185944E-2</v>
      </c>
      <c r="O370" s="328">
        <f t="shared" si="216"/>
        <v>1.5293918897497427E-2</v>
      </c>
      <c r="P370" s="332">
        <f t="shared" si="236"/>
        <v>14.43311945045604</v>
      </c>
      <c r="Q370" s="328">
        <f t="shared" si="217"/>
        <v>26.007887601363592</v>
      </c>
      <c r="R370" s="277">
        <f>IF(H370&gt;0, rate1(1,$L$52,$L$51,$L$54,L370,$L$53,$L$50,P370),"")</f>
        <v>710.91981026222163</v>
      </c>
      <c r="S370" s="323">
        <f t="shared" si="218"/>
        <v>2.3920248134899205</v>
      </c>
      <c r="T370" s="323">
        <f t="shared" si="219"/>
        <v>1.407489539122451E-2</v>
      </c>
      <c r="U370" s="328">
        <f t="shared" si="220"/>
        <v>1.4014752476389396</v>
      </c>
      <c r="V370" s="336">
        <f t="shared" si="221"/>
        <v>1.4014752476389396</v>
      </c>
      <c r="W370" s="328">
        <f t="shared" si="222"/>
        <v>1.1817669006219944E-4</v>
      </c>
      <c r="X370" s="328">
        <f t="shared" si="223"/>
        <v>28.437574485910005</v>
      </c>
      <c r="Y370" s="328">
        <f t="shared" si="237"/>
        <v>14.641315494583301</v>
      </c>
      <c r="Z370" s="108">
        <f>IF(H370&gt;0, rate1(1,$L$52,$L$51,$L$54,U370,$L$53,$L$50,Y370),"")</f>
        <v>706.11137943191864</v>
      </c>
      <c r="AA370" s="336">
        <f t="shared" si="224"/>
        <v>2.6333013284507265</v>
      </c>
      <c r="AB370" s="336">
        <f t="shared" si="225"/>
        <v>-7.2354493321998546E-5</v>
      </c>
      <c r="AC370" s="328">
        <f t="shared" si="226"/>
        <v>1.407489539122451E-2</v>
      </c>
      <c r="AD370" s="328">
        <f t="shared" si="227"/>
        <v>-1.4209697084121637</v>
      </c>
      <c r="AE370" s="328">
        <f t="shared" si="228"/>
        <v>-17.078391730429185</v>
      </c>
      <c r="AF370" s="328">
        <f t="shared" si="229"/>
        <v>684.50113130512864</v>
      </c>
      <c r="AG370" s="328">
        <f t="shared" si="230"/>
        <v>683.8277060595791</v>
      </c>
      <c r="AH370" s="328">
        <f t="shared" si="231"/>
        <v>1.3815223597244812</v>
      </c>
      <c r="AI370" s="328">
        <f t="shared" si="232"/>
        <v>19.798147678615127</v>
      </c>
      <c r="AJ370" s="328">
        <f t="shared" si="233"/>
        <v>20.204749048654147</v>
      </c>
      <c r="AK370" s="337">
        <f t="shared" si="234"/>
        <v>220.48941894292358</v>
      </c>
      <c r="AL370" s="42">
        <f t="shared" si="235"/>
        <v>5.8173838741981045</v>
      </c>
    </row>
    <row r="371" spans="2:38" ht="15" x14ac:dyDescent="0.15">
      <c r="B371" s="328">
        <f t="shared" si="203"/>
        <v>684.50113130512864</v>
      </c>
      <c r="C371" s="328">
        <f t="shared" si="204"/>
        <v>683.8277060595791</v>
      </c>
      <c r="D371" s="328">
        <f t="shared" si="205"/>
        <v>1.3815223597244812</v>
      </c>
      <c r="E371" s="328">
        <f t="shared" si="206"/>
        <v>139.05327182083252</v>
      </c>
      <c r="F371" s="328">
        <f t="shared" si="207"/>
        <v>139.21835187599419</v>
      </c>
      <c r="G371" s="328">
        <f t="shared" si="208"/>
        <v>99.192036122337754</v>
      </c>
      <c r="H371" s="313">
        <f t="shared" si="209"/>
        <v>0.02</v>
      </c>
      <c r="I371" s="328">
        <f t="shared" si="210"/>
        <v>0.53874019643963045</v>
      </c>
      <c r="J371" s="328">
        <f t="shared" si="211"/>
        <v>80</v>
      </c>
      <c r="K371" s="335">
        <f t="shared" si="212"/>
        <v>-1</v>
      </c>
      <c r="L371" s="323">
        <f t="shared" si="213"/>
        <v>1.3615223597244812</v>
      </c>
      <c r="M371" s="323">
        <f t="shared" si="214"/>
        <v>1.3715223597244812</v>
      </c>
      <c r="N371" s="328">
        <f t="shared" si="215"/>
        <v>-1.9314316326551451E-2</v>
      </c>
      <c r="O371" s="328">
        <f t="shared" si="216"/>
        <v>1.0593929004227842E-2</v>
      </c>
      <c r="P371" s="332">
        <f t="shared" si="236"/>
        <v>14.156716787753021</v>
      </c>
      <c r="Q371" s="328">
        <f t="shared" si="217"/>
        <v>21.272250187851</v>
      </c>
      <c r="R371" s="277">
        <f>IF(H371&gt;0, rate1(1,$L$52,$L$51,$L$54,L371,$L$53,$L$50,P371),"")</f>
        <v>717.20549147726035</v>
      </c>
      <c r="S371" s="323">
        <f t="shared" si="218"/>
        <v>2.7997081905823356</v>
      </c>
      <c r="T371" s="323">
        <f t="shared" si="219"/>
        <v>1.0731915555877908E-2</v>
      </c>
      <c r="U371" s="328">
        <f t="shared" si="220"/>
        <v>1.3815223597244812</v>
      </c>
      <c r="V371" s="336">
        <f t="shared" si="221"/>
        <v>1.3815223597244812</v>
      </c>
      <c r="W371" s="328">
        <f t="shared" si="222"/>
        <v>1.1483566637915388E-4</v>
      </c>
      <c r="X371" s="328">
        <f t="shared" si="223"/>
        <v>23.626496194587446</v>
      </c>
      <c r="Y371" s="328">
        <f t="shared" si="237"/>
        <v>14.363907376918892</v>
      </c>
      <c r="Z371" s="108">
        <f>IF(H371&gt;0, rate1(1,$L$52,$L$51,$L$54,U371,$L$53,$L$50,Y371),"")</f>
        <v>712.50416615247457</v>
      </c>
      <c r="AA371" s="336">
        <f t="shared" si="224"/>
        <v>3.1300757965060577</v>
      </c>
      <c r="AB371" s="336">
        <f t="shared" si="225"/>
        <v>-5.3911539940277092E-5</v>
      </c>
      <c r="AC371" s="328">
        <f t="shared" si="226"/>
        <v>1.0731915555877908E-2</v>
      </c>
      <c r="AD371" s="328">
        <f t="shared" si="227"/>
        <v>-1.8636002022067655</v>
      </c>
      <c r="AE371" s="328">
        <f t="shared" si="228"/>
        <v>-35.686206883944799</v>
      </c>
      <c r="AF371" s="328">
        <f t="shared" si="229"/>
        <v>684.47108507324617</v>
      </c>
      <c r="AG371" s="328">
        <f t="shared" si="230"/>
        <v>683.81697414402322</v>
      </c>
      <c r="AH371" s="328">
        <f t="shared" si="231"/>
        <v>1.3615667099402198</v>
      </c>
      <c r="AI371" s="328">
        <f t="shared" si="232"/>
        <v>14.963515594077366</v>
      </c>
      <c r="AJ371" s="328">
        <f t="shared" si="233"/>
        <v>20.208905580763613</v>
      </c>
      <c r="AK371" s="337">
        <f t="shared" si="234"/>
        <v>220.49147523492539</v>
      </c>
      <c r="AL371" s="42">
        <f t="shared" si="235"/>
        <v>5.818967726012394</v>
      </c>
    </row>
    <row r="372" spans="2:38" ht="15" x14ac:dyDescent="0.15">
      <c r="B372" s="328">
        <f t="shared" si="203"/>
        <v>684.47108507324617</v>
      </c>
      <c r="C372" s="328">
        <f t="shared" si="204"/>
        <v>683.81697414402322</v>
      </c>
      <c r="D372" s="328">
        <f t="shared" si="205"/>
        <v>1.3615667099402198</v>
      </c>
      <c r="E372" s="328">
        <f t="shared" si="206"/>
        <v>138.72151507427412</v>
      </c>
      <c r="F372" s="328">
        <f t="shared" si="207"/>
        <v>138.88739344755334</v>
      </c>
      <c r="G372" s="328">
        <f t="shared" si="208"/>
        <v>94.668075328079524</v>
      </c>
      <c r="H372" s="313">
        <f t="shared" si="209"/>
        <v>0.02</v>
      </c>
      <c r="I372" s="328">
        <f t="shared" si="210"/>
        <v>0.52328874337836173</v>
      </c>
      <c r="J372" s="328">
        <f t="shared" si="211"/>
        <v>80</v>
      </c>
      <c r="K372" s="335">
        <f t="shared" si="212"/>
        <v>-1</v>
      </c>
      <c r="L372" s="323">
        <f t="shared" si="213"/>
        <v>1.3415667099402198</v>
      </c>
      <c r="M372" s="323">
        <f t="shared" si="214"/>
        <v>1.3515667099402198</v>
      </c>
      <c r="N372" s="328">
        <f t="shared" si="215"/>
        <v>-1.9035942583505605E-2</v>
      </c>
      <c r="O372" s="328">
        <f t="shared" si="216"/>
        <v>6.3428461275818471E-3</v>
      </c>
      <c r="P372" s="332">
        <f t="shared" si="236"/>
        <v>13.881620961751969</v>
      </c>
      <c r="Q372" s="328">
        <f t="shared" si="217"/>
        <v>16.684499467139062</v>
      </c>
      <c r="R372" s="277">
        <f>IF(H372&gt;0, rate1(1,$L$52,$L$51,$L$54,L372,$L$53,$L$50,P372),"")</f>
        <v>723.35306980836299</v>
      </c>
      <c r="S372" s="323">
        <f t="shared" si="218"/>
        <v>3.6364588513002967</v>
      </c>
      <c r="T372" s="323">
        <f t="shared" si="219"/>
        <v>7.2202691781505001E-3</v>
      </c>
      <c r="U372" s="328">
        <f t="shared" si="220"/>
        <v>1.3615667099402198</v>
      </c>
      <c r="V372" s="336">
        <f t="shared" si="221"/>
        <v>1.3615667099402198</v>
      </c>
      <c r="W372" s="328">
        <f t="shared" si="222"/>
        <v>1.1154209756703004E-4</v>
      </c>
      <c r="X372" s="328">
        <f t="shared" si="223"/>
        <v>18.964667956306542</v>
      </c>
      <c r="Y372" s="328">
        <f t="shared" si="237"/>
        <v>14.087796131247053</v>
      </c>
      <c r="Z372" s="108">
        <f>IF(H372&gt;0, rate1(1,$L$52,$L$51,$L$54,U372,$L$53,$L$50,Y372),"")</f>
        <v>718.7557048599939</v>
      </c>
      <c r="AA372" s="336">
        <f t="shared" si="224"/>
        <v>4.1598700371623565</v>
      </c>
      <c r="AB372" s="336">
        <f t="shared" si="225"/>
        <v>-3.5299583924406483E-5</v>
      </c>
      <c r="AC372" s="328">
        <f t="shared" si="226"/>
        <v>7.2202691781505001E-3</v>
      </c>
      <c r="AD372" s="328">
        <f t="shared" si="227"/>
        <v>-2.7699798312953035</v>
      </c>
      <c r="AE372" s="328">
        <f t="shared" si="228"/>
        <v>-100.97708357139322</v>
      </c>
      <c r="AF372" s="328">
        <f t="shared" si="229"/>
        <v>684.44482886148455</v>
      </c>
      <c r="AG372" s="328">
        <f t="shared" si="230"/>
        <v>683.80975387484511</v>
      </c>
      <c r="AH372" s="328">
        <f t="shared" si="231"/>
        <v>1.3416082663432669</v>
      </c>
      <c r="AI372" s="328">
        <f t="shared" si="232"/>
        <v>9.9816666017099465</v>
      </c>
      <c r="AJ372" s="328">
        <f t="shared" si="233"/>
        <v>20.211678265930754</v>
      </c>
      <c r="AK372" s="337">
        <f t="shared" si="234"/>
        <v>220.49295949650471</v>
      </c>
      <c r="AL372" s="42">
        <f t="shared" si="235"/>
        <v>5.8201648072599204</v>
      </c>
    </row>
    <row r="373" spans="2:38" ht="15" x14ac:dyDescent="0.15">
      <c r="B373" s="328">
        <f t="shared" si="203"/>
        <v>684.44482886148455</v>
      </c>
      <c r="C373" s="328">
        <f t="shared" si="204"/>
        <v>683.80975387484511</v>
      </c>
      <c r="D373" s="328">
        <f t="shared" si="205"/>
        <v>1.3416082663432669</v>
      </c>
      <c r="E373" s="328">
        <f t="shared" si="206"/>
        <v>138.38782593917205</v>
      </c>
      <c r="F373" s="328">
        <f t="shared" si="207"/>
        <v>138.55467050672308</v>
      </c>
      <c r="G373" s="328">
        <f t="shared" si="208"/>
        <v>90.288228637387689</v>
      </c>
      <c r="H373" s="313">
        <f t="shared" si="209"/>
        <v>0.02</v>
      </c>
      <c r="I373" s="328">
        <f t="shared" si="210"/>
        <v>0.5080599893115505</v>
      </c>
      <c r="J373" s="328">
        <f t="shared" si="211"/>
        <v>80</v>
      </c>
      <c r="K373" s="335">
        <f t="shared" si="212"/>
        <v>-1</v>
      </c>
      <c r="L373" s="323">
        <f t="shared" si="213"/>
        <v>1.3216082663432669</v>
      </c>
      <c r="M373" s="323">
        <f t="shared" si="214"/>
        <v>1.3316082663432669</v>
      </c>
      <c r="N373" s="328">
        <f t="shared" si="215"/>
        <v>-1.8757481937119014E-2</v>
      </c>
      <c r="O373" s="328">
        <f t="shared" si="216"/>
        <v>2.5490085818891117E-3</v>
      </c>
      <c r="P373" s="332">
        <f t="shared" si="236"/>
        <v>13.607845344165868</v>
      </c>
      <c r="Q373" s="328">
        <f t="shared" si="217"/>
        <v>12.24182890647748</v>
      </c>
      <c r="R373" s="277">
        <f>IF(H373&gt;0, rate1(1,$L$52,$L$51,$L$54,L373,$L$53,$L$50,P373),"")</f>
        <v>729.36655462566773</v>
      </c>
      <c r="S373" s="323">
        <f t="shared" si="218"/>
        <v>6.5845964438131883</v>
      </c>
      <c r="T373" s="323">
        <f t="shared" si="219"/>
        <v>3.3587891490170626E-3</v>
      </c>
      <c r="U373" s="328">
        <f t="shared" si="220"/>
        <v>1.3416082663432669</v>
      </c>
      <c r="V373" s="336">
        <f t="shared" si="221"/>
        <v>1.3416082663432669</v>
      </c>
      <c r="W373" s="328">
        <f t="shared" si="222"/>
        <v>1.082959983651488E-4</v>
      </c>
      <c r="X373" s="328">
        <f t="shared" si="223"/>
        <v>14.44933784306086</v>
      </c>
      <c r="Y373" s="328">
        <f t="shared" si="237"/>
        <v>13.812994879758966</v>
      </c>
      <c r="Z373" s="108">
        <f>IF(H373&gt;0, rate1(1,$L$52,$L$51,$L$54,U373,$L$53,$L$50,Y373),"")</f>
        <v>724.87013609770145</v>
      </c>
      <c r="AA373" s="336">
        <f t="shared" si="224"/>
        <v>7.8201744315967403</v>
      </c>
      <c r="AB373" s="336">
        <f t="shared" si="225"/>
        <v>-1.5878772522801083E-5</v>
      </c>
      <c r="AC373" s="328">
        <f t="shared" si="226"/>
        <v>3.3587891490170626E-3</v>
      </c>
      <c r="AD373" s="328">
        <f t="shared" si="227"/>
        <v>-5.9545267989962776</v>
      </c>
      <c r="AE373" s="328">
        <f t="shared" si="228"/>
        <v>-602.04734092880358</v>
      </c>
      <c r="AF373" s="328">
        <f t="shared" si="229"/>
        <v>684.42271259039842</v>
      </c>
      <c r="AG373" s="328">
        <f t="shared" si="230"/>
        <v>683.80639508569607</v>
      </c>
      <c r="AH373" s="328">
        <f t="shared" si="231"/>
        <v>1.3216469955428141</v>
      </c>
      <c r="AI373" s="328">
        <f t="shared" si="232"/>
        <v>4.6050770051293233</v>
      </c>
      <c r="AJ373" s="328">
        <f t="shared" si="233"/>
        <v>20.212957453987734</v>
      </c>
      <c r="AK373" s="337">
        <f t="shared" si="234"/>
        <v>220.49390444167045</v>
      </c>
      <c r="AL373" s="42">
        <f t="shared" si="235"/>
        <v>5.8209633405880572</v>
      </c>
    </row>
    <row r="374" spans="2:38" ht="15" x14ac:dyDescent="0.15">
      <c r="B374" s="328">
        <f t="shared" si="203"/>
        <v>684.42271259039842</v>
      </c>
      <c r="C374" s="328">
        <f t="shared" si="204"/>
        <v>683.80639508569607</v>
      </c>
      <c r="D374" s="328">
        <f t="shared" si="205"/>
        <v>1.3216469955428141</v>
      </c>
      <c r="E374" s="328">
        <f t="shared" si="206"/>
        <v>138.05150633751387</v>
      </c>
      <c r="F374" s="328">
        <f t="shared" si="207"/>
        <v>138.21966613834297</v>
      </c>
      <c r="G374" s="328">
        <f t="shared" si="208"/>
        <v>86.049617620233278</v>
      </c>
      <c r="H374" s="313">
        <f t="shared" si="209"/>
        <v>0.02</v>
      </c>
      <c r="I374" s="328">
        <f t="shared" si="210"/>
        <v>0.49305400376188119</v>
      </c>
      <c r="J374" s="328">
        <f t="shared" si="211"/>
        <v>80</v>
      </c>
      <c r="K374" s="335">
        <f t="shared" si="212"/>
        <v>-1</v>
      </c>
      <c r="L374" s="323">
        <f t="shared" si="213"/>
        <v>1.301646995542814</v>
      </c>
      <c r="M374" s="323">
        <f t="shared" si="214"/>
        <v>1.3116469955428141</v>
      </c>
      <c r="N374" s="328">
        <f t="shared" si="215"/>
        <v>-1.8478933901270755E-2</v>
      </c>
      <c r="O374" s="328">
        <f t="shared" si="216"/>
        <v>2.5490085818891117E-3</v>
      </c>
      <c r="P374" s="332">
        <f t="shared" si="236"/>
        <v>13.335403638439491</v>
      </c>
      <c r="Q374" s="328">
        <f t="shared" si="217"/>
        <v>7.9412485511685418</v>
      </c>
      <c r="R374" s="277">
        <f>IF(H374&gt;0, rate1(1,$L$52,$L$51,$L$54,L374,$L$53,$L$50,P374),"")</f>
        <v>735.24978950894001</v>
      </c>
      <c r="S374" s="323">
        <f t="shared" si="218"/>
        <v>4.237235309126242</v>
      </c>
      <c r="T374" s="323">
        <f t="shared" si="219"/>
        <v>5.708245504791056E-3</v>
      </c>
      <c r="U374" s="328">
        <f t="shared" si="220"/>
        <v>1.3216469955428141</v>
      </c>
      <c r="V374" s="336">
        <f t="shared" si="221"/>
        <v>1.3216469955428141</v>
      </c>
      <c r="W374" s="328">
        <f t="shared" si="222"/>
        <v>1.050973835947655E-4</v>
      </c>
      <c r="X374" s="328">
        <f t="shared" si="223"/>
        <v>10.077604846353211</v>
      </c>
      <c r="Y374" s="328">
        <f t="shared" si="237"/>
        <v>13.539517066204793</v>
      </c>
      <c r="Z374" s="108">
        <f>IF(H374&gt;0, rate1(1,$L$52,$L$51,$L$54,U374,$L$53,$L$50,Y374),"")</f>
        <v>730.85142823894091</v>
      </c>
      <c r="AA374" s="336">
        <f t="shared" si="224"/>
        <v>5.4094975391705376</v>
      </c>
      <c r="AB374" s="336">
        <f t="shared" si="225"/>
        <v>-2.3834321861201261E-5</v>
      </c>
      <c r="AC374" s="328">
        <f t="shared" si="226"/>
        <v>5.708245504791056E-3</v>
      </c>
      <c r="AD374" s="328">
        <f t="shared" si="227"/>
        <v>-3.5037035430963086</v>
      </c>
      <c r="AE374" s="328">
        <f t="shared" si="228"/>
        <v>540.60083576952752</v>
      </c>
      <c r="AF374" s="328">
        <f t="shared" si="229"/>
        <v>684.39852541099231</v>
      </c>
      <c r="AG374" s="328">
        <f t="shared" si="230"/>
        <v>683.80068684019125</v>
      </c>
      <c r="AH374" s="328">
        <f t="shared" si="231"/>
        <v>1.301682862610686</v>
      </c>
      <c r="AI374" s="328">
        <f t="shared" si="232"/>
        <v>7.7636819299241013</v>
      </c>
      <c r="AJ374" s="328">
        <f t="shared" si="233"/>
        <v>20.215114032301603</v>
      </c>
      <c r="AK374" s="337">
        <f t="shared" si="234"/>
        <v>220.49432022591597</v>
      </c>
      <c r="AL374" s="42">
        <f t="shared" si="235"/>
        <v>5.8213317467484673</v>
      </c>
    </row>
    <row r="375" spans="2:38" ht="15" x14ac:dyDescent="0.15">
      <c r="B375" s="328">
        <f t="shared" si="203"/>
        <v>684.39852541099231</v>
      </c>
      <c r="C375" s="328">
        <f t="shared" si="204"/>
        <v>683.80068684019125</v>
      </c>
      <c r="D375" s="328">
        <f t="shared" si="205"/>
        <v>1.301682862610686</v>
      </c>
      <c r="E375" s="328">
        <f t="shared" si="206"/>
        <v>137.72497974024768</v>
      </c>
      <c r="F375" s="328">
        <f t="shared" si="207"/>
        <v>137.88824303888077</v>
      </c>
      <c r="G375" s="328">
        <f t="shared" si="208"/>
        <v>81.953220961137433</v>
      </c>
      <c r="H375" s="313">
        <f t="shared" si="209"/>
        <v>0.02</v>
      </c>
      <c r="I375" s="328">
        <f t="shared" si="210"/>
        <v>0.47827085664084734</v>
      </c>
      <c r="J375" s="328">
        <f t="shared" si="211"/>
        <v>80</v>
      </c>
      <c r="K375" s="335">
        <f t="shared" si="212"/>
        <v>-1</v>
      </c>
      <c r="L375" s="323">
        <f t="shared" si="213"/>
        <v>1.281682862610686</v>
      </c>
      <c r="M375" s="323">
        <f t="shared" si="214"/>
        <v>1.291682862610686</v>
      </c>
      <c r="N375" s="328">
        <f t="shared" si="215"/>
        <v>-1.8200297968062218E-2</v>
      </c>
      <c r="O375" s="328">
        <f t="shared" si="216"/>
        <v>2.5490085818891117E-3</v>
      </c>
      <c r="P375" s="332">
        <f t="shared" si="236"/>
        <v>13.064309893216684</v>
      </c>
      <c r="Q375" s="328">
        <f t="shared" si="217"/>
        <v>3.7878373763316944</v>
      </c>
      <c r="R375" s="277">
        <f>IF(H375&gt;0, rate1(1,$L$52,$L$51,$L$54,L375,$L$53,$L$50,P375),"")</f>
        <v>741.00646022770297</v>
      </c>
      <c r="S375" s="323">
        <f t="shared" si="218"/>
        <v>2.0053862516918448</v>
      </c>
      <c r="T375" s="323">
        <f t="shared" si="219"/>
        <v>1.810279177523574E-2</v>
      </c>
      <c r="U375" s="328">
        <f t="shared" si="220"/>
        <v>1.301682862610686</v>
      </c>
      <c r="V375" s="336">
        <f t="shared" si="221"/>
        <v>1.301682862610686</v>
      </c>
      <c r="W375" s="328">
        <f t="shared" si="222"/>
        <v>1.0194626815485108E-4</v>
      </c>
      <c r="X375" s="328">
        <f t="shared" si="223"/>
        <v>5.8506070593275723</v>
      </c>
      <c r="Y375" s="328">
        <f t="shared" si="237"/>
        <v>13.267376468781199</v>
      </c>
      <c r="Z375" s="108">
        <f>IF(H375&gt;0, rate1(1,$L$52,$L$51,$L$54,U375,$L$53,$L$50,Y375),"")</f>
        <v>736.7033858564813</v>
      </c>
      <c r="AA375" s="336">
        <f t="shared" si="224"/>
        <v>3.1155660831175158</v>
      </c>
      <c r="AB375" s="336">
        <f t="shared" si="225"/>
        <v>-4.8188647458661378E-5</v>
      </c>
      <c r="AC375" s="328">
        <f t="shared" si="226"/>
        <v>1.810279177523574E-2</v>
      </c>
      <c r="AD375" s="328">
        <f t="shared" si="227"/>
        <v>-1.1048019691282978</v>
      </c>
      <c r="AE375" s="328">
        <f t="shared" si="228"/>
        <v>201.49492403510371</v>
      </c>
      <c r="AF375" s="328">
        <f t="shared" si="229"/>
        <v>684.36222232124896</v>
      </c>
      <c r="AG375" s="328">
        <f t="shared" si="230"/>
        <v>683.78258404841597</v>
      </c>
      <c r="AH375" s="328">
        <f t="shared" si="231"/>
        <v>1.2817158309852374</v>
      </c>
      <c r="AI375" s="328">
        <f t="shared" si="232"/>
        <v>24.430005333115389</v>
      </c>
      <c r="AJ375" s="328">
        <f t="shared" si="233"/>
        <v>20.221900144894136</v>
      </c>
      <c r="AK375" s="337">
        <f t="shared" si="234"/>
        <v>220.49498828777737</v>
      </c>
      <c r="AL375" s="42">
        <f t="shared" si="235"/>
        <v>5.8219528413028616</v>
      </c>
    </row>
    <row r="376" spans="2:38" ht="15" x14ac:dyDescent="0.15">
      <c r="B376" s="328">
        <f t="shared" si="203"/>
        <v>684.36222232124896</v>
      </c>
      <c r="C376" s="328">
        <f t="shared" si="204"/>
        <v>683.78258404841597</v>
      </c>
      <c r="D376" s="328">
        <f t="shared" si="205"/>
        <v>1.2817158309852374</v>
      </c>
      <c r="E376" s="328">
        <f t="shared" si="206"/>
        <v>137.4283379346727</v>
      </c>
      <c r="F376" s="328">
        <f t="shared" si="207"/>
        <v>137.57665883746017</v>
      </c>
      <c r="G376" s="328">
        <f t="shared" si="208"/>
        <v>78.00527449364138</v>
      </c>
      <c r="H376" s="313">
        <f t="shared" si="209"/>
        <v>0.02</v>
      </c>
      <c r="I376" s="328">
        <f t="shared" si="210"/>
        <v>0.46371061826639565</v>
      </c>
      <c r="J376" s="328">
        <f t="shared" si="211"/>
        <v>80</v>
      </c>
      <c r="K376" s="335">
        <f t="shared" si="212"/>
        <v>-1</v>
      </c>
      <c r="L376" s="323">
        <f t="shared" si="213"/>
        <v>1.2617158309852374</v>
      </c>
      <c r="M376" s="323">
        <f t="shared" si="214"/>
        <v>1.2717158309852374</v>
      </c>
      <c r="N376" s="328">
        <f t="shared" si="215"/>
        <v>-1.7921573606446861E-2</v>
      </c>
      <c r="O376" s="328">
        <f t="shared" si="216"/>
        <v>2.5490085818891117E-3</v>
      </c>
      <c r="P376" s="332">
        <f t="shared" si="236"/>
        <v>12.794578516577834</v>
      </c>
      <c r="Q376" s="328">
        <f t="shared" si="217"/>
        <v>-0.21025112771978627</v>
      </c>
      <c r="R376" s="277">
        <f>IF(H376&gt;0, rate1(1,$L$52,$L$51,$L$54,L376,$L$53,$L$50,P376),"")</f>
        <v>746.64010223813113</v>
      </c>
      <c r="S376" s="323">
        <f t="shared" si="218"/>
        <v>-0.1104728921757894</v>
      </c>
      <c r="T376" s="323">
        <f t="shared" si="219"/>
        <v>-1.6138686259447973E-2</v>
      </c>
      <c r="U376" s="328">
        <f t="shared" si="220"/>
        <v>1.2817158309852374</v>
      </c>
      <c r="V376" s="336">
        <f t="shared" si="221"/>
        <v>1.2817158309852374</v>
      </c>
      <c r="W376" s="328">
        <f t="shared" si="222"/>
        <v>9.8842667036747045E-5</v>
      </c>
      <c r="X376" s="328">
        <f t="shared" si="223"/>
        <v>1.7750041103499115</v>
      </c>
      <c r="Y376" s="328">
        <f t="shared" si="237"/>
        <v>12.996587213746302</v>
      </c>
      <c r="Z376" s="108">
        <f>IF(H376&gt;0, rate1(1,$L$52,$L$51,$L$54,U376,$L$53,$L$50,Y376),"")</f>
        <v>742.42965758265859</v>
      </c>
      <c r="AA376" s="336">
        <f t="shared" si="224"/>
        <v>0.93793502369908854</v>
      </c>
      <c r="AB376" s="336">
        <f t="shared" si="225"/>
        <v>1.5925675465906122E-3</v>
      </c>
      <c r="AC376" s="328">
        <f t="shared" si="226"/>
        <v>1.5925675465906122E-3</v>
      </c>
      <c r="AD376" s="328">
        <f t="shared" si="227"/>
        <v>-12.558337034316844</v>
      </c>
      <c r="AE376" s="328">
        <f t="shared" si="228"/>
        <v>-1163.0694193525846</v>
      </c>
      <c r="AF376" s="328">
        <f t="shared" si="229"/>
        <v>684.34270818009588</v>
      </c>
      <c r="AG376" s="328">
        <f t="shared" si="230"/>
        <v>683.78099148086937</v>
      </c>
      <c r="AH376" s="328">
        <f t="shared" si="231"/>
        <v>1.2617458623669522</v>
      </c>
      <c r="AI376" s="328">
        <f t="shared" si="232"/>
        <v>2.1329788499395166</v>
      </c>
      <c r="AJ376" s="328">
        <f t="shared" si="233"/>
        <v>20.222492639019119</v>
      </c>
      <c r="AK376" s="337">
        <f t="shared" si="234"/>
        <v>220.49699040540253</v>
      </c>
      <c r="AL376" s="42">
        <f t="shared" si="235"/>
        <v>5.8239072417295112</v>
      </c>
    </row>
    <row r="377" spans="2:38" ht="15" x14ac:dyDescent="0.15">
      <c r="B377" s="328">
        <f t="shared" si="203"/>
        <v>684.34270818009588</v>
      </c>
      <c r="C377" s="328">
        <f t="shared" si="204"/>
        <v>683.78099148086937</v>
      </c>
      <c r="D377" s="328">
        <f t="shared" si="205"/>
        <v>1.2617458623669522</v>
      </c>
      <c r="E377" s="328">
        <f t="shared" si="206"/>
        <v>137.10377299697001</v>
      </c>
      <c r="F377" s="328">
        <f t="shared" si="207"/>
        <v>137.26605546582135</v>
      </c>
      <c r="G377" s="328">
        <f t="shared" si="208"/>
        <v>93.364819949139232</v>
      </c>
      <c r="H377" s="313">
        <f t="shared" si="209"/>
        <v>0.08</v>
      </c>
      <c r="I377" s="328">
        <f t="shared" si="210"/>
        <v>0.44937335938120671</v>
      </c>
      <c r="J377" s="328">
        <f t="shared" si="211"/>
        <v>80</v>
      </c>
      <c r="K377" s="335">
        <f t="shared" si="212"/>
        <v>1</v>
      </c>
      <c r="L377" s="323">
        <f t="shared" si="213"/>
        <v>1.3417458623669523</v>
      </c>
      <c r="M377" s="323">
        <f t="shared" si="214"/>
        <v>1.3017458623669522</v>
      </c>
      <c r="N377" s="328">
        <f t="shared" si="215"/>
        <v>7.2461440521118581E-2</v>
      </c>
      <c r="O377" s="328">
        <f t="shared" si="216"/>
        <v>2.5490085818891117E-3</v>
      </c>
      <c r="P377" s="332">
        <f t="shared" si="236"/>
        <v>13.546910657551974</v>
      </c>
      <c r="Q377" s="328">
        <f t="shared" si="217"/>
        <v>5.374582976939422</v>
      </c>
      <c r="R377" s="277">
        <f>IF(H377&gt;0, rate1(1,$L$52,$L$51,$L$54,L377,$L$53,$L$50,P377),"")</f>
        <v>730.69105902795877</v>
      </c>
      <c r="S377" s="323">
        <f t="shared" si="218"/>
        <v>2.8856236013872172</v>
      </c>
      <c r="T377" s="323">
        <f t="shared" si="219"/>
        <v>-3.8428369515427198E-2</v>
      </c>
      <c r="U377" s="328">
        <f t="shared" si="220"/>
        <v>1.2617458623669522</v>
      </c>
      <c r="V377" s="336">
        <f t="shared" si="221"/>
        <v>1.2617458623669522</v>
      </c>
      <c r="W377" s="328">
        <f t="shared" si="222"/>
        <v>9.5786595316837975E-5</v>
      </c>
      <c r="X377" s="328">
        <f t="shared" si="223"/>
        <v>-2.1642001588230499</v>
      </c>
      <c r="Y377" s="328">
        <f t="shared" si="237"/>
        <v>12.72716378980137</v>
      </c>
      <c r="Z377" s="108">
        <f>IF(H377&gt;0, rate1(1,$L$52,$L$51,$L$54,U377,$L$53,$L$50,Y377),"")</f>
        <v>748.03374349456783</v>
      </c>
      <c r="AA377" s="336">
        <f t="shared" si="224"/>
        <v>-1.1350237204478568</v>
      </c>
      <c r="AB377" s="336">
        <f t="shared" si="225"/>
        <v>4.4864417383028018E-5</v>
      </c>
      <c r="AC377" s="328">
        <f t="shared" si="226"/>
        <v>4.4864417383028018E-5</v>
      </c>
      <c r="AD377" s="328">
        <f t="shared" si="227"/>
        <v>1783.1503152487967</v>
      </c>
      <c r="AE377" s="328">
        <f t="shared" si="228"/>
        <v>2193323.0714824633</v>
      </c>
      <c r="AF377" s="328">
        <f t="shared" si="229"/>
        <v>684.41512475619959</v>
      </c>
      <c r="AG377" s="328">
        <f t="shared" si="230"/>
        <v>683.78094661645196</v>
      </c>
      <c r="AH377" s="328">
        <f t="shared" si="231"/>
        <v>1.3406606284089981</v>
      </c>
      <c r="AI377" s="328">
        <f t="shared" si="232"/>
        <v>6.1399981330976371E-2</v>
      </c>
      <c r="AJ377" s="328">
        <f t="shared" si="233"/>
        <v>20.222509694569489</v>
      </c>
      <c r="AK377" s="337">
        <f t="shared" si="234"/>
        <v>220.49715678900321</v>
      </c>
      <c r="AL377" s="42">
        <f t="shared" si="235"/>
        <v>5.8240778800375068</v>
      </c>
    </row>
    <row r="378" spans="2:38" ht="15" x14ac:dyDescent="0.15">
      <c r="B378" s="328">
        <f t="shared" si="203"/>
        <v>684.41512475619959</v>
      </c>
      <c r="C378" s="328">
        <f t="shared" si="204"/>
        <v>683.78094661645196</v>
      </c>
      <c r="D378" s="328">
        <f t="shared" si="205"/>
        <v>1.3406606284089981</v>
      </c>
      <c r="E378" s="328">
        <f t="shared" si="206"/>
        <v>138.42903890325266</v>
      </c>
      <c r="F378" s="328">
        <f t="shared" si="207"/>
        <v>137.76640595011133</v>
      </c>
      <c r="G378" s="328">
        <f t="shared" si="208"/>
        <v>89.581563673953184</v>
      </c>
      <c r="H378" s="313">
        <f t="shared" si="209"/>
        <v>0.02</v>
      </c>
      <c r="I378" s="328">
        <f t="shared" si="210"/>
        <v>0.50734251179810597</v>
      </c>
      <c r="J378" s="328">
        <f t="shared" si="211"/>
        <v>80</v>
      </c>
      <c r="K378" s="335">
        <f t="shared" si="212"/>
        <v>-1</v>
      </c>
      <c r="L378" s="323">
        <f t="shared" si="213"/>
        <v>1.3206606284089981</v>
      </c>
      <c r="M378" s="323">
        <f t="shared" si="214"/>
        <v>1.3306606284089981</v>
      </c>
      <c r="N378" s="328">
        <f t="shared" si="215"/>
        <v>-1.8744259279706244E-2</v>
      </c>
      <c r="O378" s="328">
        <f t="shared" si="216"/>
        <v>2.5490085818891117E-3</v>
      </c>
      <c r="P378" s="332">
        <f t="shared" si="236"/>
        <v>13.594880346034593</v>
      </c>
      <c r="Q378" s="328">
        <f t="shared" si="217"/>
        <v>12.072449276468603</v>
      </c>
      <c r="R378" s="277">
        <f>IF(H378&gt;0, rate1(1,$L$52,$L$51,$L$54,L378,$L$53,$L$50,P378),"")</f>
        <v>729.64878867639663</v>
      </c>
      <c r="S378" s="323">
        <f t="shared" si="218"/>
        <v>6.4909793261120825</v>
      </c>
      <c r="T378" s="323">
        <f t="shared" si="219"/>
        <v>3.4136459393625542E-3</v>
      </c>
      <c r="U378" s="328">
        <f t="shared" si="220"/>
        <v>1.3406606284089981</v>
      </c>
      <c r="V378" s="336">
        <f t="shared" si="221"/>
        <v>1.3406606284089981</v>
      </c>
      <c r="W378" s="328">
        <f t="shared" si="222"/>
        <v>1.081430637805969E-4</v>
      </c>
      <c r="X378" s="328">
        <f t="shared" si="223"/>
        <v>13.713134927711494</v>
      </c>
      <c r="Y378" s="328">
        <f t="shared" si="237"/>
        <v>13.799980929214639</v>
      </c>
      <c r="Z378" s="108">
        <f>IF(H378&gt;0, rate1(1,$L$52,$L$51,$L$54,U378,$L$53,$L$50,Y378),"")</f>
        <v>725.15708998499144</v>
      </c>
      <c r="AA378" s="336">
        <f t="shared" si="224"/>
        <v>7.4187947173660707</v>
      </c>
      <c r="AB378" s="336">
        <f t="shared" si="225"/>
        <v>-1.6847876983511483E-5</v>
      </c>
      <c r="AC378" s="328">
        <f t="shared" si="226"/>
        <v>3.4136459393625542E-3</v>
      </c>
      <c r="AD378" s="328">
        <f t="shared" si="227"/>
        <v>-5.8588384253273471</v>
      </c>
      <c r="AE378" s="328">
        <f t="shared" si="228"/>
        <v>-1034554.7470660524</v>
      </c>
      <c r="AF378" s="328">
        <f t="shared" si="229"/>
        <v>684.39296685098054</v>
      </c>
      <c r="AG378" s="328">
        <f t="shared" si="230"/>
        <v>683.77753297051254</v>
      </c>
      <c r="AH378" s="328">
        <f t="shared" si="231"/>
        <v>1.3206992225253353</v>
      </c>
      <c r="AI378" s="328">
        <f t="shared" si="232"/>
        <v>4.6784781833942377</v>
      </c>
      <c r="AJ378" s="328">
        <f t="shared" si="233"/>
        <v>20.223809271842654</v>
      </c>
      <c r="AK378" s="337">
        <f t="shared" si="234"/>
        <v>220.49716252160141</v>
      </c>
      <c r="AL378" s="42">
        <f t="shared" si="235"/>
        <v>5.8240827920360134</v>
      </c>
    </row>
    <row r="379" spans="2:38" ht="15" x14ac:dyDescent="0.15">
      <c r="B379" s="328">
        <f t="shared" si="203"/>
        <v>684.39296685098054</v>
      </c>
      <c r="C379" s="328">
        <f t="shared" si="204"/>
        <v>683.77753297051254</v>
      </c>
      <c r="D379" s="328">
        <f t="shared" si="205"/>
        <v>1.3206992225253353</v>
      </c>
      <c r="E379" s="328">
        <f t="shared" si="206"/>
        <v>138.09307083138174</v>
      </c>
      <c r="F379" s="328">
        <f t="shared" si="207"/>
        <v>138.2610548673172</v>
      </c>
      <c r="G379" s="328">
        <f t="shared" si="208"/>
        <v>85.887476253888579</v>
      </c>
      <c r="H379" s="313">
        <f t="shared" si="209"/>
        <v>0.02</v>
      </c>
      <c r="I379" s="328">
        <f t="shared" si="210"/>
        <v>0.49234710437440299</v>
      </c>
      <c r="J379" s="328">
        <f t="shared" si="211"/>
        <v>80</v>
      </c>
      <c r="K379" s="335">
        <f t="shared" si="212"/>
        <v>-1</v>
      </c>
      <c r="L379" s="323">
        <f t="shared" si="213"/>
        <v>1.3006992225253353</v>
      </c>
      <c r="M379" s="323">
        <f t="shared" si="214"/>
        <v>1.3106992225253353</v>
      </c>
      <c r="N379" s="328">
        <f t="shared" si="215"/>
        <v>-1.8465707082414351E-2</v>
      </c>
      <c r="O379" s="328">
        <f t="shared" si="216"/>
        <v>2.5490085818891117E-3</v>
      </c>
      <c r="P379" s="332">
        <f t="shared" si="236"/>
        <v>13.322502317046602</v>
      </c>
      <c r="Q379" s="328">
        <f t="shared" si="217"/>
        <v>7.777171837320509</v>
      </c>
      <c r="R379" s="277">
        <f>IF(H379&gt;0, rate1(1,$L$52,$L$51,$L$54,L379,$L$53,$L$50,P379),"")</f>
        <v>735.52593254140277</v>
      </c>
      <c r="S379" s="323">
        <f t="shared" si="218"/>
        <v>4.1481304720147838</v>
      </c>
      <c r="T379" s="323">
        <f t="shared" si="219"/>
        <v>5.8656104778898868E-3</v>
      </c>
      <c r="U379" s="328">
        <f t="shared" si="220"/>
        <v>1.3206992225253353</v>
      </c>
      <c r="V379" s="336">
        <f t="shared" si="221"/>
        <v>1.3206992225253353</v>
      </c>
      <c r="W379" s="328">
        <f t="shared" si="222"/>
        <v>1.0494670379945781E-4</v>
      </c>
      <c r="X379" s="328">
        <f t="shared" si="223"/>
        <v>9.9108707522888295</v>
      </c>
      <c r="Y379" s="328">
        <f t="shared" si="237"/>
        <v>13.526566288490335</v>
      </c>
      <c r="Z379" s="108">
        <f>IF(H379&gt;0, rate1(1,$L$52,$L$51,$L$54,U379,$L$53,$L$50,Y379),"")</f>
        <v>731.1321569389678</v>
      </c>
      <c r="AA379" s="336">
        <f t="shared" si="224"/>
        <v>5.3179546475204846</v>
      </c>
      <c r="AB379" s="336">
        <f t="shared" si="225"/>
        <v>-2.4304725817285218E-5</v>
      </c>
      <c r="AC379" s="328">
        <f t="shared" si="226"/>
        <v>5.8656104778898868E-3</v>
      </c>
      <c r="AD379" s="328">
        <f t="shared" si="227"/>
        <v>-3.4097047656657322</v>
      </c>
      <c r="AE379" s="328">
        <f t="shared" si="228"/>
        <v>527.87282720371161</v>
      </c>
      <c r="AF379" s="328">
        <f t="shared" si="229"/>
        <v>684.36863553342027</v>
      </c>
      <c r="AG379" s="328">
        <f t="shared" si="230"/>
        <v>683.7716673600346</v>
      </c>
      <c r="AH379" s="328">
        <f t="shared" si="231"/>
        <v>1.3007349528119538</v>
      </c>
      <c r="AI379" s="328">
        <f t="shared" si="232"/>
        <v>7.9747160750987005</v>
      </c>
      <c r="AJ379" s="328">
        <f t="shared" si="233"/>
        <v>20.226024470752403</v>
      </c>
      <c r="AK379" s="337">
        <f t="shared" si="234"/>
        <v>220.49758162699268</v>
      </c>
      <c r="AL379" s="42">
        <f t="shared" si="235"/>
        <v>5.824457070290685</v>
      </c>
    </row>
    <row r="380" spans="2:38" ht="15" x14ac:dyDescent="0.15">
      <c r="B380" s="328">
        <f t="shared" si="203"/>
        <v>684.36863553342027</v>
      </c>
      <c r="C380" s="328">
        <f t="shared" si="204"/>
        <v>683.7716673600346</v>
      </c>
      <c r="D380" s="328">
        <f t="shared" si="205"/>
        <v>1.3007349528119538</v>
      </c>
      <c r="E380" s="328">
        <f t="shared" si="206"/>
        <v>137.76710085637401</v>
      </c>
      <c r="F380" s="328">
        <f t="shared" si="207"/>
        <v>137.93008584387786</v>
      </c>
      <c r="G380" s="328">
        <f t="shared" si="208"/>
        <v>81.796314043522131</v>
      </c>
      <c r="H380" s="313">
        <f t="shared" si="209"/>
        <v>0.02</v>
      </c>
      <c r="I380" s="328">
        <f t="shared" si="210"/>
        <v>0.47757453870854083</v>
      </c>
      <c r="J380" s="328">
        <f t="shared" si="211"/>
        <v>80</v>
      </c>
      <c r="K380" s="335">
        <f t="shared" si="212"/>
        <v>-1</v>
      </c>
      <c r="L380" s="323">
        <f t="shared" si="213"/>
        <v>1.2807349528119538</v>
      </c>
      <c r="M380" s="323">
        <f t="shared" si="214"/>
        <v>1.2907349528119538</v>
      </c>
      <c r="N380" s="328">
        <f t="shared" si="215"/>
        <v>-1.8187066963083698E-2</v>
      </c>
      <c r="O380" s="328">
        <f t="shared" si="216"/>
        <v>2.5490085818891117E-3</v>
      </c>
      <c r="P380" s="332">
        <f t="shared" si="236"/>
        <v>13.051472924373179</v>
      </c>
      <c r="Q380" s="328">
        <f t="shared" si="217"/>
        <v>3.6290768564543896</v>
      </c>
      <c r="R380" s="277">
        <f>IF(H380&gt;0, rate1(1,$L$52,$L$51,$L$54,L380,$L$53,$L$50,P380),"")</f>
        <v>741.27668343638015</v>
      </c>
      <c r="S380" s="323">
        <f t="shared" si="218"/>
        <v>1.9206336270587936</v>
      </c>
      <c r="T380" s="323">
        <f t="shared" si="219"/>
        <v>1.9754945320851543E-2</v>
      </c>
      <c r="U380" s="328">
        <f t="shared" si="220"/>
        <v>1.3007349528119538</v>
      </c>
      <c r="V380" s="336">
        <f t="shared" si="221"/>
        <v>1.3007349528119538</v>
      </c>
      <c r="W380" s="328">
        <f t="shared" si="222"/>
        <v>1.0179784386021851E-4</v>
      </c>
      <c r="X380" s="328">
        <f t="shared" si="223"/>
        <v>5.6891844333756723</v>
      </c>
      <c r="Y380" s="328">
        <f t="shared" si="237"/>
        <v>13.254489526589831</v>
      </c>
      <c r="Z380" s="108">
        <f>IF(H380&gt;0, rate1(1,$L$52,$L$51,$L$54,U380,$L$53,$L$50,Y380),"")</f>
        <v>736.97806606146378</v>
      </c>
      <c r="AA380" s="336">
        <f t="shared" si="224"/>
        <v>3.0284761151967707</v>
      </c>
      <c r="AB380" s="336">
        <f t="shared" si="225"/>
        <v>-5.018439364288186E-5</v>
      </c>
      <c r="AC380" s="328">
        <f t="shared" si="226"/>
        <v>1.9754945320851543E-2</v>
      </c>
      <c r="AD380" s="328">
        <f t="shared" si="227"/>
        <v>-1.0124047257619995</v>
      </c>
      <c r="AE380" s="328">
        <f t="shared" si="228"/>
        <v>187.13880048000334</v>
      </c>
      <c r="AF380" s="328">
        <f t="shared" si="229"/>
        <v>684.33069352113637</v>
      </c>
      <c r="AG380" s="328">
        <f t="shared" si="230"/>
        <v>683.75191241471373</v>
      </c>
      <c r="AH380" s="328">
        <f t="shared" si="231"/>
        <v>1.2807677826269912</v>
      </c>
      <c r="AI380" s="328">
        <f t="shared" si="232"/>
        <v>26.649894381234784</v>
      </c>
      <c r="AJ380" s="328">
        <f t="shared" si="233"/>
        <v>20.233427219191636</v>
      </c>
      <c r="AK380" s="337">
        <f t="shared" si="234"/>
        <v>220.4982665552302</v>
      </c>
      <c r="AL380" s="42">
        <f t="shared" si="235"/>
        <v>5.8250950475766929</v>
      </c>
    </row>
    <row r="381" spans="2:38" ht="15" x14ac:dyDescent="0.15">
      <c r="B381" s="328">
        <f t="shared" si="203"/>
        <v>684.33069352113637</v>
      </c>
      <c r="C381" s="328">
        <f t="shared" si="204"/>
        <v>683.75191241471373</v>
      </c>
      <c r="D381" s="328">
        <f t="shared" si="205"/>
        <v>1.2807677826269912</v>
      </c>
      <c r="E381" s="328">
        <f t="shared" si="206"/>
        <v>137.47400532675726</v>
      </c>
      <c r="F381" s="328">
        <f t="shared" si="207"/>
        <v>137.62055309156563</v>
      </c>
      <c r="G381" s="328">
        <f t="shared" si="208"/>
        <v>77.854377935967378</v>
      </c>
      <c r="H381" s="313">
        <f t="shared" si="209"/>
        <v>0.02</v>
      </c>
      <c r="I381" s="328">
        <f t="shared" si="210"/>
        <v>0.46302488513811113</v>
      </c>
      <c r="J381" s="328">
        <f t="shared" si="211"/>
        <v>80</v>
      </c>
      <c r="K381" s="335">
        <f t="shared" si="212"/>
        <v>-1</v>
      </c>
      <c r="L381" s="323">
        <f t="shared" si="213"/>
        <v>1.2607677826269912</v>
      </c>
      <c r="M381" s="323">
        <f t="shared" si="214"/>
        <v>1.2707677826269912</v>
      </c>
      <c r="N381" s="328">
        <f t="shared" si="215"/>
        <v>-1.7908338389533984E-2</v>
      </c>
      <c r="O381" s="328">
        <f t="shared" si="216"/>
        <v>2.5490085818891117E-3</v>
      </c>
      <c r="P381" s="332">
        <f t="shared" si="236"/>
        <v>12.781806593525422</v>
      </c>
      <c r="Q381" s="328">
        <f t="shared" si="217"/>
        <v>-0.36211007744024926</v>
      </c>
      <c r="R381" s="277">
        <f>IF(H381&gt;0, rate1(1,$L$52,$L$51,$L$54,L381,$L$53,$L$50,P381),"")</f>
        <v>746.90456985974618</v>
      </c>
      <c r="S381" s="323">
        <f t="shared" si="218"/>
        <v>-0.19019723410592537</v>
      </c>
      <c r="T381" s="323">
        <f t="shared" si="219"/>
        <v>-1.5046530000539538E-2</v>
      </c>
      <c r="U381" s="328">
        <f t="shared" si="220"/>
        <v>1.2807677826269912</v>
      </c>
      <c r="V381" s="336">
        <f t="shared" si="221"/>
        <v>1.2807677826269912</v>
      </c>
      <c r="W381" s="328">
        <f t="shared" si="222"/>
        <v>9.8696498954886636E-5</v>
      </c>
      <c r="X381" s="328">
        <f t="shared" si="223"/>
        <v>1.6197111508091098</v>
      </c>
      <c r="Y381" s="328">
        <f t="shared" si="237"/>
        <v>12.983764786645635</v>
      </c>
      <c r="Z381" s="108">
        <f>IF(H381&gt;0, rate1(1,$L$52,$L$51,$L$54,U381,$L$53,$L$50,Y381),"")</f>
        <v>742.69845876852048</v>
      </c>
      <c r="AA381" s="336">
        <f t="shared" si="224"/>
        <v>0.85556646154648786</v>
      </c>
      <c r="AB381" s="336">
        <f t="shared" si="225"/>
        <v>6.8333504815886945E-4</v>
      </c>
      <c r="AC381" s="328">
        <f t="shared" si="226"/>
        <v>6.8333504815886945E-4</v>
      </c>
      <c r="AD381" s="328">
        <f t="shared" si="227"/>
        <v>-29.268219234307701</v>
      </c>
      <c r="AE381" s="328">
        <f t="shared" si="228"/>
        <v>-2764.9894216529724</v>
      </c>
      <c r="AF381" s="328">
        <f t="shared" si="229"/>
        <v>684.31210184769873</v>
      </c>
      <c r="AG381" s="328">
        <f t="shared" si="230"/>
        <v>683.75122907966556</v>
      </c>
      <c r="AH381" s="328">
        <f t="shared" si="231"/>
        <v>1.26079767358582</v>
      </c>
      <c r="AI381" s="328">
        <f t="shared" si="232"/>
        <v>0.9148893657019479</v>
      </c>
      <c r="AJ381" s="328">
        <f t="shared" si="233"/>
        <v>20.233681355126553</v>
      </c>
      <c r="AK381" s="337">
        <f t="shared" si="234"/>
        <v>220.50044641836024</v>
      </c>
      <c r="AL381" s="42">
        <f t="shared" si="235"/>
        <v>5.8272270391271919</v>
      </c>
    </row>
    <row r="382" spans="2:38" ht="15" x14ac:dyDescent="0.15">
      <c r="B382" s="328">
        <f t="shared" ref="B382:B415" si="238">IF(H382&gt;0, AF381,"")</f>
        <v>684.31210184769873</v>
      </c>
      <c r="C382" s="328">
        <f t="shared" ref="C382:C415" si="239">IF(H382&gt;0, AG381,"")</f>
        <v>683.75122907966556</v>
      </c>
      <c r="D382" s="328">
        <f t="shared" ref="D382:D415" si="240">IF(H382&gt;0, AH381,"")</f>
        <v>1.26079767358582</v>
      </c>
      <c r="E382" s="328">
        <f t="shared" ref="E382:E445" si="241">bb2wang($B$6,$H$12,C382,$H$8,$H$9,I382,$H$10,$H$11,$K$10,$K$11,$H$13)</f>
        <v>137.14786396995356</v>
      </c>
      <c r="F382" s="328">
        <f t="shared" ref="F382:F415" si="242">IF(H382&gt;0, (E382+E381)/2,"")</f>
        <v>137.31093464835541</v>
      </c>
      <c r="G382" s="328">
        <f t="shared" ref="G382:G415" si="243">IF(H382&gt;0, F382*$S$53*$C$55*(B382-C382+N382)^1.5,"")</f>
        <v>93.197129712473483</v>
      </c>
      <c r="H382" s="313">
        <f t="shared" ref="H382:H415" si="244">dv(S381)</f>
        <v>0.08</v>
      </c>
      <c r="I382" s="328">
        <f t="shared" ref="I382:I415" si="245">IF(H382&gt;0, (B382-C382)*B$19,"")</f>
        <v>0.44869821442653124</v>
      </c>
      <c r="J382" s="328">
        <f t="shared" ref="J382:J445" si="246">$B$7</f>
        <v>80</v>
      </c>
      <c r="K382" s="335">
        <f t="shared" ref="K382:K415" si="247">IF(H382&gt;0, IF((1-S381-0.015)&gt;0,1,-1),"")</f>
        <v>1</v>
      </c>
      <c r="L382" s="323">
        <f t="shared" ref="L382:L415" si="248">IF(H382&gt;0, D382+K382*H382,"")</f>
        <v>1.34079767358582</v>
      </c>
      <c r="M382" s="323">
        <f t="shared" ref="M382:M415" si="249">IF(H382&gt;0, (D382+L382)/2,"")</f>
        <v>1.30079767358582</v>
      </c>
      <c r="N382" s="328">
        <f t="shared" ref="N382:N415" si="250">IF(H382&gt;0, 2*($P$53*M382/$S$52/$S$51)^2-(B382-C382)*2,"")</f>
        <v>7.240776314190378E-2</v>
      </c>
      <c r="O382" s="328">
        <f t="shared" ref="O382:O415" si="251">IF(wh(B381,$F$51,$F$52,$F$53)&gt;0,wh(B381,$F$51,$F$52,$F$53),O381)</f>
        <v>2.5490085818891117E-3</v>
      </c>
      <c r="P382" s="332">
        <f t="shared" si="236"/>
        <v>13.533957253958368</v>
      </c>
      <c r="Q382" s="328">
        <f t="shared" ref="Q382:Q415" si="252">IF(H382&gt;0, M382/$S$54*(B382-C382+N382/2)*E382-J382,"")</f>
        <v>5.2155543841517584</v>
      </c>
      <c r="R382" s="277">
        <f>IF(H382&gt;0, rate1(1,$L$52,$L$51,$L$54,L382,$L$53,$L$50,P382),"")</f>
        <v>730.97197368978073</v>
      </c>
      <c r="S382" s="323">
        <f t="shared" ref="S382:S415" si="253">IF(H382&gt;0, Q382/O382/R382,"")</f>
        <v>2.7991647132689708</v>
      </c>
      <c r="T382" s="323">
        <f t="shared" ref="T382:T415" si="254">IF(H382&gt;0, N382/(1-S382),"")</f>
        <v>-4.0245210795816111E-2</v>
      </c>
      <c r="U382" s="328">
        <f t="shared" ref="U382:U415" si="255">L382-K382*H382</f>
        <v>1.26079767358582</v>
      </c>
      <c r="V382" s="336">
        <f t="shared" ref="V382:V415" si="256">IF(H382&gt;0, (D382+U382)/2,"")</f>
        <v>1.26079767358582</v>
      </c>
      <c r="W382" s="328">
        <f t="shared" ref="W382:W415" si="257">IF(H382&gt;0, 2*($P$53*V382/$S$52/$S$51)^2-(B382-C382)*2,"")</f>
        <v>9.5642684168062431E-5</v>
      </c>
      <c r="X382" s="328">
        <f t="shared" ref="X382:X415" si="258">IF(H382&gt;0, V382/$S$54*(B382-C382+W382/2)*F382-J382,"")</f>
        <v>-2.3141555721265945</v>
      </c>
      <c r="Y382" s="328">
        <f t="shared" si="237"/>
        <v>12.714406574940039</v>
      </c>
      <c r="Z382" s="108">
        <f>IF(H382&gt;0, rate1(1,$L$52,$L$51,$L$54,U382,$L$53,$L$50,Y382),"")</f>
        <v>748.29682826021497</v>
      </c>
      <c r="AA382" s="336">
        <f t="shared" ref="AA382:AA415" si="259">IF(H382&gt;0, X382/O382/Z382,"")</f>
        <v>-1.2132417576633023</v>
      </c>
      <c r="AB382" s="336">
        <f t="shared" ref="AB382:AB415" si="260">IF(H382&gt;0, W382/(1-AA382),"")</f>
        <v>4.3213844053367273E-5</v>
      </c>
      <c r="AC382" s="328">
        <f t="shared" ref="AC382:AC415" si="261">IF(H382&gt;0, delta_z(N382,S382,H382,AE381,AB382),"")</f>
        <v>4.3213844053367273E-5</v>
      </c>
      <c r="AD382" s="328">
        <f t="shared" ref="AD382:AD415" si="262">IF(H382&gt;0, H382/AC382*K382,"")</f>
        <v>1851.2585897520105</v>
      </c>
      <c r="AE382" s="328">
        <f t="shared" ref="AE382:AE415" si="263">IF(H382&gt;0, (AD382-AD381)/(AC382+AC381)*2,"")</f>
        <v>5176600.8568546157</v>
      </c>
      <c r="AF382" s="328">
        <f t="shared" ref="AF382:AF415" si="264">IF(H382&gt;0, B382-(AC382-N382),"")</f>
        <v>684.38446639699657</v>
      </c>
      <c r="AG382" s="328">
        <f t="shared" ref="AG382:AG415" si="265">IF(H382&gt;0, C382-AC382,"")</f>
        <v>683.75118586582153</v>
      </c>
      <c r="AH382" s="328">
        <f t="shared" ref="AH382:AH415" si="266">IF(H382&gt;0, $S$54*$S$53*$C$55*SQRT(AF382-AG382),"")</f>
        <v>1.3397115144970193</v>
      </c>
      <c r="AI382" s="328">
        <f t="shared" ref="AI382:AI415" si="267">IF(H382&gt;0, AC382/R382*1000000,"")</f>
        <v>5.9118332314758375E-2</v>
      </c>
      <c r="AJ382" s="328">
        <f t="shared" ref="AJ382:AJ415" si="268">IF(H382&gt;0, AJ381+AI382/3600,"")</f>
        <v>20.233697776885528</v>
      </c>
      <c r="AK382" s="337">
        <f t="shared" ref="AK382:AK415" si="269">IF(H382&gt;0, AK381+AI381*G381/1000000,"")</f>
        <v>220.50051764650269</v>
      </c>
      <c r="AL382" s="42">
        <f t="shared" ref="AL382:AL415" si="270">IF(H382&gt;0, AL381+AI381*J381/1000000,"")</f>
        <v>5.8273002302764478</v>
      </c>
    </row>
    <row r="383" spans="2:38" ht="15" x14ac:dyDescent="0.15">
      <c r="B383" s="328">
        <f t="shared" si="238"/>
        <v>684.38446639699657</v>
      </c>
      <c r="C383" s="328">
        <f t="shared" si="239"/>
        <v>683.75118586582153</v>
      </c>
      <c r="D383" s="328">
        <f t="shared" si="240"/>
        <v>1.3397115144970193</v>
      </c>
      <c r="E383" s="328">
        <f t="shared" si="241"/>
        <v>138.47214492217546</v>
      </c>
      <c r="F383" s="328">
        <f t="shared" si="242"/>
        <v>137.81000444606451</v>
      </c>
      <c r="G383" s="328">
        <f t="shared" si="243"/>
        <v>89.416831402539785</v>
      </c>
      <c r="H383" s="313">
        <f t="shared" si="244"/>
        <v>0.02</v>
      </c>
      <c r="I383" s="328">
        <f t="shared" si="245"/>
        <v>0.50662442494003701</v>
      </c>
      <c r="J383" s="328">
        <f t="shared" si="246"/>
        <v>80</v>
      </c>
      <c r="K383" s="335">
        <f t="shared" si="247"/>
        <v>-1</v>
      </c>
      <c r="L383" s="323">
        <f t="shared" si="248"/>
        <v>1.3197115144970193</v>
      </c>
      <c r="M383" s="323">
        <f t="shared" si="249"/>
        <v>1.3297115144970193</v>
      </c>
      <c r="N383" s="328">
        <f t="shared" si="250"/>
        <v>-1.8731015919248639E-2</v>
      </c>
      <c r="O383" s="328">
        <f t="shared" si="251"/>
        <v>2.5490085818891117E-3</v>
      </c>
      <c r="P383" s="332">
        <f t="shared" ref="P383:P446" si="271">IF(H383&gt;0, $C$54*$L$55*$L$55*M383*M383/(($B$19*(B383-C383))^0.333)*1000,"")</f>
        <v>13.581898257075716</v>
      </c>
      <c r="Q383" s="328">
        <f t="shared" si="252"/>
        <v>11.904183080936988</v>
      </c>
      <c r="R383" s="277">
        <f>IF(H383&gt;0, rate1(1,$L$52,$L$51,$L$54,L383,$L$53,$L$50,P383),"")</f>
        <v>729.93116656999609</v>
      </c>
      <c r="S383" s="323">
        <f t="shared" si="253"/>
        <v>6.3980317708079495</v>
      </c>
      <c r="T383" s="323">
        <f t="shared" si="254"/>
        <v>3.4699714107916555E-3</v>
      </c>
      <c r="U383" s="328">
        <f t="shared" si="255"/>
        <v>1.3397115144970193</v>
      </c>
      <c r="V383" s="336">
        <f t="shared" si="256"/>
        <v>1.3397115144970193</v>
      </c>
      <c r="W383" s="328">
        <f t="shared" si="257"/>
        <v>1.0798999930949904E-4</v>
      </c>
      <c r="X383" s="328">
        <f t="shared" si="258"/>
        <v>13.543838733057598</v>
      </c>
      <c r="Y383" s="328">
        <f t="shared" ref="Y383:Y446" si="272">IF(H383&gt;0, $C$54*$L$55*$L$55*V383*V383/(($B$19*(B383-C383))^0.333)*1000,"")</f>
        <v>13.786949788237484</v>
      </c>
      <c r="Z383" s="108">
        <f>IF(H383&gt;0, rate1(1,$L$52,$L$51,$L$54,U383,$L$53,$L$50,Y383),"")</f>
        <v>725.44418852126455</v>
      </c>
      <c r="AA383" s="336">
        <f t="shared" si="259"/>
        <v>7.3243058332879318</v>
      </c>
      <c r="AB383" s="336">
        <f t="shared" si="260"/>
        <v>-1.7075391696128066E-5</v>
      </c>
      <c r="AC383" s="328">
        <f t="shared" si="261"/>
        <v>3.4699714107916555E-3</v>
      </c>
      <c r="AD383" s="328">
        <f t="shared" si="262"/>
        <v>-5.7637362480277918</v>
      </c>
      <c r="AE383" s="328">
        <f t="shared" si="263"/>
        <v>-1057173.016104986</v>
      </c>
      <c r="AF383" s="328">
        <f t="shared" si="264"/>
        <v>684.36226540966652</v>
      </c>
      <c r="AG383" s="328">
        <f t="shared" si="265"/>
        <v>683.7477158944107</v>
      </c>
      <c r="AH383" s="328">
        <f t="shared" si="266"/>
        <v>1.3197499732414841</v>
      </c>
      <c r="AI383" s="328">
        <f t="shared" si="267"/>
        <v>4.7538337444848722</v>
      </c>
      <c r="AJ383" s="328">
        <f t="shared" si="268"/>
        <v>20.235018286258995</v>
      </c>
      <c r="AK383" s="337">
        <f t="shared" si="269"/>
        <v>220.50052315616156</v>
      </c>
      <c r="AL383" s="42">
        <f t="shared" si="270"/>
        <v>5.8273049597430333</v>
      </c>
    </row>
    <row r="384" spans="2:38" ht="15" x14ac:dyDescent="0.15">
      <c r="B384" s="328">
        <f t="shared" si="238"/>
        <v>684.36226540966652</v>
      </c>
      <c r="C384" s="328">
        <f t="shared" si="239"/>
        <v>683.7477158944107</v>
      </c>
      <c r="D384" s="328">
        <f t="shared" si="240"/>
        <v>1.3197499732414841</v>
      </c>
      <c r="E384" s="328">
        <f t="shared" si="241"/>
        <v>138.13653169606968</v>
      </c>
      <c r="F384" s="328">
        <f t="shared" si="242"/>
        <v>138.30433830912256</v>
      </c>
      <c r="G384" s="328">
        <f t="shared" si="243"/>
        <v>85.726378408062914</v>
      </c>
      <c r="H384" s="313">
        <f t="shared" si="244"/>
        <v>0.02</v>
      </c>
      <c r="I384" s="328">
        <f t="shared" si="245"/>
        <v>0.49163961220465358</v>
      </c>
      <c r="J384" s="328">
        <f t="shared" si="246"/>
        <v>80</v>
      </c>
      <c r="K384" s="335">
        <f t="shared" si="247"/>
        <v>-1</v>
      </c>
      <c r="L384" s="323">
        <f t="shared" si="248"/>
        <v>1.2997499732414841</v>
      </c>
      <c r="M384" s="323">
        <f t="shared" si="249"/>
        <v>1.3097499732414841</v>
      </c>
      <c r="N384" s="328">
        <f t="shared" si="250"/>
        <v>-1.8452459552906753E-2</v>
      </c>
      <c r="O384" s="328">
        <f t="shared" si="251"/>
        <v>2.5490085818891117E-3</v>
      </c>
      <c r="P384" s="332">
        <f t="shared" si="271"/>
        <v>13.309584035349284</v>
      </c>
      <c r="Q384" s="328">
        <f t="shared" si="252"/>
        <v>7.6141624112954105</v>
      </c>
      <c r="R384" s="277">
        <f>IF(H384&gt;0, rate1(1,$L$52,$L$51,$L$54,L384,$L$53,$L$50,P384),"")</f>
        <v>735.80221828028971</v>
      </c>
      <c r="S384" s="323">
        <f t="shared" si="253"/>
        <v>4.0596607772461981</v>
      </c>
      <c r="T384" s="323">
        <f t="shared" si="254"/>
        <v>6.0308841065428867E-3</v>
      </c>
      <c r="U384" s="328">
        <f t="shared" si="255"/>
        <v>1.3197499732414841</v>
      </c>
      <c r="V384" s="336">
        <f t="shared" si="256"/>
        <v>1.3197499732414841</v>
      </c>
      <c r="W384" s="328">
        <f t="shared" si="257"/>
        <v>1.0479589765011177E-4</v>
      </c>
      <c r="X384" s="328">
        <f t="shared" si="258"/>
        <v>9.7452268995188263</v>
      </c>
      <c r="Y384" s="328">
        <f t="shared" si="272"/>
        <v>13.513598449472667</v>
      </c>
      <c r="Z384" s="108">
        <f>IF(H384&gt;0, rate1(1,$L$52,$L$51,$L$54,U384,$L$53,$L$50,Y384),"")</f>
        <v>731.41302921118836</v>
      </c>
      <c r="AA384" s="336">
        <f t="shared" si="259"/>
        <v>5.2270657761623678</v>
      </c>
      <c r="AB384" s="336">
        <f t="shared" si="260"/>
        <v>-2.4791641105062948E-5</v>
      </c>
      <c r="AC384" s="328">
        <f t="shared" si="261"/>
        <v>6.0308841065428867E-3</v>
      </c>
      <c r="AD384" s="328">
        <f t="shared" si="262"/>
        <v>-3.3162633615031774</v>
      </c>
      <c r="AE384" s="328">
        <f t="shared" si="263"/>
        <v>515.21105274343779</v>
      </c>
      <c r="AF384" s="328">
        <f t="shared" si="264"/>
        <v>684.33778206600709</v>
      </c>
      <c r="AG384" s="328">
        <f t="shared" si="265"/>
        <v>683.7416850103042</v>
      </c>
      <c r="AH384" s="328">
        <f t="shared" si="266"/>
        <v>1.2997855664517401</v>
      </c>
      <c r="AI384" s="328">
        <f t="shared" si="267"/>
        <v>8.1963385767417432</v>
      </c>
      <c r="AJ384" s="328">
        <f t="shared" si="268"/>
        <v>20.237295046974758</v>
      </c>
      <c r="AK384" s="337">
        <f t="shared" si="269"/>
        <v>220.50094822891202</v>
      </c>
      <c r="AL384" s="42">
        <f t="shared" si="270"/>
        <v>5.8276852664425922</v>
      </c>
    </row>
    <row r="385" spans="2:38" ht="15" x14ac:dyDescent="0.15">
      <c r="B385" s="328">
        <f t="shared" si="238"/>
        <v>684.33778206600709</v>
      </c>
      <c r="C385" s="328">
        <f t="shared" si="239"/>
        <v>683.7416850103042</v>
      </c>
      <c r="D385" s="328">
        <f t="shared" si="240"/>
        <v>1.2997855664517401</v>
      </c>
      <c r="E385" s="328">
        <f t="shared" si="241"/>
        <v>137.81113453938431</v>
      </c>
      <c r="F385" s="328">
        <f t="shared" si="242"/>
        <v>137.973833117727</v>
      </c>
      <c r="G385" s="328">
        <f t="shared" si="243"/>
        <v>81.6404100939519</v>
      </c>
      <c r="H385" s="313">
        <f t="shared" si="244"/>
        <v>0.02</v>
      </c>
      <c r="I385" s="328">
        <f t="shared" si="245"/>
        <v>0.4768776445623189</v>
      </c>
      <c r="J385" s="328">
        <f t="shared" si="246"/>
        <v>80</v>
      </c>
      <c r="K385" s="335">
        <f t="shared" si="247"/>
        <v>-1</v>
      </c>
      <c r="L385" s="323">
        <f t="shared" si="248"/>
        <v>1.2797855664517401</v>
      </c>
      <c r="M385" s="323">
        <f t="shared" si="249"/>
        <v>1.2897855664517401</v>
      </c>
      <c r="N385" s="328">
        <f t="shared" si="250"/>
        <v>-1.817381523975814E-2</v>
      </c>
      <c r="O385" s="328">
        <f t="shared" si="251"/>
        <v>2.5490085818891117E-3</v>
      </c>
      <c r="P385" s="332">
        <f t="shared" si="271"/>
        <v>13.038619127608435</v>
      </c>
      <c r="Q385" s="328">
        <f t="shared" si="252"/>
        <v>3.4713460524967275</v>
      </c>
      <c r="R385" s="277">
        <f>IF(H385&gt;0, rate1(1,$L$52,$L$51,$L$54,L385,$L$53,$L$50,P385),"")</f>
        <v>741.54704814181036</v>
      </c>
      <c r="S385" s="323">
        <f t="shared" si="253"/>
        <v>1.8364871833900176</v>
      </c>
      <c r="T385" s="323">
        <f t="shared" si="254"/>
        <v>2.1726352298794851E-2</v>
      </c>
      <c r="U385" s="328">
        <f t="shared" si="255"/>
        <v>1.2997855664517401</v>
      </c>
      <c r="V385" s="336">
        <f t="shared" si="256"/>
        <v>1.2997855664517401</v>
      </c>
      <c r="W385" s="328">
        <f t="shared" si="257"/>
        <v>1.0164929674161272E-4</v>
      </c>
      <c r="X385" s="328">
        <f t="shared" si="258"/>
        <v>5.5288102741496772</v>
      </c>
      <c r="Y385" s="328">
        <f t="shared" si="272"/>
        <v>13.24158565403877</v>
      </c>
      <c r="Z385" s="108">
        <f>IF(H385&gt;0, rate1(1,$L$52,$L$51,$L$54,U385,$L$53,$L$50,Y385),"")</f>
        <v>737.25288868448035</v>
      </c>
      <c r="AA385" s="336">
        <f t="shared" si="259"/>
        <v>2.9420083872455076</v>
      </c>
      <c r="AB385" s="336">
        <f t="shared" si="260"/>
        <v>-5.2342357226267875E-5</v>
      </c>
      <c r="AC385" s="328">
        <f t="shared" si="261"/>
        <v>2.1726352298794851E-2</v>
      </c>
      <c r="AD385" s="328">
        <f t="shared" si="262"/>
        <v>-0.92054108876386898</v>
      </c>
      <c r="AE385" s="328">
        <f t="shared" si="263"/>
        <v>172.61965404298027</v>
      </c>
      <c r="AF385" s="328">
        <f t="shared" si="264"/>
        <v>684.29788189846852</v>
      </c>
      <c r="AG385" s="328">
        <f t="shared" si="265"/>
        <v>683.71995865800545</v>
      </c>
      <c r="AH385" s="328">
        <f t="shared" si="266"/>
        <v>1.279818257405495</v>
      </c>
      <c r="AI385" s="328">
        <f t="shared" si="267"/>
        <v>29.298683547102456</v>
      </c>
      <c r="AJ385" s="328">
        <f t="shared" si="268"/>
        <v>20.245433570182286</v>
      </c>
      <c r="AK385" s="337">
        <f t="shared" si="269"/>
        <v>220.50165087133442</v>
      </c>
      <c r="AL385" s="42">
        <f t="shared" si="270"/>
        <v>5.8283409735287313</v>
      </c>
    </row>
    <row r="386" spans="2:38" ht="15" x14ac:dyDescent="0.15">
      <c r="B386" s="328">
        <f t="shared" si="238"/>
        <v>684.29788189846852</v>
      </c>
      <c r="C386" s="328">
        <f t="shared" si="239"/>
        <v>683.71995865800545</v>
      </c>
      <c r="D386" s="328">
        <f t="shared" si="240"/>
        <v>1.279818257405495</v>
      </c>
      <c r="E386" s="328">
        <f t="shared" si="241"/>
        <v>137.52222417148471</v>
      </c>
      <c r="F386" s="328">
        <f t="shared" si="242"/>
        <v>137.6666793554345</v>
      </c>
      <c r="G386" s="328">
        <f t="shared" si="243"/>
        <v>77.704620043752854</v>
      </c>
      <c r="H386" s="313">
        <f t="shared" si="244"/>
        <v>0.02</v>
      </c>
      <c r="I386" s="328">
        <f t="shared" si="245"/>
        <v>0.46233859237045183</v>
      </c>
      <c r="J386" s="328">
        <f t="shared" si="246"/>
        <v>80</v>
      </c>
      <c r="K386" s="335">
        <f t="shared" si="247"/>
        <v>-1</v>
      </c>
      <c r="L386" s="323">
        <f t="shared" si="248"/>
        <v>1.259818257405495</v>
      </c>
      <c r="M386" s="323">
        <f t="shared" si="249"/>
        <v>1.269818257405495</v>
      </c>
      <c r="N386" s="328">
        <f t="shared" si="250"/>
        <v>-1.789508244648097E-2</v>
      </c>
      <c r="O386" s="328">
        <f t="shared" si="251"/>
        <v>2.5490085818891117E-3</v>
      </c>
      <c r="P386" s="332">
        <f t="shared" si="271"/>
        <v>12.769017976858118</v>
      </c>
      <c r="Q386" s="328">
        <f t="shared" si="252"/>
        <v>-0.51262410415681359</v>
      </c>
      <c r="R386" s="277">
        <f>IF(H386&gt;0, rate1(1,$L$52,$L$51,$L$54,L386,$L$53,$L$50,P386),"")</f>
        <v>747.16917770025157</v>
      </c>
      <c r="S386" s="323">
        <f t="shared" si="253"/>
        <v>-0.26915892039986383</v>
      </c>
      <c r="T386" s="323">
        <f t="shared" si="254"/>
        <v>-1.4099954039516902E-2</v>
      </c>
      <c r="U386" s="328">
        <f t="shared" si="255"/>
        <v>1.279818257405495</v>
      </c>
      <c r="V386" s="336">
        <f t="shared" si="256"/>
        <v>1.279818257405495</v>
      </c>
      <c r="W386" s="328">
        <f t="shared" si="257"/>
        <v>9.8550211583559033E-5</v>
      </c>
      <c r="X386" s="328">
        <f t="shared" si="258"/>
        <v>1.4656096931266234</v>
      </c>
      <c r="Y386" s="328">
        <f t="shared" si="272"/>
        <v>12.970925562003472</v>
      </c>
      <c r="Z386" s="108">
        <f>IF(H386&gt;0, rate1(1,$L$52,$L$51,$L$54,U386,$L$53,$L$50,Y386),"")</f>
        <v>742.9674011462829</v>
      </c>
      <c r="AA386" s="336">
        <f t="shared" si="259"/>
        <v>0.77388650259592007</v>
      </c>
      <c r="AB386" s="336">
        <f t="shared" si="260"/>
        <v>4.3584400186178721E-4</v>
      </c>
      <c r="AC386" s="328">
        <f t="shared" si="261"/>
        <v>4.3584400186178721E-4</v>
      </c>
      <c r="AD386" s="328">
        <f t="shared" si="262"/>
        <v>-45.887978071434617</v>
      </c>
      <c r="AE386" s="328">
        <f t="shared" si="263"/>
        <v>-4058.0307450248893</v>
      </c>
      <c r="AF386" s="328">
        <f t="shared" si="264"/>
        <v>684.27955097202016</v>
      </c>
      <c r="AG386" s="328">
        <f t="shared" si="265"/>
        <v>683.71952281400354</v>
      </c>
      <c r="AH386" s="328">
        <f t="shared" si="266"/>
        <v>1.2598480076326435</v>
      </c>
      <c r="AI386" s="328">
        <f t="shared" si="267"/>
        <v>0.5833270628257079</v>
      </c>
      <c r="AJ386" s="328">
        <f t="shared" si="268"/>
        <v>20.245595605477515</v>
      </c>
      <c r="AK386" s="337">
        <f t="shared" si="269"/>
        <v>220.50404282787443</v>
      </c>
      <c r="AL386" s="42">
        <f t="shared" si="270"/>
        <v>5.8306848682124999</v>
      </c>
    </row>
    <row r="387" spans="2:38" ht="15" x14ac:dyDescent="0.15">
      <c r="B387" s="328">
        <f t="shared" si="238"/>
        <v>684.27955097202016</v>
      </c>
      <c r="C387" s="328">
        <f t="shared" si="239"/>
        <v>683.71952281400354</v>
      </c>
      <c r="D387" s="328">
        <f t="shared" si="240"/>
        <v>1.2598480076326435</v>
      </c>
      <c r="E387" s="328">
        <f t="shared" si="241"/>
        <v>137.19583025752223</v>
      </c>
      <c r="F387" s="328">
        <f t="shared" si="242"/>
        <v>137.35902721450347</v>
      </c>
      <c r="G387" s="328">
        <f t="shared" si="243"/>
        <v>93.031458537730245</v>
      </c>
      <c r="H387" s="313">
        <f t="shared" si="244"/>
        <v>0.08</v>
      </c>
      <c r="I387" s="328">
        <f t="shared" si="245"/>
        <v>0.44802252641329687</v>
      </c>
      <c r="J387" s="328">
        <f t="shared" si="246"/>
        <v>80</v>
      </c>
      <c r="K387" s="335">
        <f t="shared" si="247"/>
        <v>1</v>
      </c>
      <c r="L387" s="323">
        <f t="shared" si="248"/>
        <v>1.3398480076326436</v>
      </c>
      <c r="M387" s="323">
        <f t="shared" si="249"/>
        <v>1.2998480076326435</v>
      </c>
      <c r="N387" s="328">
        <f t="shared" si="250"/>
        <v>7.2354002247777993E-2</v>
      </c>
      <c r="O387" s="328">
        <f t="shared" si="251"/>
        <v>2.5490085818891117E-3</v>
      </c>
      <c r="P387" s="332">
        <f t="shared" si="271"/>
        <v>13.520986788251866</v>
      </c>
      <c r="Q387" s="328">
        <f t="shared" si="252"/>
        <v>5.0587902856491525</v>
      </c>
      <c r="R387" s="277">
        <f>IF(H387&gt;0, rate1(1,$L$52,$L$51,$L$54,L387,$L$53,$L$50,P387),"")</f>
        <v>731.25303186363237</v>
      </c>
      <c r="S387" s="323">
        <f t="shared" si="253"/>
        <v>2.7139865968697832</v>
      </c>
      <c r="T387" s="323">
        <f t="shared" si="254"/>
        <v>-4.221386700451249E-2</v>
      </c>
      <c r="U387" s="328">
        <f t="shared" si="255"/>
        <v>1.2598480076326435</v>
      </c>
      <c r="V387" s="336">
        <f t="shared" si="256"/>
        <v>1.2598480076326435</v>
      </c>
      <c r="W387" s="328">
        <f t="shared" si="257"/>
        <v>9.5498657262549358E-5</v>
      </c>
      <c r="X387" s="328">
        <f t="shared" si="258"/>
        <v>-2.4624207448162849</v>
      </c>
      <c r="Y387" s="328">
        <f t="shared" si="272"/>
        <v>12.701632697292085</v>
      </c>
      <c r="Z387" s="108">
        <f>IF(H387&gt;0, rate1(1,$L$52,$L$51,$L$54,U387,$L$53,$L$50,Y387),"")</f>
        <v>748.560052924616</v>
      </c>
      <c r="AA387" s="336">
        <f t="shared" si="259"/>
        <v>-1.2905187429460654</v>
      </c>
      <c r="AB387" s="336">
        <f t="shared" si="260"/>
        <v>4.1693025894963422E-5</v>
      </c>
      <c r="AC387" s="328">
        <f t="shared" si="261"/>
        <v>4.1693025894963422E-5</v>
      </c>
      <c r="AD387" s="328">
        <f t="shared" si="262"/>
        <v>1918.7861346773614</v>
      </c>
      <c r="AE387" s="328">
        <f t="shared" si="263"/>
        <v>8228363.4505911786</v>
      </c>
      <c r="AF387" s="328">
        <f t="shared" si="264"/>
        <v>684.351863281242</v>
      </c>
      <c r="AG387" s="328">
        <f t="shared" si="265"/>
        <v>683.71948112097766</v>
      </c>
      <c r="AH387" s="328">
        <f t="shared" si="266"/>
        <v>1.3387609207723543</v>
      </c>
      <c r="AI387" s="328">
        <f t="shared" si="267"/>
        <v>5.7015867392312625E-2</v>
      </c>
      <c r="AJ387" s="328">
        <f t="shared" si="268"/>
        <v>20.245611443218458</v>
      </c>
      <c r="AK387" s="337">
        <f t="shared" si="269"/>
        <v>220.5040881550822</v>
      </c>
      <c r="AL387" s="42">
        <f t="shared" si="270"/>
        <v>5.8307315343775263</v>
      </c>
    </row>
    <row r="388" spans="2:38" ht="15" x14ac:dyDescent="0.15">
      <c r="B388" s="328">
        <f t="shared" si="238"/>
        <v>684.351863281242</v>
      </c>
      <c r="C388" s="328">
        <f t="shared" si="239"/>
        <v>683.71948112097766</v>
      </c>
      <c r="D388" s="328">
        <f t="shared" si="240"/>
        <v>1.3387609207723543</v>
      </c>
      <c r="E388" s="328">
        <f t="shared" si="241"/>
        <v>138.51912498787141</v>
      </c>
      <c r="F388" s="328">
        <f t="shared" si="242"/>
        <v>137.85747762269682</v>
      </c>
      <c r="G388" s="328">
        <f t="shared" si="243"/>
        <v>89.254462721942915</v>
      </c>
      <c r="H388" s="313">
        <f t="shared" si="244"/>
        <v>0.02</v>
      </c>
      <c r="I388" s="328">
        <f t="shared" si="245"/>
        <v>0.50590572821147362</v>
      </c>
      <c r="J388" s="328">
        <f t="shared" si="246"/>
        <v>80</v>
      </c>
      <c r="K388" s="335">
        <f t="shared" si="247"/>
        <v>-1</v>
      </c>
      <c r="L388" s="323">
        <f t="shared" si="248"/>
        <v>1.3187609207723543</v>
      </c>
      <c r="M388" s="323">
        <f t="shared" si="249"/>
        <v>1.3287609207723543</v>
      </c>
      <c r="N388" s="328">
        <f t="shared" si="250"/>
        <v>-1.8717751801726967E-2</v>
      </c>
      <c r="O388" s="328">
        <f t="shared" si="251"/>
        <v>2.5490085818891117E-3</v>
      </c>
      <c r="P388" s="332">
        <f t="shared" si="271"/>
        <v>13.568899040823906</v>
      </c>
      <c r="Q388" s="328">
        <f t="shared" si="252"/>
        <v>11.738334505232558</v>
      </c>
      <c r="R388" s="277">
        <f>IF(H388&gt;0, rate1(1,$L$52,$L$51,$L$54,L388,$L$53,$L$50,P388),"")</f>
        <v>730.21368847400163</v>
      </c>
      <c r="S388" s="323">
        <f t="shared" si="253"/>
        <v>6.3064537319148277</v>
      </c>
      <c r="T388" s="323">
        <f t="shared" si="254"/>
        <v>3.5273560738223356E-3</v>
      </c>
      <c r="U388" s="328">
        <f t="shared" si="255"/>
        <v>1.3387609207723543</v>
      </c>
      <c r="V388" s="336">
        <f t="shared" si="256"/>
        <v>1.3387609207723543</v>
      </c>
      <c r="W388" s="328">
        <f t="shared" si="257"/>
        <v>1.0783680484238722E-4</v>
      </c>
      <c r="X388" s="328">
        <f t="shared" si="258"/>
        <v>13.377013295671929</v>
      </c>
      <c r="Y388" s="328">
        <f t="shared" si="272"/>
        <v>13.773901420026798</v>
      </c>
      <c r="Z388" s="108">
        <f>IF(H388&gt;0, rate1(1,$L$52,$L$51,$L$54,U388,$L$53,$L$50,Y388),"")</f>
        <v>725.73143187571577</v>
      </c>
      <c r="AA388" s="336">
        <f t="shared" si="259"/>
        <v>7.2312258857140206</v>
      </c>
      <c r="AB388" s="336">
        <f t="shared" si="260"/>
        <v>-1.7305873165281742E-5</v>
      </c>
      <c r="AC388" s="328">
        <f t="shared" si="261"/>
        <v>3.5273560738223356E-3</v>
      </c>
      <c r="AD388" s="328">
        <f t="shared" si="262"/>
        <v>-5.6699691160828785</v>
      </c>
      <c r="AE388" s="328">
        <f t="shared" si="263"/>
        <v>-1078413.9136364802</v>
      </c>
      <c r="AF388" s="328">
        <f t="shared" si="264"/>
        <v>684.3296181733665</v>
      </c>
      <c r="AG388" s="328">
        <f t="shared" si="265"/>
        <v>683.71595376490382</v>
      </c>
      <c r="AH388" s="328">
        <f t="shared" si="266"/>
        <v>1.3187992438554288</v>
      </c>
      <c r="AI388" s="328">
        <f t="shared" si="267"/>
        <v>4.8305805951046921</v>
      </c>
      <c r="AJ388" s="328">
        <f t="shared" si="268"/>
        <v>20.246953271161541</v>
      </c>
      <c r="AK388" s="337">
        <f t="shared" si="269"/>
        <v>220.50409345935151</v>
      </c>
      <c r="AL388" s="42">
        <f t="shared" si="270"/>
        <v>5.8307360956469179</v>
      </c>
    </row>
    <row r="389" spans="2:38" ht="15" x14ac:dyDescent="0.15">
      <c r="B389" s="328">
        <f t="shared" si="238"/>
        <v>684.3296181733665</v>
      </c>
      <c r="C389" s="328">
        <f t="shared" si="239"/>
        <v>683.71595376490382</v>
      </c>
      <c r="D389" s="328">
        <f t="shared" si="240"/>
        <v>1.3187992438554288</v>
      </c>
      <c r="E389" s="328">
        <f t="shared" si="241"/>
        <v>138.18386910552147</v>
      </c>
      <c r="F389" s="328">
        <f t="shared" si="242"/>
        <v>138.35149704669644</v>
      </c>
      <c r="G389" s="328">
        <f t="shared" si="243"/>
        <v>85.567541611562618</v>
      </c>
      <c r="H389" s="313">
        <f t="shared" si="244"/>
        <v>0.02</v>
      </c>
      <c r="I389" s="328">
        <f t="shared" si="245"/>
        <v>0.4909315267701459</v>
      </c>
      <c r="J389" s="328">
        <f t="shared" si="246"/>
        <v>80</v>
      </c>
      <c r="K389" s="335">
        <f t="shared" si="247"/>
        <v>-1</v>
      </c>
      <c r="L389" s="323">
        <f t="shared" si="248"/>
        <v>1.2987992438554288</v>
      </c>
      <c r="M389" s="323">
        <f t="shared" si="249"/>
        <v>1.3087992438554288</v>
      </c>
      <c r="N389" s="328">
        <f t="shared" si="250"/>
        <v>-1.8439191258710741E-2</v>
      </c>
      <c r="O389" s="328">
        <f t="shared" si="251"/>
        <v>2.5490085818891117E-3</v>
      </c>
      <c r="P389" s="332">
        <f t="shared" si="271"/>
        <v>13.296648757326812</v>
      </c>
      <c r="Q389" s="328">
        <f t="shared" si="252"/>
        <v>7.4534659299055335</v>
      </c>
      <c r="R389" s="277">
        <f>IF(H389&gt;0, rate1(1,$L$52,$L$51,$L$54,L389,$L$53,$L$50,P389),"")</f>
        <v>736.07864689081487</v>
      </c>
      <c r="S389" s="323">
        <f t="shared" si="253"/>
        <v>3.9724894605255181</v>
      </c>
      <c r="T389" s="323">
        <f t="shared" si="254"/>
        <v>6.2032823004360806E-3</v>
      </c>
      <c r="U389" s="328">
        <f t="shared" si="255"/>
        <v>1.3187992438554288</v>
      </c>
      <c r="V389" s="336">
        <f t="shared" si="256"/>
        <v>1.3187992438554288</v>
      </c>
      <c r="W389" s="328">
        <f t="shared" si="257"/>
        <v>1.0464496504214438E-4</v>
      </c>
      <c r="X389" s="328">
        <f t="shared" si="258"/>
        <v>9.5819480383423183</v>
      </c>
      <c r="Y389" s="328">
        <f t="shared" si="272"/>
        <v>13.500613512789629</v>
      </c>
      <c r="Z389" s="108">
        <f>IF(H389&gt;0, rate1(1,$L$52,$L$51,$L$54,U389,$L$53,$L$50,Y389),"")</f>
        <v>731.69404522256139</v>
      </c>
      <c r="AA389" s="336">
        <f t="shared" si="259"/>
        <v>5.1375137018876442</v>
      </c>
      <c r="AB389" s="336">
        <f t="shared" si="260"/>
        <v>-2.5291750694240008E-5</v>
      </c>
      <c r="AC389" s="328">
        <f t="shared" si="261"/>
        <v>6.2032823004360806E-3</v>
      </c>
      <c r="AD389" s="328">
        <f t="shared" si="262"/>
        <v>-3.224099602656167</v>
      </c>
      <c r="AE389" s="328">
        <f t="shared" si="263"/>
        <v>502.71511885531646</v>
      </c>
      <c r="AF389" s="328">
        <f t="shared" si="264"/>
        <v>684.3049756998073</v>
      </c>
      <c r="AG389" s="328">
        <f t="shared" si="265"/>
        <v>683.70975048260334</v>
      </c>
      <c r="AH389" s="328">
        <f t="shared" si="266"/>
        <v>1.2988346996934281</v>
      </c>
      <c r="AI389" s="328">
        <f t="shared" si="267"/>
        <v>8.4274721548283615</v>
      </c>
      <c r="AJ389" s="328">
        <f t="shared" si="268"/>
        <v>20.249294235648993</v>
      </c>
      <c r="AK389" s="337">
        <f t="shared" si="269"/>
        <v>220.50452461022715</v>
      </c>
      <c r="AL389" s="42">
        <f t="shared" si="270"/>
        <v>5.8311225420945263</v>
      </c>
    </row>
    <row r="390" spans="2:38" ht="15" x14ac:dyDescent="0.15">
      <c r="B390" s="328">
        <f t="shared" si="238"/>
        <v>684.3049756998073</v>
      </c>
      <c r="C390" s="328">
        <f t="shared" si="239"/>
        <v>683.70975048260334</v>
      </c>
      <c r="D390" s="328">
        <f t="shared" si="240"/>
        <v>1.2988346996934281</v>
      </c>
      <c r="E390" s="328">
        <f t="shared" si="241"/>
        <v>137.85905939603609</v>
      </c>
      <c r="F390" s="328">
        <f t="shared" si="242"/>
        <v>138.02146425077876</v>
      </c>
      <c r="G390" s="328">
        <f t="shared" si="243"/>
        <v>81.486670509417095</v>
      </c>
      <c r="H390" s="313">
        <f t="shared" si="244"/>
        <v>0.02</v>
      </c>
      <c r="I390" s="328">
        <f t="shared" si="245"/>
        <v>0.47618017376316857</v>
      </c>
      <c r="J390" s="328">
        <f t="shared" si="246"/>
        <v>80</v>
      </c>
      <c r="K390" s="335">
        <f t="shared" si="247"/>
        <v>-1</v>
      </c>
      <c r="L390" s="323">
        <f t="shared" si="248"/>
        <v>1.2788346996934281</v>
      </c>
      <c r="M390" s="323">
        <f t="shared" si="249"/>
        <v>1.2888346996934281</v>
      </c>
      <c r="N390" s="328">
        <f t="shared" si="250"/>
        <v>-1.8160542744025676E-2</v>
      </c>
      <c r="O390" s="328">
        <f t="shared" si="251"/>
        <v>2.5490085818891117E-3</v>
      </c>
      <c r="P390" s="332">
        <f t="shared" si="271"/>
        <v>13.02574846735582</v>
      </c>
      <c r="Q390" s="328">
        <f t="shared" si="252"/>
        <v>3.3158333735683669</v>
      </c>
      <c r="R390" s="277">
        <f>IF(H390&gt;0, rate1(1,$L$52,$L$51,$L$54,L390,$L$53,$L$50,P390),"")</f>
        <v>741.81755450674734</v>
      </c>
      <c r="S390" s="323">
        <f t="shared" si="253"/>
        <v>1.7535747944981743</v>
      </c>
      <c r="T390" s="323">
        <f t="shared" si="254"/>
        <v>2.4099190785858579E-2</v>
      </c>
      <c r="U390" s="328">
        <f t="shared" si="255"/>
        <v>1.2988346996934281</v>
      </c>
      <c r="V390" s="336">
        <f t="shared" si="256"/>
        <v>1.2988346996934281</v>
      </c>
      <c r="W390" s="328">
        <f t="shared" si="257"/>
        <v>1.0150062670666316E-4</v>
      </c>
      <c r="X390" s="328">
        <f t="shared" si="258"/>
        <v>5.370701435938642</v>
      </c>
      <c r="Y390" s="328">
        <f t="shared" si="272"/>
        <v>13.228664815213662</v>
      </c>
      <c r="Z390" s="108">
        <f>IF(H390&gt;0, rate1(1,$L$52,$L$51,$L$54,U390,$L$53,$L$50,Y390),"")</f>
        <v>737.52785389011501</v>
      </c>
      <c r="AA390" s="336">
        <f t="shared" si="259"/>
        <v>2.8568095281567278</v>
      </c>
      <c r="AB390" s="336">
        <f t="shared" si="260"/>
        <v>-5.4663994969599158E-5</v>
      </c>
      <c r="AC390" s="328">
        <f t="shared" si="261"/>
        <v>2.4099190785858579E-2</v>
      </c>
      <c r="AD390" s="328">
        <f t="shared" si="262"/>
        <v>-0.82990338462883217</v>
      </c>
      <c r="AE390" s="328">
        <f t="shared" si="263"/>
        <v>158.01985608298043</v>
      </c>
      <c r="AF390" s="328">
        <f t="shared" si="264"/>
        <v>684.26271596627737</v>
      </c>
      <c r="AG390" s="328">
        <f t="shared" si="265"/>
        <v>683.68565129181752</v>
      </c>
      <c r="AH390" s="328">
        <f t="shared" si="266"/>
        <v>1.2788672514832913</v>
      </c>
      <c r="AI390" s="328">
        <f t="shared" si="267"/>
        <v>32.486681717693678</v>
      </c>
      <c r="AJ390" s="328">
        <f t="shared" si="268"/>
        <v>20.258318313903906</v>
      </c>
      <c r="AK390" s="337">
        <f t="shared" si="269"/>
        <v>220.50524572830145</v>
      </c>
      <c r="AL390" s="42">
        <f t="shared" si="270"/>
        <v>5.8317967398669124</v>
      </c>
    </row>
    <row r="391" spans="2:38" ht="15" x14ac:dyDescent="0.15">
      <c r="B391" s="328">
        <f t="shared" si="238"/>
        <v>684.26271596627737</v>
      </c>
      <c r="C391" s="328">
        <f t="shared" si="239"/>
        <v>683.68565129181752</v>
      </c>
      <c r="D391" s="328">
        <f t="shared" si="240"/>
        <v>1.2788672514832913</v>
      </c>
      <c r="E391" s="328">
        <f t="shared" si="241"/>
        <v>137.57513743276024</v>
      </c>
      <c r="F391" s="328">
        <f t="shared" si="242"/>
        <v>137.71709841439815</v>
      </c>
      <c r="G391" s="328">
        <f t="shared" si="243"/>
        <v>77.557153140161745</v>
      </c>
      <c r="H391" s="313">
        <f t="shared" si="244"/>
        <v>0.02</v>
      </c>
      <c r="I391" s="328">
        <f t="shared" si="245"/>
        <v>0.46165173956787842</v>
      </c>
      <c r="J391" s="328">
        <f t="shared" si="246"/>
        <v>80</v>
      </c>
      <c r="K391" s="335">
        <f t="shared" si="247"/>
        <v>-1</v>
      </c>
      <c r="L391" s="323">
        <f t="shared" si="248"/>
        <v>1.2588672514832913</v>
      </c>
      <c r="M391" s="323">
        <f t="shared" si="249"/>
        <v>1.2688672514832913</v>
      </c>
      <c r="N391" s="328">
        <f t="shared" si="250"/>
        <v>-1.788180572320841E-2</v>
      </c>
      <c r="O391" s="328">
        <f t="shared" si="251"/>
        <v>2.5490085818891117E-3</v>
      </c>
      <c r="P391" s="332">
        <f t="shared" si="271"/>
        <v>12.756212631471486</v>
      </c>
      <c r="Q391" s="328">
        <f t="shared" si="252"/>
        <v>-0.66056698104122802</v>
      </c>
      <c r="R391" s="277">
        <f>IF(H391&gt;0, rate1(1,$L$52,$L$51,$L$54,L391,$L$53,$L$50,P391),"")</f>
        <v>747.43392591983672</v>
      </c>
      <c r="S391" s="323">
        <f t="shared" si="253"/>
        <v>-0.34671510071478107</v>
      </c>
      <c r="T391" s="323">
        <f t="shared" si="254"/>
        <v>-1.3278091048149294E-2</v>
      </c>
      <c r="U391" s="328">
        <f t="shared" si="255"/>
        <v>1.2788672514832913</v>
      </c>
      <c r="V391" s="336">
        <f t="shared" si="256"/>
        <v>1.2788672514832913</v>
      </c>
      <c r="W391" s="328">
        <f t="shared" si="257"/>
        <v>9.840380483705502E-5</v>
      </c>
      <c r="X391" s="328">
        <f t="shared" si="258"/>
        <v>1.3139079957466464</v>
      </c>
      <c r="Y391" s="328">
        <f t="shared" si="272"/>
        <v>12.958069504361106</v>
      </c>
      <c r="Z391" s="108">
        <f>IF(H391&gt;0, rate1(1,$L$52,$L$51,$L$54,U391,$L$53,$L$50,Y391),"")</f>
        <v>743.23648487805235</v>
      </c>
      <c r="AA391" s="336">
        <f t="shared" si="259"/>
        <v>0.69353221195859649</v>
      </c>
      <c r="AB391" s="336">
        <f t="shared" si="260"/>
        <v>3.2109020483340572E-4</v>
      </c>
      <c r="AC391" s="328">
        <f t="shared" si="261"/>
        <v>3.2109020483340572E-4</v>
      </c>
      <c r="AD391" s="328">
        <f t="shared" si="262"/>
        <v>-62.287792336663742</v>
      </c>
      <c r="AE391" s="328">
        <f t="shared" si="263"/>
        <v>-5033.3482219520856</v>
      </c>
      <c r="AF391" s="328">
        <f t="shared" si="264"/>
        <v>684.24451307034929</v>
      </c>
      <c r="AG391" s="328">
        <f t="shared" si="265"/>
        <v>683.68533020161271</v>
      </c>
      <c r="AH391" s="328">
        <f t="shared" si="266"/>
        <v>1.2588968606688111</v>
      </c>
      <c r="AI391" s="328">
        <f t="shared" si="267"/>
        <v>0.42959008642570373</v>
      </c>
      <c r="AJ391" s="328">
        <f t="shared" si="268"/>
        <v>20.258437644483468</v>
      </c>
      <c r="AK391" s="337">
        <f t="shared" si="269"/>
        <v>220.50789295983051</v>
      </c>
      <c r="AL391" s="42">
        <f t="shared" si="270"/>
        <v>5.8343956744043277</v>
      </c>
    </row>
    <row r="392" spans="2:38" ht="15" x14ac:dyDescent="0.15">
      <c r="B392" s="328">
        <f t="shared" si="238"/>
        <v>684.24451307034929</v>
      </c>
      <c r="C392" s="328">
        <f t="shared" si="239"/>
        <v>683.68533020161271</v>
      </c>
      <c r="D392" s="328">
        <f t="shared" si="240"/>
        <v>1.2588968606688111</v>
      </c>
      <c r="E392" s="328">
        <f t="shared" si="241"/>
        <v>137.24875681616476</v>
      </c>
      <c r="F392" s="328">
        <f t="shared" si="242"/>
        <v>137.4119471244625</v>
      </c>
      <c r="G392" s="328">
        <f t="shared" si="243"/>
        <v>92.868883574681249</v>
      </c>
      <c r="H392" s="313">
        <f t="shared" si="244"/>
        <v>0.08</v>
      </c>
      <c r="I392" s="328">
        <f t="shared" si="245"/>
        <v>0.44734629498925643</v>
      </c>
      <c r="J392" s="328">
        <f t="shared" si="246"/>
        <v>80</v>
      </c>
      <c r="K392" s="335">
        <f t="shared" si="247"/>
        <v>1</v>
      </c>
      <c r="L392" s="323">
        <f t="shared" si="248"/>
        <v>1.3388968606688112</v>
      </c>
      <c r="M392" s="323">
        <f t="shared" si="249"/>
        <v>1.2988968606688112</v>
      </c>
      <c r="N392" s="328">
        <f t="shared" si="250"/>
        <v>7.2300157621943972E-2</v>
      </c>
      <c r="O392" s="328">
        <f t="shared" si="251"/>
        <v>2.5490085818891117E-3</v>
      </c>
      <c r="P392" s="332">
        <f t="shared" si="271"/>
        <v>13.50799922408949</v>
      </c>
      <c r="Q392" s="328">
        <f t="shared" si="252"/>
        <v>4.9049463496441774</v>
      </c>
      <c r="R392" s="277">
        <f>IF(H392&gt;0, rate1(1,$L$52,$L$51,$L$54,L392,$L$53,$L$50,P392),"")</f>
        <v>731.53423371599774</v>
      </c>
      <c r="S392" s="323">
        <f t="shared" si="253"/>
        <v>2.6304394492201348</v>
      </c>
      <c r="T392" s="323">
        <f t="shared" si="254"/>
        <v>-4.4343969753998708E-2</v>
      </c>
      <c r="U392" s="328">
        <f t="shared" si="255"/>
        <v>1.2588968606688111</v>
      </c>
      <c r="V392" s="336">
        <f t="shared" si="256"/>
        <v>1.2588968606688111</v>
      </c>
      <c r="W392" s="328">
        <f t="shared" si="257"/>
        <v>9.5354514525913814E-5</v>
      </c>
      <c r="X392" s="328">
        <f t="shared" si="258"/>
        <v>-2.6080986744288879</v>
      </c>
      <c r="Y392" s="328">
        <f t="shared" si="272"/>
        <v>12.688842121859187</v>
      </c>
      <c r="Z392" s="108">
        <f>IF(H392&gt;0, rate1(1,$L$52,$L$51,$L$54,U392,$L$53,$L$50,Y392),"")</f>
        <v>748.8234176473668</v>
      </c>
      <c r="AA392" s="336">
        <f t="shared" si="259"/>
        <v>-1.3663856845325135</v>
      </c>
      <c r="AB392" s="336">
        <f t="shared" si="260"/>
        <v>4.0295424008513379E-5</v>
      </c>
      <c r="AC392" s="328">
        <f t="shared" si="261"/>
        <v>4.0295424008513379E-5</v>
      </c>
      <c r="AD392" s="328">
        <f t="shared" si="262"/>
        <v>1985.3370939364747</v>
      </c>
      <c r="AE392" s="328">
        <f t="shared" si="263"/>
        <v>11332076.999491481</v>
      </c>
      <c r="AF392" s="328">
        <f t="shared" si="264"/>
        <v>684.31677293254722</v>
      </c>
      <c r="AG392" s="328">
        <f t="shared" si="265"/>
        <v>683.6852899061887</v>
      </c>
      <c r="AH392" s="328">
        <f t="shared" si="266"/>
        <v>1.3378088433845854</v>
      </c>
      <c r="AI392" s="328">
        <f t="shared" si="267"/>
        <v>5.5083442648778624E-2</v>
      </c>
      <c r="AJ392" s="328">
        <f t="shared" si="268"/>
        <v>20.25845294543976</v>
      </c>
      <c r="AK392" s="337">
        <f t="shared" si="269"/>
        <v>220.50792627761464</v>
      </c>
      <c r="AL392" s="42">
        <f t="shared" si="270"/>
        <v>5.8344300416112418</v>
      </c>
    </row>
    <row r="393" spans="2:38" ht="15" x14ac:dyDescent="0.15">
      <c r="B393" s="328">
        <f t="shared" si="238"/>
        <v>684.31677293254722</v>
      </c>
      <c r="C393" s="328">
        <f t="shared" si="239"/>
        <v>683.6852899061887</v>
      </c>
      <c r="D393" s="328">
        <f t="shared" si="240"/>
        <v>1.3378088433845854</v>
      </c>
      <c r="E393" s="328">
        <f t="shared" si="241"/>
        <v>138.57106403978864</v>
      </c>
      <c r="F393" s="328">
        <f t="shared" si="242"/>
        <v>137.90991042797668</v>
      </c>
      <c r="G393" s="328">
        <f t="shared" si="243"/>
        <v>89.095142557818491</v>
      </c>
      <c r="H393" s="313">
        <f t="shared" si="244"/>
        <v>0.02</v>
      </c>
      <c r="I393" s="328">
        <f t="shared" si="245"/>
        <v>0.50518642108681888</v>
      </c>
      <c r="J393" s="328">
        <f t="shared" si="246"/>
        <v>80</v>
      </c>
      <c r="K393" s="335">
        <f t="shared" si="247"/>
        <v>-1</v>
      </c>
      <c r="L393" s="323">
        <f t="shared" si="248"/>
        <v>1.3178088433845854</v>
      </c>
      <c r="M393" s="323">
        <f t="shared" si="249"/>
        <v>1.3278088433845854</v>
      </c>
      <c r="N393" s="328">
        <f t="shared" si="250"/>
        <v>-1.8704466872907943E-2</v>
      </c>
      <c r="O393" s="328">
        <f t="shared" si="251"/>
        <v>2.5490085818891117E-3</v>
      </c>
      <c r="P393" s="332">
        <f t="shared" si="271"/>
        <v>13.555882660691301</v>
      </c>
      <c r="Q393" s="328">
        <f t="shared" si="252"/>
        <v>11.575604299857218</v>
      </c>
      <c r="R393" s="277">
        <f>IF(H393&gt;0, rate1(1,$L$52,$L$51,$L$54,L393,$L$53,$L$50,P393),"")</f>
        <v>730.4963545565962</v>
      </c>
      <c r="S393" s="323">
        <f t="shared" si="253"/>
        <v>6.2166200076964993</v>
      </c>
      <c r="T393" s="323">
        <f t="shared" si="254"/>
        <v>3.5855528762516226E-3</v>
      </c>
      <c r="U393" s="328">
        <f t="shared" si="255"/>
        <v>1.3378088433845854</v>
      </c>
      <c r="V393" s="336">
        <f t="shared" si="256"/>
        <v>1.3378088433845854</v>
      </c>
      <c r="W393" s="328">
        <f t="shared" si="257"/>
        <v>1.0768348026490848E-4</v>
      </c>
      <c r="X393" s="328">
        <f t="shared" si="258"/>
        <v>13.21337543458003</v>
      </c>
      <c r="Y393" s="328">
        <f t="shared" si="272"/>
        <v>13.760835787657676</v>
      </c>
      <c r="Z393" s="108">
        <f>IF(H393&gt;0, rate1(1,$L$52,$L$51,$L$54,U393,$L$53,$L$50,Y393),"")</f>
        <v>726.01882021820234</v>
      </c>
      <c r="AA393" s="336">
        <f t="shared" si="259"/>
        <v>7.1399405945866912</v>
      </c>
      <c r="AB393" s="336">
        <f t="shared" si="260"/>
        <v>-1.7538195786429621E-5</v>
      </c>
      <c r="AC393" s="328">
        <f t="shared" si="261"/>
        <v>3.5855528762516226E-3</v>
      </c>
      <c r="AD393" s="328">
        <f t="shared" si="262"/>
        <v>-5.5779403317315532</v>
      </c>
      <c r="AE393" s="328">
        <f t="shared" si="263"/>
        <v>-1098178.8918887579</v>
      </c>
      <c r="AF393" s="328">
        <f t="shared" si="264"/>
        <v>684.29448291279812</v>
      </c>
      <c r="AG393" s="328">
        <f t="shared" si="265"/>
        <v>683.6817043533124</v>
      </c>
      <c r="AH393" s="328">
        <f t="shared" si="266"/>
        <v>1.317847030515535</v>
      </c>
      <c r="AI393" s="328">
        <f t="shared" si="267"/>
        <v>4.9083788767543082</v>
      </c>
      <c r="AJ393" s="328">
        <f t="shared" si="268"/>
        <v>20.259816384016638</v>
      </c>
      <c r="AK393" s="337">
        <f t="shared" si="269"/>
        <v>220.50793139315246</v>
      </c>
      <c r="AL393" s="42">
        <f t="shared" si="270"/>
        <v>5.8344344482866539</v>
      </c>
    </row>
    <row r="394" spans="2:38" ht="15" x14ac:dyDescent="0.15">
      <c r="B394" s="328">
        <f t="shared" si="238"/>
        <v>684.29448291279812</v>
      </c>
      <c r="C394" s="328">
        <f t="shared" si="239"/>
        <v>683.6817043533124</v>
      </c>
      <c r="D394" s="328">
        <f t="shared" si="240"/>
        <v>1.317847030515535</v>
      </c>
      <c r="E394" s="328">
        <f t="shared" si="241"/>
        <v>138.23616750607061</v>
      </c>
      <c r="F394" s="328">
        <f t="shared" si="242"/>
        <v>138.40361577292964</v>
      </c>
      <c r="G394" s="328">
        <f t="shared" si="243"/>
        <v>85.411619751818435</v>
      </c>
      <c r="H394" s="313">
        <f t="shared" si="244"/>
        <v>0.02</v>
      </c>
      <c r="I394" s="328">
        <f t="shared" si="245"/>
        <v>0.49022284758857498</v>
      </c>
      <c r="J394" s="328">
        <f t="shared" si="246"/>
        <v>80</v>
      </c>
      <c r="K394" s="335">
        <f t="shared" si="247"/>
        <v>-1</v>
      </c>
      <c r="L394" s="323">
        <f t="shared" si="248"/>
        <v>1.297847030515535</v>
      </c>
      <c r="M394" s="323">
        <f t="shared" si="249"/>
        <v>1.307847030515535</v>
      </c>
      <c r="N394" s="328">
        <f t="shared" si="250"/>
        <v>-1.84259021455635E-2</v>
      </c>
      <c r="O394" s="328">
        <f t="shared" si="251"/>
        <v>2.5490085818891117E-3</v>
      </c>
      <c r="P394" s="332">
        <f t="shared" si="271"/>
        <v>13.283696446833313</v>
      </c>
      <c r="Q394" s="328">
        <f t="shared" si="252"/>
        <v>7.2957514674080812</v>
      </c>
      <c r="R394" s="277">
        <f>IF(H394&gt;0, rate1(1,$L$52,$L$51,$L$54,L394,$L$53,$L$50,P394),"")</f>
        <v>736.35521853892362</v>
      </c>
      <c r="S394" s="323">
        <f t="shared" si="253"/>
        <v>3.8869715734610946</v>
      </c>
      <c r="T394" s="323">
        <f t="shared" si="254"/>
        <v>6.3824328285551129E-3</v>
      </c>
      <c r="U394" s="328">
        <f t="shared" si="255"/>
        <v>1.317847030515535</v>
      </c>
      <c r="V394" s="336">
        <f t="shared" si="256"/>
        <v>1.317847030515535</v>
      </c>
      <c r="W394" s="328">
        <f t="shared" si="257"/>
        <v>1.0449390587385921E-4</v>
      </c>
      <c r="X394" s="328">
        <f t="shared" si="258"/>
        <v>9.421718986696078</v>
      </c>
      <c r="Y394" s="328">
        <f t="shared" si="272"/>
        <v>13.487611441952193</v>
      </c>
      <c r="Z394" s="108">
        <f>IF(H394&gt;0, rate1(1,$L$52,$L$51,$L$54,U394,$L$53,$L$50,Y394),"")</f>
        <v>731.97520514079372</v>
      </c>
      <c r="AA394" s="336">
        <f t="shared" si="259"/>
        <v>5.049663971630304</v>
      </c>
      <c r="AB394" s="336">
        <f t="shared" si="260"/>
        <v>-2.5803105296114804E-5</v>
      </c>
      <c r="AC394" s="328">
        <f t="shared" si="261"/>
        <v>6.3824328285551129E-3</v>
      </c>
      <c r="AD394" s="328">
        <f t="shared" si="262"/>
        <v>-3.1336013299692964</v>
      </c>
      <c r="AE394" s="328">
        <f t="shared" si="263"/>
        <v>490.43790273165303</v>
      </c>
      <c r="AF394" s="328">
        <f t="shared" si="264"/>
        <v>684.26967457782405</v>
      </c>
      <c r="AG394" s="328">
        <f t="shared" si="265"/>
        <v>683.67532192048384</v>
      </c>
      <c r="AH394" s="328">
        <f t="shared" si="266"/>
        <v>1.2978823486842244</v>
      </c>
      <c r="AI394" s="328">
        <f t="shared" si="267"/>
        <v>8.6676004567729397</v>
      </c>
      <c r="AJ394" s="328">
        <f t="shared" si="268"/>
        <v>20.262224050810186</v>
      </c>
      <c r="AK394" s="337">
        <f t="shared" si="269"/>
        <v>220.50836870586821</v>
      </c>
      <c r="AL394" s="42">
        <f t="shared" si="270"/>
        <v>5.8348271185967944</v>
      </c>
    </row>
    <row r="395" spans="2:38" ht="15" x14ac:dyDescent="0.15">
      <c r="B395" s="328">
        <f t="shared" si="238"/>
        <v>684.26967457782405</v>
      </c>
      <c r="C395" s="328">
        <f t="shared" si="239"/>
        <v>683.67532192048384</v>
      </c>
      <c r="D395" s="328">
        <f t="shared" si="240"/>
        <v>1.2978823486842244</v>
      </c>
      <c r="E395" s="328">
        <f t="shared" si="241"/>
        <v>137.91195912919201</v>
      </c>
      <c r="F395" s="328">
        <f t="shared" si="242"/>
        <v>138.07406331763133</v>
      </c>
      <c r="G395" s="328">
        <f t="shared" si="243"/>
        <v>81.335718844427163</v>
      </c>
      <c r="H395" s="313">
        <f t="shared" si="244"/>
        <v>0.02</v>
      </c>
      <c r="I395" s="328">
        <f t="shared" si="245"/>
        <v>0.4754821258721677</v>
      </c>
      <c r="J395" s="328">
        <f t="shared" si="246"/>
        <v>80</v>
      </c>
      <c r="K395" s="335">
        <f t="shared" si="247"/>
        <v>-1</v>
      </c>
      <c r="L395" s="323">
        <f t="shared" si="248"/>
        <v>1.2778823486842243</v>
      </c>
      <c r="M395" s="323">
        <f t="shared" si="249"/>
        <v>1.2878823486842244</v>
      </c>
      <c r="N395" s="328">
        <f t="shared" si="250"/>
        <v>-1.8147249421600398E-2</v>
      </c>
      <c r="O395" s="328">
        <f t="shared" si="251"/>
        <v>2.5490085818891117E-3</v>
      </c>
      <c r="P395" s="332">
        <f t="shared" si="271"/>
        <v>13.012860907920839</v>
      </c>
      <c r="Q395" s="328">
        <f t="shared" si="252"/>
        <v>3.1631769922495607</v>
      </c>
      <c r="R395" s="277">
        <f>IF(H395&gt;0, rate1(1,$L$52,$L$51,$L$54,L395,$L$53,$L$50,P395),"")</f>
        <v>742.08820269475802</v>
      </c>
      <c r="S395" s="323">
        <f t="shared" si="253"/>
        <v>1.6722325317529509</v>
      </c>
      <c r="T395" s="323">
        <f t="shared" si="254"/>
        <v>2.6995494214299063E-2</v>
      </c>
      <c r="U395" s="328">
        <f t="shared" si="255"/>
        <v>1.2978823486842244</v>
      </c>
      <c r="V395" s="336">
        <f t="shared" si="256"/>
        <v>1.2978823486842244</v>
      </c>
      <c r="W395" s="328">
        <f t="shared" si="257"/>
        <v>1.0135183366055678E-4</v>
      </c>
      <c r="X395" s="328">
        <f t="shared" si="258"/>
        <v>5.2155114444428818</v>
      </c>
      <c r="Y395" s="328">
        <f t="shared" si="272"/>
        <v>13.215726974070504</v>
      </c>
      <c r="Z395" s="108">
        <f>IF(H395&gt;0, rate1(1,$L$52,$L$51,$L$54,U395,$L$53,$L$50,Y395),"")</f>
        <v>737.80296184378449</v>
      </c>
      <c r="AA395" s="336">
        <f t="shared" si="259"/>
        <v>2.7732256649889471</v>
      </c>
      <c r="AB395" s="336">
        <f t="shared" si="260"/>
        <v>-5.7156759944137471E-5</v>
      </c>
      <c r="AC395" s="328">
        <f t="shared" si="261"/>
        <v>2.6995494214299063E-2</v>
      </c>
      <c r="AD395" s="328">
        <f t="shared" si="262"/>
        <v>-0.74086437689317552</v>
      </c>
      <c r="AE395" s="328">
        <f t="shared" si="263"/>
        <v>143.37241195380815</v>
      </c>
      <c r="AF395" s="328">
        <f t="shared" si="264"/>
        <v>684.22453183418816</v>
      </c>
      <c r="AG395" s="328">
        <f t="shared" si="265"/>
        <v>683.64832642626959</v>
      </c>
      <c r="AH395" s="328">
        <f t="shared" si="266"/>
        <v>1.2779147610063617</v>
      </c>
      <c r="AI395" s="328">
        <f t="shared" si="267"/>
        <v>36.377743395286231</v>
      </c>
      <c r="AJ395" s="328">
        <f t="shared" si="268"/>
        <v>20.2723289795311</v>
      </c>
      <c r="AK395" s="337">
        <f t="shared" si="269"/>
        <v>220.50910901966259</v>
      </c>
      <c r="AL395" s="42">
        <f t="shared" si="270"/>
        <v>5.8355205266333359</v>
      </c>
    </row>
    <row r="396" spans="2:38" ht="15" x14ac:dyDescent="0.15">
      <c r="B396" s="328">
        <f t="shared" si="238"/>
        <v>684.22453183418816</v>
      </c>
      <c r="C396" s="328">
        <f t="shared" si="239"/>
        <v>683.64832642626959</v>
      </c>
      <c r="D396" s="328">
        <f t="shared" si="240"/>
        <v>1.2779147610063617</v>
      </c>
      <c r="E396" s="328">
        <f t="shared" si="241"/>
        <v>137.63407288130256</v>
      </c>
      <c r="F396" s="328">
        <f t="shared" si="242"/>
        <v>137.77301600524729</v>
      </c>
      <c r="G396" s="328">
        <f t="shared" si="243"/>
        <v>77.412638579381863</v>
      </c>
      <c r="H396" s="313">
        <f t="shared" si="244"/>
        <v>0.02</v>
      </c>
      <c r="I396" s="328">
        <f t="shared" si="245"/>
        <v>0.46096432633485168</v>
      </c>
      <c r="J396" s="328">
        <f t="shared" si="246"/>
        <v>80</v>
      </c>
      <c r="K396" s="335">
        <f t="shared" si="247"/>
        <v>-1</v>
      </c>
      <c r="L396" s="323">
        <f t="shared" si="248"/>
        <v>1.2579147610063617</v>
      </c>
      <c r="M396" s="323">
        <f t="shared" si="249"/>
        <v>1.2679147610063617</v>
      </c>
      <c r="N396" s="328">
        <f t="shared" si="250"/>
        <v>-1.7868508165402197E-2</v>
      </c>
      <c r="O396" s="328">
        <f t="shared" si="251"/>
        <v>2.5490085818891117E-3</v>
      </c>
      <c r="P396" s="332">
        <f t="shared" si="271"/>
        <v>12.743390522130492</v>
      </c>
      <c r="Q396" s="328">
        <f t="shared" si="252"/>
        <v>-0.80519266791247901</v>
      </c>
      <c r="R396" s="277">
        <f>IF(H396&gt;0, rate1(1,$L$52,$L$51,$L$54,L396,$L$53,$L$50,P396),"")</f>
        <v>747.69881467958533</v>
      </c>
      <c r="S396" s="323">
        <f t="shared" si="253"/>
        <v>-0.42247578515587753</v>
      </c>
      <c r="T396" s="323">
        <f t="shared" si="254"/>
        <v>-1.2561555248860797E-2</v>
      </c>
      <c r="U396" s="328">
        <f t="shared" si="255"/>
        <v>1.2779147610063617</v>
      </c>
      <c r="V396" s="336">
        <f t="shared" si="256"/>
        <v>1.2779147610063617</v>
      </c>
      <c r="W396" s="328">
        <f t="shared" si="257"/>
        <v>9.8257278631441736E-5</v>
      </c>
      <c r="X396" s="328">
        <f t="shared" si="258"/>
        <v>1.1652997216810093</v>
      </c>
      <c r="Y396" s="328">
        <f t="shared" si="272"/>
        <v>12.945196578127382</v>
      </c>
      <c r="Z396" s="108">
        <f>IF(H396&gt;0, rate1(1,$L$52,$L$51,$L$54,U396,$L$53,$L$50,Y396),"")</f>
        <v>743.5057101268502</v>
      </c>
      <c r="AA396" s="336">
        <f t="shared" si="259"/>
        <v>0.61486820598719905</v>
      </c>
      <c r="AB396" s="336">
        <f t="shared" si="260"/>
        <v>2.5512637533159848E-4</v>
      </c>
      <c r="AC396" s="328">
        <f t="shared" si="261"/>
        <v>2.5512637533159848E-4</v>
      </c>
      <c r="AD396" s="328">
        <f t="shared" si="262"/>
        <v>-78.392522035423269</v>
      </c>
      <c r="AE396" s="328">
        <f t="shared" si="263"/>
        <v>-5699.0744414883466</v>
      </c>
      <c r="AF396" s="328">
        <f t="shared" si="264"/>
        <v>684.2064081996474</v>
      </c>
      <c r="AG396" s="328">
        <f t="shared" si="265"/>
        <v>683.64807129989424</v>
      </c>
      <c r="AH396" s="328">
        <f t="shared" si="266"/>
        <v>1.2579442288393921</v>
      </c>
      <c r="AI396" s="328">
        <f t="shared" si="267"/>
        <v>0.34121543370498575</v>
      </c>
      <c r="AJ396" s="328">
        <f t="shared" si="268"/>
        <v>20.272423761596016</v>
      </c>
      <c r="AK396" s="337">
        <f t="shared" si="269"/>
        <v>220.51206782957158</v>
      </c>
      <c r="AL396" s="42">
        <f t="shared" si="270"/>
        <v>5.8384307461049589</v>
      </c>
    </row>
    <row r="397" spans="2:38" ht="15" x14ac:dyDescent="0.15">
      <c r="B397" s="328">
        <f t="shared" si="238"/>
        <v>684.2064081996474</v>
      </c>
      <c r="C397" s="328">
        <f t="shared" si="239"/>
        <v>683.64807129989424</v>
      </c>
      <c r="D397" s="328">
        <f t="shared" si="240"/>
        <v>1.2579442288393921</v>
      </c>
      <c r="E397" s="328">
        <f t="shared" si="241"/>
        <v>137.30780352303483</v>
      </c>
      <c r="F397" s="328">
        <f t="shared" si="242"/>
        <v>137.4709382021687</v>
      </c>
      <c r="G397" s="328">
        <f t="shared" si="243"/>
        <v>92.710223028393173</v>
      </c>
      <c r="H397" s="313">
        <f t="shared" si="244"/>
        <v>0.08</v>
      </c>
      <c r="I397" s="328">
        <f t="shared" si="245"/>
        <v>0.44666951980252634</v>
      </c>
      <c r="J397" s="328">
        <f t="shared" si="246"/>
        <v>80</v>
      </c>
      <c r="K397" s="335">
        <f t="shared" si="247"/>
        <v>1</v>
      </c>
      <c r="L397" s="323">
        <f t="shared" si="248"/>
        <v>1.3379442288393921</v>
      </c>
      <c r="M397" s="323">
        <f t="shared" si="249"/>
        <v>1.2979442288393921</v>
      </c>
      <c r="N397" s="328">
        <f t="shared" si="250"/>
        <v>7.2246229046682542E-2</v>
      </c>
      <c r="O397" s="328">
        <f t="shared" si="251"/>
        <v>2.5490085818891117E-3</v>
      </c>
      <c r="P397" s="332">
        <f t="shared" si="271"/>
        <v>13.494994524994691</v>
      </c>
      <c r="Q397" s="328">
        <f t="shared" si="252"/>
        <v>4.7547185860139223</v>
      </c>
      <c r="R397" s="277">
        <f>IF(H397&gt;0, rate1(1,$L$52,$L$51,$L$54,L397,$L$53,$L$50,P397),"")</f>
        <v>731.8155794142541</v>
      </c>
      <c r="S397" s="323">
        <f t="shared" si="253"/>
        <v>2.5488945536164898</v>
      </c>
      <c r="T397" s="323">
        <f t="shared" si="254"/>
        <v>-4.6643736255638543E-2</v>
      </c>
      <c r="U397" s="328">
        <f t="shared" si="255"/>
        <v>1.2579442288393921</v>
      </c>
      <c r="V397" s="336">
        <f t="shared" si="256"/>
        <v>1.2579442288393921</v>
      </c>
      <c r="W397" s="328">
        <f t="shared" si="257"/>
        <v>9.5210255883326766E-5</v>
      </c>
      <c r="X397" s="328">
        <f t="shared" si="258"/>
        <v>-2.7505085978360739</v>
      </c>
      <c r="Y397" s="328">
        <f t="shared" si="272"/>
        <v>12.676034813516317</v>
      </c>
      <c r="Z397" s="108">
        <f>IF(H397&gt;0, rate1(1,$L$52,$L$51,$L$54,U397,$L$53,$L$50,Y397),"")</f>
        <v>749.08692258888152</v>
      </c>
      <c r="AA397" s="336">
        <f t="shared" si="259"/>
        <v>-1.4404874997208716</v>
      </c>
      <c r="AB397" s="336">
        <f t="shared" si="260"/>
        <v>3.9012802111961783E-5</v>
      </c>
      <c r="AC397" s="328">
        <f t="shared" si="261"/>
        <v>3.9012802111961783E-5</v>
      </c>
      <c r="AD397" s="328">
        <f t="shared" si="262"/>
        <v>2050.6089198722557</v>
      </c>
      <c r="AE397" s="328">
        <f t="shared" si="263"/>
        <v>14476150.102896059</v>
      </c>
      <c r="AF397" s="328">
        <f t="shared" si="264"/>
        <v>684.27861541589198</v>
      </c>
      <c r="AG397" s="328">
        <f t="shared" si="265"/>
        <v>683.64803228709218</v>
      </c>
      <c r="AH397" s="328">
        <f t="shared" si="266"/>
        <v>1.3368552784665515</v>
      </c>
      <c r="AI397" s="328">
        <f t="shared" si="267"/>
        <v>5.3309608608206549E-2</v>
      </c>
      <c r="AJ397" s="328">
        <f t="shared" si="268"/>
        <v>20.272438569820629</v>
      </c>
      <c r="AK397" s="337">
        <f t="shared" si="269"/>
        <v>220.51209424395861</v>
      </c>
      <c r="AL397" s="42">
        <f t="shared" si="270"/>
        <v>5.8384580433396556</v>
      </c>
    </row>
    <row r="398" spans="2:38" ht="15" x14ac:dyDescent="0.15">
      <c r="B398" s="328">
        <f t="shared" si="238"/>
        <v>684.27861541589198</v>
      </c>
      <c r="C398" s="328">
        <f t="shared" si="239"/>
        <v>683.64803228709218</v>
      </c>
      <c r="D398" s="328">
        <f t="shared" si="240"/>
        <v>1.3368552784665515</v>
      </c>
      <c r="E398" s="328">
        <f t="shared" si="241"/>
        <v>138.62912193462239</v>
      </c>
      <c r="F398" s="328">
        <f t="shared" si="242"/>
        <v>137.96846272882863</v>
      </c>
      <c r="G398" s="328">
        <f t="shared" si="243"/>
        <v>88.939598046802772</v>
      </c>
      <c r="H398" s="313">
        <f t="shared" si="244"/>
        <v>0.02</v>
      </c>
      <c r="I398" s="328">
        <f t="shared" si="245"/>
        <v>0.5044665030398392</v>
      </c>
      <c r="J398" s="328">
        <f t="shared" si="246"/>
        <v>80</v>
      </c>
      <c r="K398" s="335">
        <f t="shared" si="247"/>
        <v>-1</v>
      </c>
      <c r="L398" s="323">
        <f t="shared" si="248"/>
        <v>1.3168552784665515</v>
      </c>
      <c r="M398" s="323">
        <f t="shared" si="249"/>
        <v>1.3268552784665515</v>
      </c>
      <c r="N398" s="328">
        <f t="shared" si="250"/>
        <v>-1.8691161078319363E-2</v>
      </c>
      <c r="O398" s="328">
        <f t="shared" si="251"/>
        <v>2.5490085818891117E-3</v>
      </c>
      <c r="P398" s="332">
        <f t="shared" si="271"/>
        <v>13.542849079950356</v>
      </c>
      <c r="Q398" s="328">
        <f t="shared" si="252"/>
        <v>11.416736441361962</v>
      </c>
      <c r="R398" s="277">
        <f>IF(H398&gt;0, rate1(1,$L$52,$L$51,$L$54,L398,$L$53,$L$50,P398),"")</f>
        <v>730.77916498697346</v>
      </c>
      <c r="S398" s="323">
        <f t="shared" si="253"/>
        <v>6.128928020033424</v>
      </c>
      <c r="T398" s="323">
        <f t="shared" si="254"/>
        <v>3.6442627007655993E-3</v>
      </c>
      <c r="U398" s="328">
        <f t="shared" si="255"/>
        <v>1.3368552784665515</v>
      </c>
      <c r="V398" s="336">
        <f t="shared" si="256"/>
        <v>1.3368552784665515</v>
      </c>
      <c r="W398" s="328">
        <f t="shared" si="257"/>
        <v>1.0753002546559642E-4</v>
      </c>
      <c r="X398" s="328">
        <f t="shared" si="258"/>
        <v>13.053686227577074</v>
      </c>
      <c r="Y398" s="328">
        <f t="shared" si="272"/>
        <v>13.747752854063791</v>
      </c>
      <c r="Z398" s="108">
        <f>IF(H398&gt;0, rate1(1,$L$52,$L$51,$L$54,U398,$L$53,$L$50,Y398),"")</f>
        <v>726.30635371961421</v>
      </c>
      <c r="AA398" s="336">
        <f t="shared" si="259"/>
        <v>7.0508589735052869</v>
      </c>
      <c r="AB398" s="336">
        <f t="shared" si="260"/>
        <v>-1.7771034812814991E-5</v>
      </c>
      <c r="AC398" s="328">
        <f t="shared" si="261"/>
        <v>3.6442627007655993E-3</v>
      </c>
      <c r="AD398" s="328">
        <f t="shared" si="262"/>
        <v>-5.4880785613502372</v>
      </c>
      <c r="AE398" s="328">
        <f t="shared" si="263"/>
        <v>-1116450.2882433201</v>
      </c>
      <c r="AF398" s="328">
        <f t="shared" si="264"/>
        <v>684.25627999211292</v>
      </c>
      <c r="AG398" s="328">
        <f t="shared" si="265"/>
        <v>683.64438802439145</v>
      </c>
      <c r="AH398" s="328">
        <f t="shared" si="266"/>
        <v>1.3168933293534082</v>
      </c>
      <c r="AI398" s="328">
        <f t="shared" si="267"/>
        <v>4.9868180092826817</v>
      </c>
      <c r="AJ398" s="328">
        <f t="shared" si="268"/>
        <v>20.273823797045431</v>
      </c>
      <c r="AK398" s="337">
        <f t="shared" si="269"/>
        <v>220.51209918630431</v>
      </c>
      <c r="AL398" s="42">
        <f t="shared" si="270"/>
        <v>5.838462308108344</v>
      </c>
    </row>
    <row r="399" spans="2:38" ht="15" x14ac:dyDescent="0.15">
      <c r="B399" s="328">
        <f t="shared" si="238"/>
        <v>684.25627999211292</v>
      </c>
      <c r="C399" s="328">
        <f t="shared" si="239"/>
        <v>683.64438802439145</v>
      </c>
      <c r="D399" s="328">
        <f t="shared" si="240"/>
        <v>1.3168933293534082</v>
      </c>
      <c r="E399" s="328">
        <f t="shared" si="241"/>
        <v>138.29458615717118</v>
      </c>
      <c r="F399" s="328">
        <f t="shared" si="242"/>
        <v>138.46185404589679</v>
      </c>
      <c r="G399" s="328">
        <f t="shared" si="243"/>
        <v>85.259306915026428</v>
      </c>
      <c r="H399" s="313">
        <f t="shared" si="244"/>
        <v>0.02</v>
      </c>
      <c r="I399" s="328">
        <f t="shared" si="245"/>
        <v>0.489513574177181</v>
      </c>
      <c r="J399" s="328">
        <f t="shared" si="246"/>
        <v>80</v>
      </c>
      <c r="K399" s="335">
        <f t="shared" si="247"/>
        <v>-1</v>
      </c>
      <c r="L399" s="323">
        <f t="shared" si="248"/>
        <v>1.2968933293534082</v>
      </c>
      <c r="M399" s="323">
        <f t="shared" si="249"/>
        <v>1.3068933293534082</v>
      </c>
      <c r="N399" s="328">
        <f t="shared" si="250"/>
        <v>-1.8412592158967955E-2</v>
      </c>
      <c r="O399" s="328">
        <f t="shared" si="251"/>
        <v>2.5490085818891117E-3</v>
      </c>
      <c r="P399" s="332">
        <f t="shared" si="271"/>
        <v>13.270727067585353</v>
      </c>
      <c r="Q399" s="328">
        <f t="shared" si="252"/>
        <v>7.1417292491594679</v>
      </c>
      <c r="R399" s="277">
        <f>IF(H399&gt;0, rate1(1,$L$52,$L$51,$L$54,L399,$L$53,$L$50,P399),"")</f>
        <v>736.6319333915468</v>
      </c>
      <c r="S399" s="323">
        <f t="shared" si="253"/>
        <v>3.8034835486373879</v>
      </c>
      <c r="T399" s="323">
        <f t="shared" si="254"/>
        <v>6.5677546664817269E-3</v>
      </c>
      <c r="U399" s="328">
        <f t="shared" si="255"/>
        <v>1.3168933293534082</v>
      </c>
      <c r="V399" s="336">
        <f t="shared" si="256"/>
        <v>1.3168933293534082</v>
      </c>
      <c r="W399" s="328">
        <f t="shared" si="257"/>
        <v>1.0434272004200551E-4</v>
      </c>
      <c r="X399" s="328">
        <f t="shared" si="258"/>
        <v>9.2652667438584047</v>
      </c>
      <c r="Y399" s="328">
        <f t="shared" si="272"/>
        <v>13.474592200331998</v>
      </c>
      <c r="Z399" s="108">
        <f>IF(H399&gt;0, rate1(1,$L$52,$L$51,$L$54,U399,$L$53,$L$50,Y399),"")</f>
        <v>732.2565091345997</v>
      </c>
      <c r="AA399" s="336">
        <f t="shared" si="259"/>
        <v>4.9639041679324416</v>
      </c>
      <c r="AB399" s="336">
        <f t="shared" si="260"/>
        <v>-2.6323219639396658E-5</v>
      </c>
      <c r="AC399" s="328">
        <f t="shared" si="261"/>
        <v>6.5677546664817269E-3</v>
      </c>
      <c r="AD399" s="328">
        <f t="shared" si="262"/>
        <v>-3.0451807376528848</v>
      </c>
      <c r="AE399" s="328">
        <f t="shared" si="263"/>
        <v>478.43589289857255</v>
      </c>
      <c r="AF399" s="328">
        <f t="shared" si="264"/>
        <v>684.23129964528744</v>
      </c>
      <c r="AG399" s="328">
        <f t="shared" si="265"/>
        <v>683.63782026972501</v>
      </c>
      <c r="AH399" s="328">
        <f t="shared" si="266"/>
        <v>1.2969285095543106</v>
      </c>
      <c r="AI399" s="328">
        <f t="shared" si="267"/>
        <v>8.9159244512289231</v>
      </c>
      <c r="AJ399" s="328">
        <f t="shared" si="268"/>
        <v>20.276300442726328</v>
      </c>
      <c r="AK399" s="337">
        <f t="shared" si="269"/>
        <v>220.51254271189359</v>
      </c>
      <c r="AL399" s="42">
        <f t="shared" si="270"/>
        <v>5.8388612535490862</v>
      </c>
    </row>
    <row r="400" spans="2:38" ht="15" x14ac:dyDescent="0.15">
      <c r="B400" s="328">
        <f t="shared" si="238"/>
        <v>684.23129964528744</v>
      </c>
      <c r="C400" s="328">
        <f t="shared" si="239"/>
        <v>683.63782026972501</v>
      </c>
      <c r="D400" s="328">
        <f t="shared" si="240"/>
        <v>1.2969285095543106</v>
      </c>
      <c r="E400" s="328">
        <f t="shared" si="241"/>
        <v>137.97099183724922</v>
      </c>
      <c r="F400" s="328">
        <f t="shared" si="242"/>
        <v>138.13278899721018</v>
      </c>
      <c r="G400" s="328">
        <f t="shared" si="243"/>
        <v>81.188216785659861</v>
      </c>
      <c r="H400" s="313">
        <f t="shared" si="244"/>
        <v>0.02</v>
      </c>
      <c r="I400" s="328">
        <f t="shared" si="245"/>
        <v>0.47478350044993933</v>
      </c>
      <c r="J400" s="328">
        <f t="shared" si="246"/>
        <v>80</v>
      </c>
      <c r="K400" s="335">
        <f t="shared" si="247"/>
        <v>-1</v>
      </c>
      <c r="L400" s="323">
        <f t="shared" si="248"/>
        <v>1.2769285095543106</v>
      </c>
      <c r="M400" s="323">
        <f t="shared" si="249"/>
        <v>1.2869285095543106</v>
      </c>
      <c r="N400" s="328">
        <f t="shared" si="250"/>
        <v>-1.8133935217953701E-2</v>
      </c>
      <c r="O400" s="328">
        <f t="shared" si="251"/>
        <v>2.5490085818891117E-3</v>
      </c>
      <c r="P400" s="332">
        <f t="shared" si="271"/>
        <v>12.999956413470292</v>
      </c>
      <c r="Q400" s="328">
        <f t="shared" si="252"/>
        <v>3.0140540387442485</v>
      </c>
      <c r="R400" s="277">
        <f>IF(H400&gt;0, rate1(1,$L$52,$L$51,$L$54,L400,$L$53,$L$50,P400),"")</f>
        <v>742.35899287044094</v>
      </c>
      <c r="S400" s="323">
        <f t="shared" si="253"/>
        <v>1.5928165624944421</v>
      </c>
      <c r="T400" s="323">
        <f t="shared" si="254"/>
        <v>3.0589454420183668E-2</v>
      </c>
      <c r="U400" s="328">
        <f t="shared" si="255"/>
        <v>1.2969285095543106</v>
      </c>
      <c r="V400" s="336">
        <f t="shared" si="256"/>
        <v>1.2969285095543106</v>
      </c>
      <c r="W400" s="328">
        <f t="shared" si="257"/>
        <v>1.0120291751047894E-4</v>
      </c>
      <c r="X400" s="328">
        <f t="shared" si="258"/>
        <v>5.0639338702241332</v>
      </c>
      <c r="Y400" s="328">
        <f t="shared" si="272"/>
        <v>13.202772094424764</v>
      </c>
      <c r="Z400" s="108">
        <f>IF(H400&gt;0, rate1(1,$L$52,$L$51,$L$54,U400,$L$53,$L$50,Y400),"")</f>
        <v>738.07821271195894</v>
      </c>
      <c r="AA400" s="336">
        <f t="shared" si="259"/>
        <v>2.6916236920501655</v>
      </c>
      <c r="AB400" s="336">
        <f t="shared" si="260"/>
        <v>-5.9825904535438335E-5</v>
      </c>
      <c r="AC400" s="328">
        <f t="shared" si="261"/>
        <v>3.0589454420183668E-2</v>
      </c>
      <c r="AD400" s="328">
        <f t="shared" si="262"/>
        <v>-0.65382009516336825</v>
      </c>
      <c r="AE400" s="328">
        <f t="shared" si="263"/>
        <v>128.71583745226462</v>
      </c>
      <c r="AF400" s="328">
        <f t="shared" si="264"/>
        <v>684.18257625564934</v>
      </c>
      <c r="AG400" s="328">
        <f t="shared" si="265"/>
        <v>683.60723081530477</v>
      </c>
      <c r="AH400" s="328">
        <f t="shared" si="266"/>
        <v>1.2769607821037678</v>
      </c>
      <c r="AI400" s="328">
        <f t="shared" si="267"/>
        <v>41.205743735796901</v>
      </c>
      <c r="AJ400" s="328">
        <f t="shared" si="268"/>
        <v>20.287746482652938</v>
      </c>
      <c r="AK400" s="337">
        <f t="shared" si="269"/>
        <v>220.51330287743281</v>
      </c>
      <c r="AL400" s="42">
        <f t="shared" si="270"/>
        <v>5.8395745275051842</v>
      </c>
    </row>
    <row r="401" spans="2:38" ht="15" x14ac:dyDescent="0.15">
      <c r="B401" s="328">
        <f t="shared" si="238"/>
        <v>684.18257625564934</v>
      </c>
      <c r="C401" s="328">
        <f t="shared" si="239"/>
        <v>683.60723081530477</v>
      </c>
      <c r="D401" s="328">
        <f t="shared" si="240"/>
        <v>1.2769607821037678</v>
      </c>
      <c r="E401" s="328">
        <f t="shared" si="241"/>
        <v>137.7005370001792</v>
      </c>
      <c r="F401" s="328">
        <f t="shared" si="242"/>
        <v>137.83576441871421</v>
      </c>
      <c r="G401" s="328">
        <f t="shared" si="243"/>
        <v>77.271802501306226</v>
      </c>
      <c r="H401" s="313">
        <f t="shared" si="244"/>
        <v>0.02</v>
      </c>
      <c r="I401" s="328">
        <f t="shared" si="245"/>
        <v>0.46027635227565045</v>
      </c>
      <c r="J401" s="328">
        <f t="shared" si="246"/>
        <v>80</v>
      </c>
      <c r="K401" s="335">
        <f t="shared" si="247"/>
        <v>-1</v>
      </c>
      <c r="L401" s="323">
        <f t="shared" si="248"/>
        <v>1.2569607821037678</v>
      </c>
      <c r="M401" s="323">
        <f t="shared" si="249"/>
        <v>1.2669607821037678</v>
      </c>
      <c r="N401" s="328">
        <f t="shared" si="250"/>
        <v>-1.7855189718509301E-2</v>
      </c>
      <c r="O401" s="328">
        <f t="shared" si="251"/>
        <v>2.5490085818891117E-3</v>
      </c>
      <c r="P401" s="332">
        <f t="shared" si="271"/>
        <v>12.730551613465314</v>
      </c>
      <c r="Q401" s="328">
        <f t="shared" si="252"/>
        <v>-0.94565941845640111</v>
      </c>
      <c r="R401" s="277">
        <f>IF(H401&gt;0, rate1(1,$L$52,$L$51,$L$54,L401,$L$53,$L$50,P401),"")</f>
        <v>747.96384414155148</v>
      </c>
      <c r="S401" s="323">
        <f t="shared" si="253"/>
        <v>-0.49600133992576279</v>
      </c>
      <c r="T401" s="323">
        <f t="shared" si="254"/>
        <v>-1.193527655489623E-2</v>
      </c>
      <c r="U401" s="328">
        <f t="shared" si="255"/>
        <v>1.2769607821037678</v>
      </c>
      <c r="V401" s="336">
        <f t="shared" si="256"/>
        <v>1.2769607821037678</v>
      </c>
      <c r="W401" s="328">
        <f t="shared" si="257"/>
        <v>9.8110632883008364E-5</v>
      </c>
      <c r="X401" s="328">
        <f t="shared" si="258"/>
        <v>1.020546563830564</v>
      </c>
      <c r="Y401" s="328">
        <f t="shared" si="272"/>
        <v>12.932306747574499</v>
      </c>
      <c r="Z401" s="108">
        <f>IF(H401&gt;0, rate1(1,$L$52,$L$51,$L$54,U401,$L$53,$L$50,Y401),"")</f>
        <v>743.77507705669018</v>
      </c>
      <c r="AA401" s="336">
        <f t="shared" si="259"/>
        <v>0.53829445423254663</v>
      </c>
      <c r="AB401" s="336">
        <f t="shared" si="260"/>
        <v>2.1249611095731482E-4</v>
      </c>
      <c r="AC401" s="328">
        <f t="shared" si="261"/>
        <v>2.1249611095731482E-4</v>
      </c>
      <c r="AD401" s="328">
        <f t="shared" si="262"/>
        <v>-94.119369572921272</v>
      </c>
      <c r="AE401" s="328">
        <f t="shared" si="263"/>
        <v>-6068.8071934446871</v>
      </c>
      <c r="AF401" s="328">
        <f t="shared" si="264"/>
        <v>684.16450856981987</v>
      </c>
      <c r="AG401" s="328">
        <f t="shared" si="265"/>
        <v>683.6070183191938</v>
      </c>
      <c r="AH401" s="328">
        <f t="shared" si="266"/>
        <v>1.2569901082720034</v>
      </c>
      <c r="AI401" s="328">
        <f t="shared" si="267"/>
        <v>0.28409944226809458</v>
      </c>
      <c r="AJ401" s="328">
        <f t="shared" si="268"/>
        <v>20.287825399164678</v>
      </c>
      <c r="AK401" s="337">
        <f t="shared" si="269"/>
        <v>220.51664829828803</v>
      </c>
      <c r="AL401" s="42">
        <f t="shared" si="270"/>
        <v>5.8428709870040478</v>
      </c>
    </row>
    <row r="402" spans="2:38" ht="15" x14ac:dyDescent="0.15">
      <c r="B402" s="328">
        <f t="shared" si="238"/>
        <v>684.16450856981987</v>
      </c>
      <c r="C402" s="328">
        <f t="shared" si="239"/>
        <v>683.6070183191938</v>
      </c>
      <c r="D402" s="328">
        <f t="shared" si="240"/>
        <v>1.2569901082720034</v>
      </c>
      <c r="E402" s="328">
        <f t="shared" si="241"/>
        <v>137.37442594938867</v>
      </c>
      <c r="F402" s="328">
        <f t="shared" si="242"/>
        <v>137.53748147478393</v>
      </c>
      <c r="G402" s="328">
        <f t="shared" si="243"/>
        <v>92.556447540729778</v>
      </c>
      <c r="H402" s="313">
        <f t="shared" si="244"/>
        <v>0.08</v>
      </c>
      <c r="I402" s="328">
        <f t="shared" si="245"/>
        <v>0.44599220050085936</v>
      </c>
      <c r="J402" s="328">
        <f t="shared" si="246"/>
        <v>80</v>
      </c>
      <c r="K402" s="335">
        <f t="shared" si="247"/>
        <v>1</v>
      </c>
      <c r="L402" s="323">
        <f t="shared" si="248"/>
        <v>1.3369901082720035</v>
      </c>
      <c r="M402" s="323">
        <f t="shared" si="249"/>
        <v>1.2969901082720035</v>
      </c>
      <c r="N402" s="328">
        <f t="shared" si="250"/>
        <v>7.2192216303288648E-2</v>
      </c>
      <c r="O402" s="328">
        <f t="shared" si="251"/>
        <v>2.5490085818891117E-3</v>
      </c>
      <c r="P402" s="332">
        <f t="shared" si="271"/>
        <v>13.481972654342535</v>
      </c>
      <c r="Q402" s="328">
        <f t="shared" si="252"/>
        <v>4.6089788097512496</v>
      </c>
      <c r="R402" s="277">
        <f>IF(H402&gt;0, rate1(1,$L$52,$L$51,$L$54,L402,$L$53,$L$50,P402),"")</f>
        <v>732.0970691269838</v>
      </c>
      <c r="S402" s="323">
        <f t="shared" si="253"/>
        <v>2.4698168292890492</v>
      </c>
      <c r="T402" s="323">
        <f t="shared" si="254"/>
        <v>-4.9116471430122377E-2</v>
      </c>
      <c r="U402" s="328">
        <f t="shared" si="255"/>
        <v>1.2569901082720034</v>
      </c>
      <c r="V402" s="336">
        <f t="shared" si="256"/>
        <v>1.2569901082720034</v>
      </c>
      <c r="W402" s="328">
        <f t="shared" si="257"/>
        <v>9.506588125929305E-5</v>
      </c>
      <c r="X402" s="328">
        <f t="shared" si="258"/>
        <v>-2.8888431194610575</v>
      </c>
      <c r="Y402" s="328">
        <f t="shared" si="272"/>
        <v>12.663210736997151</v>
      </c>
      <c r="Z402" s="108">
        <f>IF(H402&gt;0, rate1(1,$L$52,$L$51,$L$54,U402,$L$53,$L$50,Y402),"")</f>
        <v>749.35056791068416</v>
      </c>
      <c r="AA402" s="336">
        <f t="shared" si="259"/>
        <v>-1.5124033108387935</v>
      </c>
      <c r="AB402" s="336">
        <f t="shared" si="260"/>
        <v>3.7838622823480621E-5</v>
      </c>
      <c r="AC402" s="328">
        <f t="shared" si="261"/>
        <v>3.7838622823480621E-5</v>
      </c>
      <c r="AD402" s="328">
        <f t="shared" si="262"/>
        <v>2114.2418521203763</v>
      </c>
      <c r="AE402" s="328">
        <f t="shared" si="263"/>
        <v>17643266.584229093</v>
      </c>
      <c r="AF402" s="328">
        <f t="shared" si="264"/>
        <v>684.23666294750035</v>
      </c>
      <c r="AG402" s="328">
        <f t="shared" si="265"/>
        <v>683.606980480571</v>
      </c>
      <c r="AH402" s="328">
        <f t="shared" si="266"/>
        <v>1.3359002221340042</v>
      </c>
      <c r="AI402" s="328">
        <f t="shared" si="267"/>
        <v>5.1685253799202725E-2</v>
      </c>
      <c r="AJ402" s="328">
        <f t="shared" si="268"/>
        <v>20.287839756179622</v>
      </c>
      <c r="AK402" s="337">
        <f t="shared" si="269"/>
        <v>220.51667025116402</v>
      </c>
      <c r="AL402" s="42">
        <f t="shared" si="270"/>
        <v>5.8428937149594296</v>
      </c>
    </row>
    <row r="403" spans="2:38" ht="15" x14ac:dyDescent="0.15">
      <c r="B403" s="328">
        <f t="shared" si="238"/>
        <v>684.23666294750035</v>
      </c>
      <c r="C403" s="328">
        <f t="shared" si="239"/>
        <v>683.606980480571</v>
      </c>
      <c r="D403" s="328">
        <f t="shared" si="240"/>
        <v>1.3359002221340042</v>
      </c>
      <c r="E403" s="328">
        <f t="shared" si="241"/>
        <v>138.69475422655842</v>
      </c>
      <c r="F403" s="328">
        <f t="shared" si="242"/>
        <v>138.03459008797353</v>
      </c>
      <c r="G403" s="328">
        <f t="shared" si="243"/>
        <v>88.788740021247079</v>
      </c>
      <c r="H403" s="313">
        <f t="shared" si="244"/>
        <v>0.02</v>
      </c>
      <c r="I403" s="328">
        <f t="shared" si="245"/>
        <v>0.50374597354348227</v>
      </c>
      <c r="J403" s="328">
        <f t="shared" si="246"/>
        <v>80</v>
      </c>
      <c r="K403" s="335">
        <f t="shared" si="247"/>
        <v>-1</v>
      </c>
      <c r="L403" s="323">
        <f t="shared" si="248"/>
        <v>1.3159002221340041</v>
      </c>
      <c r="M403" s="323">
        <f t="shared" si="249"/>
        <v>1.3259002221340042</v>
      </c>
      <c r="N403" s="328">
        <f t="shared" si="250"/>
        <v>-1.8677834363248325E-2</v>
      </c>
      <c r="O403" s="328">
        <f t="shared" si="251"/>
        <v>2.5490085818891117E-3</v>
      </c>
      <c r="P403" s="332">
        <f t="shared" si="271"/>
        <v>13.529798261729701</v>
      </c>
      <c r="Q403" s="328">
        <f t="shared" si="252"/>
        <v>11.262662873273499</v>
      </c>
      <c r="R403" s="277">
        <f>IF(H403&gt;0, rate1(1,$L$52,$L$51,$L$54,L403,$L$53,$L$50,P403),"")</f>
        <v>731.06211993541694</v>
      </c>
      <c r="S403" s="323">
        <f t="shared" si="253"/>
        <v>6.0438754421258807</v>
      </c>
      <c r="T403" s="323">
        <f t="shared" si="254"/>
        <v>3.7030720876358586E-3</v>
      </c>
      <c r="U403" s="328">
        <f t="shared" si="255"/>
        <v>1.3359002221340042</v>
      </c>
      <c r="V403" s="336">
        <f t="shared" si="256"/>
        <v>1.3359002221340042</v>
      </c>
      <c r="W403" s="328">
        <f t="shared" si="257"/>
        <v>1.0737644033231852E-4</v>
      </c>
      <c r="X403" s="328">
        <f t="shared" si="258"/>
        <v>12.898899053469208</v>
      </c>
      <c r="Y403" s="328">
        <f t="shared" si="272"/>
        <v>13.734652582033242</v>
      </c>
      <c r="Z403" s="108">
        <f>IF(H403&gt;0, rate1(1,$L$52,$L$51,$L$54,U403,$L$53,$L$50,Y403),"")</f>
        <v>726.59403255195298</v>
      </c>
      <c r="AA403" s="336">
        <f t="shared" si="259"/>
        <v>6.9644932151782193</v>
      </c>
      <c r="AB403" s="336">
        <f t="shared" si="260"/>
        <v>-1.8002609183806425E-5</v>
      </c>
      <c r="AC403" s="328">
        <f t="shared" si="261"/>
        <v>3.7030720876358586E-3</v>
      </c>
      <c r="AD403" s="328">
        <f t="shared" si="262"/>
        <v>-5.4009210532999754</v>
      </c>
      <c r="AE403" s="328">
        <f t="shared" si="263"/>
        <v>-1133222.863217395</v>
      </c>
      <c r="AF403" s="328">
        <f t="shared" si="264"/>
        <v>684.2142820410495</v>
      </c>
      <c r="AG403" s="328">
        <f t="shared" si="265"/>
        <v>683.60327740848334</v>
      </c>
      <c r="AH403" s="328">
        <f t="shared" si="266"/>
        <v>1.315938136484035</v>
      </c>
      <c r="AI403" s="328">
        <f t="shared" si="267"/>
        <v>5.0653316409869422</v>
      </c>
      <c r="AJ403" s="328">
        <f t="shared" si="268"/>
        <v>20.289246792746564</v>
      </c>
      <c r="AK403" s="337">
        <f t="shared" si="269"/>
        <v>220.51667503496751</v>
      </c>
      <c r="AL403" s="42">
        <f t="shared" si="270"/>
        <v>5.8428978497797335</v>
      </c>
    </row>
    <row r="404" spans="2:38" ht="15" x14ac:dyDescent="0.15">
      <c r="B404" s="328">
        <f t="shared" si="238"/>
        <v>684.2142820410495</v>
      </c>
      <c r="C404" s="328">
        <f t="shared" si="239"/>
        <v>683.60327740848334</v>
      </c>
      <c r="D404" s="328">
        <f t="shared" si="240"/>
        <v>1.315938136484035</v>
      </c>
      <c r="E404" s="328">
        <f t="shared" si="241"/>
        <v>138.36057978709633</v>
      </c>
      <c r="F404" s="328">
        <f t="shared" si="242"/>
        <v>138.52766700682736</v>
      </c>
      <c r="G404" s="328">
        <f t="shared" si="243"/>
        <v>85.111472485214136</v>
      </c>
      <c r="H404" s="313">
        <f t="shared" si="244"/>
        <v>0.02</v>
      </c>
      <c r="I404" s="328">
        <f t="shared" si="245"/>
        <v>0.48880370605293139</v>
      </c>
      <c r="J404" s="328">
        <f t="shared" si="246"/>
        <v>80</v>
      </c>
      <c r="K404" s="335">
        <f t="shared" si="247"/>
        <v>-1</v>
      </c>
      <c r="L404" s="323">
        <f t="shared" si="248"/>
        <v>1.295938136484035</v>
      </c>
      <c r="M404" s="323">
        <f t="shared" si="249"/>
        <v>1.305938136484035</v>
      </c>
      <c r="N404" s="328">
        <f t="shared" si="250"/>
        <v>-1.8399261244191667E-2</v>
      </c>
      <c r="O404" s="328">
        <f t="shared" si="251"/>
        <v>2.5490085818891117E-3</v>
      </c>
      <c r="P404" s="332">
        <f t="shared" si="271"/>
        <v>13.257740583164487</v>
      </c>
      <c r="Q404" s="328">
        <f t="shared" si="252"/>
        <v>6.9922888679870567</v>
      </c>
      <c r="R404" s="277">
        <f>IF(H404&gt;0, rate1(1,$L$52,$L$51,$L$54,L404,$L$53,$L$50,P404),"")</f>
        <v>736.90879161653754</v>
      </c>
      <c r="S404" s="323">
        <f t="shared" si="253"/>
        <v>3.7224967412431162</v>
      </c>
      <c r="T404" s="323">
        <f t="shared" si="254"/>
        <v>6.7582307686401121E-3</v>
      </c>
      <c r="U404" s="328">
        <f t="shared" si="255"/>
        <v>1.315938136484035</v>
      </c>
      <c r="V404" s="336">
        <f t="shared" si="256"/>
        <v>1.315938136484035</v>
      </c>
      <c r="W404" s="328">
        <f t="shared" si="257"/>
        <v>1.0419140744244437E-4</v>
      </c>
      <c r="X404" s="328">
        <f t="shared" si="258"/>
        <v>9.1135019498532017</v>
      </c>
      <c r="Y404" s="328">
        <f t="shared" si="272"/>
        <v>13.461555751163898</v>
      </c>
      <c r="Z404" s="108">
        <f>IF(H404&gt;0, rate1(1,$L$52,$L$51,$L$54,U404,$L$53,$L$50,Y404),"")</f>
        <v>732.53795737363578</v>
      </c>
      <c r="AA404" s="336">
        <f t="shared" si="259"/>
        <v>4.8807196242210713</v>
      </c>
      <c r="AB404" s="336">
        <f t="shared" si="260"/>
        <v>-2.6848475935273842E-5</v>
      </c>
      <c r="AC404" s="328">
        <f t="shared" si="261"/>
        <v>6.7582307686401121E-3</v>
      </c>
      <c r="AD404" s="328">
        <f t="shared" si="262"/>
        <v>-2.9593544057129599</v>
      </c>
      <c r="AE404" s="328">
        <f t="shared" si="263"/>
        <v>466.78060680028295</v>
      </c>
      <c r="AF404" s="328">
        <f t="shared" si="264"/>
        <v>684.18912454903671</v>
      </c>
      <c r="AG404" s="328">
        <f t="shared" si="265"/>
        <v>683.59651917771464</v>
      </c>
      <c r="AH404" s="328">
        <f t="shared" si="266"/>
        <v>1.2959731784181043</v>
      </c>
      <c r="AI404" s="328">
        <f t="shared" si="267"/>
        <v>9.1710546074701558</v>
      </c>
      <c r="AJ404" s="328">
        <f t="shared" si="268"/>
        <v>20.291794307915307</v>
      </c>
      <c r="AK404" s="337">
        <f t="shared" si="269"/>
        <v>220.5171247793817</v>
      </c>
      <c r="AL404" s="42">
        <f t="shared" si="270"/>
        <v>5.8433030763110123</v>
      </c>
    </row>
    <row r="405" spans="2:38" ht="15" x14ac:dyDescent="0.15">
      <c r="B405" s="328">
        <f t="shared" si="238"/>
        <v>684.18912454903671</v>
      </c>
      <c r="C405" s="328">
        <f t="shared" si="239"/>
        <v>683.59651917771464</v>
      </c>
      <c r="D405" s="328">
        <f t="shared" si="240"/>
        <v>1.2959731784181043</v>
      </c>
      <c r="E405" s="328">
        <f t="shared" si="241"/>
        <v>138.03761021540049</v>
      </c>
      <c r="F405" s="328">
        <f t="shared" si="242"/>
        <v>138.19909500124839</v>
      </c>
      <c r="G405" s="328">
        <f t="shared" si="243"/>
        <v>81.044992926882699</v>
      </c>
      <c r="H405" s="313">
        <f t="shared" si="244"/>
        <v>0.02</v>
      </c>
      <c r="I405" s="328">
        <f t="shared" si="245"/>
        <v>0.47408429705765232</v>
      </c>
      <c r="J405" s="328">
        <f t="shared" si="246"/>
        <v>80</v>
      </c>
      <c r="K405" s="335">
        <f t="shared" si="247"/>
        <v>-1</v>
      </c>
      <c r="L405" s="323">
        <f t="shared" si="248"/>
        <v>1.2759731784181043</v>
      </c>
      <c r="M405" s="323">
        <f t="shared" si="249"/>
        <v>1.2859731784181043</v>
      </c>
      <c r="N405" s="328">
        <f t="shared" si="250"/>
        <v>-1.8120600078335825E-2</v>
      </c>
      <c r="O405" s="328">
        <f t="shared" si="251"/>
        <v>2.5490085818891117E-3</v>
      </c>
      <c r="P405" s="332">
        <f t="shared" si="271"/>
        <v>12.987034948049962</v>
      </c>
      <c r="Q405" s="328">
        <f t="shared" si="252"/>
        <v>2.8693122973612901</v>
      </c>
      <c r="R405" s="277">
        <f>IF(H405&gt;0, rate1(1,$L$52,$L$51,$L$54,L405,$L$53,$L$50,P405),"")</f>
        <v>742.62992519904537</v>
      </c>
      <c r="S405" s="323">
        <f t="shared" si="253"/>
        <v>1.5157726840801333</v>
      </c>
      <c r="T405" s="323">
        <f t="shared" si="254"/>
        <v>3.5132919283333945E-2</v>
      </c>
      <c r="U405" s="328">
        <f t="shared" si="255"/>
        <v>1.2959731784181043</v>
      </c>
      <c r="V405" s="336">
        <f t="shared" si="256"/>
        <v>1.2959731784181043</v>
      </c>
      <c r="W405" s="328">
        <f t="shared" si="257"/>
        <v>1.0105387816272682E-4</v>
      </c>
      <c r="X405" s="328">
        <f t="shared" si="258"/>
        <v>4.9168372634061939</v>
      </c>
      <c r="Y405" s="328">
        <f t="shared" si="272"/>
        <v>13.189800139969122</v>
      </c>
      <c r="Z405" s="108">
        <f>IF(H405&gt;0, rate1(1,$L$52,$L$51,$L$54,U405,$L$53,$L$50,Y405),"")</f>
        <v>738.3536066617753</v>
      </c>
      <c r="AA405" s="336">
        <f t="shared" si="259"/>
        <v>2.6124629263455308</v>
      </c>
      <c r="AB405" s="336">
        <f t="shared" si="260"/>
        <v>-6.2670512612500361E-5</v>
      </c>
      <c r="AC405" s="328">
        <f t="shared" si="261"/>
        <v>3.5132919283333945E-2</v>
      </c>
      <c r="AD405" s="328">
        <f t="shared" si="262"/>
        <v>-0.56926667091645389</v>
      </c>
      <c r="AE405" s="328">
        <f t="shared" si="263"/>
        <v>114.10943513516057</v>
      </c>
      <c r="AF405" s="328">
        <f t="shared" si="264"/>
        <v>684.13587102967506</v>
      </c>
      <c r="AG405" s="328">
        <f t="shared" si="265"/>
        <v>683.5613862584313</v>
      </c>
      <c r="AH405" s="328">
        <f t="shared" si="266"/>
        <v>1.2760053108884264</v>
      </c>
      <c r="AI405" s="328">
        <f t="shared" si="267"/>
        <v>47.308784754287068</v>
      </c>
      <c r="AJ405" s="328">
        <f t="shared" si="268"/>
        <v>20.30493563701372</v>
      </c>
      <c r="AK405" s="337">
        <f t="shared" si="269"/>
        <v>220.51790534134358</v>
      </c>
      <c r="AL405" s="42">
        <f t="shared" si="270"/>
        <v>5.84403676067961</v>
      </c>
    </row>
    <row r="406" spans="2:38" ht="15" x14ac:dyDescent="0.15">
      <c r="B406" s="328">
        <f t="shared" si="238"/>
        <v>684.13587102967506</v>
      </c>
      <c r="C406" s="328">
        <f t="shared" si="239"/>
        <v>683.5613862584313</v>
      </c>
      <c r="D406" s="328">
        <f t="shared" si="240"/>
        <v>1.2760053108884264</v>
      </c>
      <c r="E406" s="328">
        <f t="shared" si="241"/>
        <v>137.7764861813379</v>
      </c>
      <c r="F406" s="328">
        <f t="shared" si="242"/>
        <v>137.90704819836918</v>
      </c>
      <c r="G406" s="328">
        <f t="shared" si="243"/>
        <v>77.135572449498355</v>
      </c>
      <c r="H406" s="313">
        <f t="shared" si="244"/>
        <v>0.02</v>
      </c>
      <c r="I406" s="328">
        <f t="shared" si="245"/>
        <v>0.45958781699500834</v>
      </c>
      <c r="J406" s="328">
        <f t="shared" si="246"/>
        <v>80</v>
      </c>
      <c r="K406" s="335">
        <f t="shared" si="247"/>
        <v>-1</v>
      </c>
      <c r="L406" s="323">
        <f t="shared" si="248"/>
        <v>1.2560053108884264</v>
      </c>
      <c r="M406" s="323">
        <f t="shared" si="249"/>
        <v>1.2660053108884264</v>
      </c>
      <c r="N406" s="328">
        <f t="shared" si="250"/>
        <v>-1.7841850327750208E-2</v>
      </c>
      <c r="O406" s="328">
        <f t="shared" si="251"/>
        <v>2.5490085818891117E-3</v>
      </c>
      <c r="P406" s="332">
        <f t="shared" si="271"/>
        <v>12.717695869982412</v>
      </c>
      <c r="Q406" s="328">
        <f t="shared" si="252"/>
        <v>-1.0808755977953268</v>
      </c>
      <c r="R406" s="277">
        <f>IF(H406&gt;0, rate1(1,$L$52,$L$51,$L$54,L406,$L$53,$L$50,P406),"")</f>
        <v>748.22901446852268</v>
      </c>
      <c r="S406" s="323">
        <f t="shared" si="253"/>
        <v>-0.5667217355197729</v>
      </c>
      <c r="T406" s="323">
        <f t="shared" si="254"/>
        <v>-1.1388014810320498E-2</v>
      </c>
      <c r="U406" s="328">
        <f t="shared" si="255"/>
        <v>1.2760053108884264</v>
      </c>
      <c r="V406" s="336">
        <f t="shared" si="256"/>
        <v>1.2760053108884264</v>
      </c>
      <c r="W406" s="328">
        <f t="shared" si="257"/>
        <v>9.7963867506267732E-5</v>
      </c>
      <c r="X406" s="328">
        <f t="shared" si="258"/>
        <v>0.88062150898353764</v>
      </c>
      <c r="Y406" s="328">
        <f t="shared" si="272"/>
        <v>12.9193999768491</v>
      </c>
      <c r="Z406" s="108">
        <f>IF(H406&gt;0, rate1(1,$L$52,$L$51,$L$54,U406,$L$53,$L$50,Y406),"")</f>
        <v>744.04458583233748</v>
      </c>
      <c r="AA406" s="336">
        <f t="shared" si="259"/>
        <v>0.46432175294870276</v>
      </c>
      <c r="AB406" s="336">
        <f t="shared" si="260"/>
        <v>1.8287818862446095E-4</v>
      </c>
      <c r="AC406" s="328">
        <f t="shared" si="261"/>
        <v>1.8287818862446095E-4</v>
      </c>
      <c r="AD406" s="328">
        <f t="shared" si="262"/>
        <v>-109.36241303805703</v>
      </c>
      <c r="AE406" s="328">
        <f t="shared" si="263"/>
        <v>-6161.1603959120539</v>
      </c>
      <c r="AF406" s="328">
        <f t="shared" si="264"/>
        <v>684.11784630115869</v>
      </c>
      <c r="AG406" s="328">
        <f t="shared" si="265"/>
        <v>683.56120338024266</v>
      </c>
      <c r="AH406" s="328">
        <f t="shared" si="266"/>
        <v>1.256034495078366</v>
      </c>
      <c r="AI406" s="328">
        <f t="shared" si="267"/>
        <v>0.24441472475424095</v>
      </c>
      <c r="AJ406" s="328">
        <f t="shared" si="268"/>
        <v>20.30500352999282</v>
      </c>
      <c r="AK406" s="337">
        <f t="shared" si="269"/>
        <v>220.52173948146938</v>
      </c>
      <c r="AL406" s="42">
        <f t="shared" si="270"/>
        <v>5.8478214634599528</v>
      </c>
    </row>
    <row r="407" spans="2:38" ht="15" x14ac:dyDescent="0.15">
      <c r="B407" s="328">
        <f t="shared" si="238"/>
        <v>684.11784630115869</v>
      </c>
      <c r="C407" s="328">
        <f t="shared" si="239"/>
        <v>683.56120338024266</v>
      </c>
      <c r="D407" s="328">
        <f t="shared" si="240"/>
        <v>1.256034495078366</v>
      </c>
      <c r="E407" s="328">
        <f t="shared" si="241"/>
        <v>137.45055984573006</v>
      </c>
      <c r="F407" s="328">
        <f t="shared" si="242"/>
        <v>137.61352301353398</v>
      </c>
      <c r="G407" s="328">
        <f t="shared" si="243"/>
        <v>92.408831472527595</v>
      </c>
      <c r="H407" s="313">
        <f t="shared" si="244"/>
        <v>0.08</v>
      </c>
      <c r="I407" s="328">
        <f t="shared" si="245"/>
        <v>0.44531433673282667</v>
      </c>
      <c r="J407" s="328">
        <f t="shared" si="246"/>
        <v>80</v>
      </c>
      <c r="K407" s="335">
        <f t="shared" si="247"/>
        <v>1</v>
      </c>
      <c r="L407" s="323">
        <f t="shared" si="248"/>
        <v>1.336034495078366</v>
      </c>
      <c r="M407" s="323">
        <f t="shared" si="249"/>
        <v>1.296034495078366</v>
      </c>
      <c r="N407" s="328">
        <f t="shared" si="250"/>
        <v>7.2138119172160842E-2</v>
      </c>
      <c r="O407" s="328">
        <f t="shared" si="251"/>
        <v>2.5490085818891117E-3</v>
      </c>
      <c r="P407" s="332">
        <f t="shared" si="271"/>
        <v>13.468933575381525</v>
      </c>
      <c r="Q407" s="328">
        <f t="shared" si="252"/>
        <v>4.4688860022421437</v>
      </c>
      <c r="R407" s="277">
        <f>IF(H407&gt;0, rate1(1,$L$52,$L$51,$L$54,L407,$L$53,$L$50,P407),"")</f>
        <v>732.37870302349074</v>
      </c>
      <c r="S407" s="323">
        <f t="shared" si="253"/>
        <v>2.3938243029331141</v>
      </c>
      <c r="T407" s="323">
        <f t="shared" si="254"/>
        <v>-5.1755532616525594E-2</v>
      </c>
      <c r="U407" s="328">
        <f t="shared" si="255"/>
        <v>1.256034495078366</v>
      </c>
      <c r="V407" s="336">
        <f t="shared" si="256"/>
        <v>1.256034495078366</v>
      </c>
      <c r="W407" s="328">
        <f t="shared" si="257"/>
        <v>9.4921390579205678E-5</v>
      </c>
      <c r="X407" s="328">
        <f t="shared" si="258"/>
        <v>-3.0220422778286746</v>
      </c>
      <c r="Y407" s="328">
        <f t="shared" si="272"/>
        <v>12.650369856915626</v>
      </c>
      <c r="Z407" s="108">
        <f>IF(H407&gt;0, rate1(1,$L$52,$L$51,$L$54,U407,$L$53,$L$50,Y407),"")</f>
        <v>749.61435377495491</v>
      </c>
      <c r="AA407" s="336">
        <f t="shared" si="259"/>
        <v>-1.581580654621773</v>
      </c>
      <c r="AB407" s="336">
        <f t="shared" si="260"/>
        <v>3.676871005725467E-5</v>
      </c>
      <c r="AC407" s="328">
        <f t="shared" si="261"/>
        <v>3.676871005725467E-5</v>
      </c>
      <c r="AD407" s="328">
        <f t="shared" si="262"/>
        <v>2175.7630299085122</v>
      </c>
      <c r="AE407" s="328">
        <f t="shared" si="263"/>
        <v>20807263.445662238</v>
      </c>
      <c r="AF407" s="328">
        <f t="shared" si="264"/>
        <v>684.18994765162074</v>
      </c>
      <c r="AG407" s="328">
        <f t="shared" si="265"/>
        <v>683.5611666115326</v>
      </c>
      <c r="AH407" s="328">
        <f t="shared" si="266"/>
        <v>1.3349436704863478</v>
      </c>
      <c r="AI407" s="328">
        <f t="shared" si="267"/>
        <v>5.0204504726122999E-2</v>
      </c>
      <c r="AJ407" s="328">
        <f t="shared" si="268"/>
        <v>20.305017475688576</v>
      </c>
      <c r="AK407" s="337">
        <f t="shared" si="269"/>
        <v>220.5217583345391</v>
      </c>
      <c r="AL407" s="42">
        <f t="shared" si="270"/>
        <v>5.8478410166379335</v>
      </c>
    </row>
    <row r="408" spans="2:38" ht="15" x14ac:dyDescent="0.15">
      <c r="B408" s="328">
        <f t="shared" si="238"/>
        <v>684.18994765162074</v>
      </c>
      <c r="C408" s="328">
        <f t="shared" si="239"/>
        <v>683.5611666115326</v>
      </c>
      <c r="D408" s="328">
        <f t="shared" si="240"/>
        <v>1.3349436704863478</v>
      </c>
      <c r="E408" s="328">
        <f t="shared" si="241"/>
        <v>138.76989665372926</v>
      </c>
      <c r="F408" s="328">
        <f t="shared" si="242"/>
        <v>138.11022824972966</v>
      </c>
      <c r="G408" s="328">
        <f t="shared" si="243"/>
        <v>88.643779344226786</v>
      </c>
      <c r="H408" s="313">
        <f t="shared" si="244"/>
        <v>0.02</v>
      </c>
      <c r="I408" s="328">
        <f t="shared" si="245"/>
        <v>0.50302483207051407</v>
      </c>
      <c r="J408" s="328">
        <f t="shared" si="246"/>
        <v>80</v>
      </c>
      <c r="K408" s="335">
        <f t="shared" si="247"/>
        <v>-1</v>
      </c>
      <c r="L408" s="323">
        <f t="shared" si="248"/>
        <v>1.3149436704863477</v>
      </c>
      <c r="M408" s="323">
        <f t="shared" si="249"/>
        <v>1.3249436704863478</v>
      </c>
      <c r="N408" s="328">
        <f t="shared" si="250"/>
        <v>-1.8664486672752112E-2</v>
      </c>
      <c r="O408" s="328">
        <f t="shared" si="251"/>
        <v>2.5490085818891117E-3</v>
      </c>
      <c r="P408" s="332">
        <f t="shared" si="271"/>
        <v>13.516730169024948</v>
      </c>
      <c r="Q408" s="328">
        <f t="shared" si="252"/>
        <v>11.114622531874289</v>
      </c>
      <c r="R408" s="277">
        <f>IF(H408&gt;0, rate1(1,$L$52,$L$51,$L$54,L408,$L$53,$L$50,P408),"")</f>
        <v>731.34521957305469</v>
      </c>
      <c r="S408" s="323">
        <f t="shared" si="253"/>
        <v>5.9621238516747139</v>
      </c>
      <c r="T408" s="323">
        <f t="shared" si="254"/>
        <v>3.7613907332145406E-3</v>
      </c>
      <c r="U408" s="328">
        <f t="shared" si="255"/>
        <v>1.3349436704863478</v>
      </c>
      <c r="V408" s="336">
        <f t="shared" si="256"/>
        <v>1.3349436704863478</v>
      </c>
      <c r="W408" s="328">
        <f t="shared" si="257"/>
        <v>1.0722272475249817E-4</v>
      </c>
      <c r="X408" s="328">
        <f t="shared" si="258"/>
        <v>12.750281348817026</v>
      </c>
      <c r="Y408" s="328">
        <f t="shared" si="272"/>
        <v>13.721534934219365</v>
      </c>
      <c r="Z408" s="108">
        <f>IF(H408&gt;0, rate1(1,$L$52,$L$51,$L$54,U408,$L$53,$L$50,Y408),"")</f>
        <v>726.88185688808437</v>
      </c>
      <c r="AA408" s="336">
        <f t="shared" si="259"/>
        <v>6.8815242003222661</v>
      </c>
      <c r="AB408" s="336">
        <f t="shared" si="260"/>
        <v>-1.8230431619515075E-5</v>
      </c>
      <c r="AC408" s="328">
        <f t="shared" si="261"/>
        <v>3.7613907332145406E-3</v>
      </c>
      <c r="AD408" s="328">
        <f t="shared" si="262"/>
        <v>-5.3171822388437961</v>
      </c>
      <c r="AE408" s="328">
        <f t="shared" si="263"/>
        <v>-1148493.2345381156</v>
      </c>
      <c r="AF408" s="328">
        <f t="shared" si="264"/>
        <v>684.16752177421472</v>
      </c>
      <c r="AG408" s="328">
        <f t="shared" si="265"/>
        <v>683.55740522079941</v>
      </c>
      <c r="AH408" s="328">
        <f t="shared" si="266"/>
        <v>1.3149814480053115</v>
      </c>
      <c r="AI408" s="328">
        <f t="shared" si="267"/>
        <v>5.1431124898995968</v>
      </c>
      <c r="AJ408" s="328">
        <f t="shared" si="268"/>
        <v>20.306446118046882</v>
      </c>
      <c r="AK408" s="337">
        <f t="shared" si="269"/>
        <v>220.52176297387871</v>
      </c>
      <c r="AL408" s="42">
        <f t="shared" si="270"/>
        <v>5.847845032998312</v>
      </c>
    </row>
    <row r="409" spans="2:38" ht="15" x14ac:dyDescent="0.15">
      <c r="B409" s="328">
        <f t="shared" si="238"/>
        <v>684.16752177421472</v>
      </c>
      <c r="C409" s="328">
        <f t="shared" si="239"/>
        <v>683.55740522079941</v>
      </c>
      <c r="D409" s="328">
        <f t="shared" si="240"/>
        <v>1.3149814480053115</v>
      </c>
      <c r="E409" s="328">
        <f t="shared" si="241"/>
        <v>138.43608295436871</v>
      </c>
      <c r="F409" s="328">
        <f t="shared" si="242"/>
        <v>138.602989804049</v>
      </c>
      <c r="G409" s="328">
        <f t="shared" si="243"/>
        <v>84.969272192531761</v>
      </c>
      <c r="H409" s="313">
        <f t="shared" si="244"/>
        <v>0.02</v>
      </c>
      <c r="I409" s="328">
        <f t="shared" si="245"/>
        <v>0.48809324273224775</v>
      </c>
      <c r="J409" s="328">
        <f t="shared" si="246"/>
        <v>80</v>
      </c>
      <c r="K409" s="335">
        <f t="shared" si="247"/>
        <v>-1</v>
      </c>
      <c r="L409" s="323">
        <f t="shared" si="248"/>
        <v>1.2949814480053115</v>
      </c>
      <c r="M409" s="323">
        <f t="shared" si="249"/>
        <v>1.3049814480053115</v>
      </c>
      <c r="N409" s="328">
        <f t="shared" si="250"/>
        <v>-1.8385909346258833E-2</v>
      </c>
      <c r="O409" s="328">
        <f t="shared" si="251"/>
        <v>2.5490085818891117E-3</v>
      </c>
      <c r="P409" s="332">
        <f t="shared" si="271"/>
        <v>13.244736957011487</v>
      </c>
      <c r="Q409" s="328">
        <f t="shared" si="252"/>
        <v>6.848612902891773</v>
      </c>
      <c r="R409" s="277">
        <f>IF(H409&gt;0, rate1(1,$L$52,$L$51,$L$54,L409,$L$53,$L$50,P409),"")</f>
        <v>737.18579338278312</v>
      </c>
      <c r="S409" s="323">
        <f t="shared" si="253"/>
        <v>3.6446377146498068</v>
      </c>
      <c r="T409" s="323">
        <f t="shared" si="254"/>
        <v>6.9521466945779483E-3</v>
      </c>
      <c r="U409" s="328">
        <f t="shared" si="255"/>
        <v>1.3149814480053115</v>
      </c>
      <c r="V409" s="336">
        <f t="shared" si="256"/>
        <v>1.3149814480053115</v>
      </c>
      <c r="W409" s="328">
        <f t="shared" si="257"/>
        <v>1.0403996797458959E-4</v>
      </c>
      <c r="X409" s="328">
        <f t="shared" si="258"/>
        <v>8.9676351912170702</v>
      </c>
      <c r="Y409" s="328">
        <f t="shared" si="272"/>
        <v>13.44850205754015</v>
      </c>
      <c r="Z409" s="108">
        <f>IF(H409&gt;0, rate1(1,$L$52,$L$51,$L$54,U409,$L$53,$L$50,Y409),"")</f>
        <v>732.81955002861514</v>
      </c>
      <c r="AA409" s="336">
        <f t="shared" si="259"/>
        <v>4.800755499642297</v>
      </c>
      <c r="AB409" s="336">
        <f t="shared" si="260"/>
        <v>-2.7373496659909109E-5</v>
      </c>
      <c r="AC409" s="328">
        <f t="shared" si="261"/>
        <v>6.9521466945779483E-3</v>
      </c>
      <c r="AD409" s="328">
        <f t="shared" si="262"/>
        <v>-2.8768092617490666</v>
      </c>
      <c r="AE409" s="328">
        <f t="shared" si="263"/>
        <v>455.56810596732385</v>
      </c>
      <c r="AF409" s="328">
        <f t="shared" si="264"/>
        <v>684.1421837181739</v>
      </c>
      <c r="AG409" s="328">
        <f t="shared" si="265"/>
        <v>683.55045307410478</v>
      </c>
      <c r="AH409" s="328">
        <f t="shared" si="266"/>
        <v>1.2950163513717927</v>
      </c>
      <c r="AI409" s="328">
        <f t="shared" si="267"/>
        <v>9.4306574502420606</v>
      </c>
      <c r="AJ409" s="328">
        <f t="shared" si="268"/>
        <v>20.309065745116392</v>
      </c>
      <c r="AK409" s="337">
        <f t="shared" si="269"/>
        <v>220.52221887880739</v>
      </c>
      <c r="AL409" s="42">
        <f t="shared" si="270"/>
        <v>5.8482564819975043</v>
      </c>
    </row>
    <row r="410" spans="2:38" ht="15" x14ac:dyDescent="0.15">
      <c r="B410" s="328">
        <f t="shared" si="238"/>
        <v>684.1421837181739</v>
      </c>
      <c r="C410" s="328">
        <f t="shared" si="239"/>
        <v>683.55045307410478</v>
      </c>
      <c r="D410" s="328">
        <f t="shared" si="240"/>
        <v>1.2950163513717927</v>
      </c>
      <c r="E410" s="328">
        <f t="shared" si="241"/>
        <v>138.113745394283</v>
      </c>
      <c r="F410" s="328">
        <f t="shared" si="242"/>
        <v>138.27491417432586</v>
      </c>
      <c r="G410" s="328">
        <f t="shared" si="243"/>
        <v>80.907148542960144</v>
      </c>
      <c r="H410" s="313">
        <f t="shared" si="244"/>
        <v>0.02</v>
      </c>
      <c r="I410" s="328">
        <f t="shared" si="245"/>
        <v>0.47338451525529313</v>
      </c>
      <c r="J410" s="328">
        <f t="shared" si="246"/>
        <v>80</v>
      </c>
      <c r="K410" s="335">
        <f t="shared" si="247"/>
        <v>-1</v>
      </c>
      <c r="L410" s="323">
        <f t="shared" si="248"/>
        <v>1.2750163513717927</v>
      </c>
      <c r="M410" s="323">
        <f t="shared" si="249"/>
        <v>1.2850163513717927</v>
      </c>
      <c r="N410" s="328">
        <f t="shared" si="250"/>
        <v>-1.8107243947738771E-2</v>
      </c>
      <c r="O410" s="328">
        <f t="shared" si="251"/>
        <v>2.5490085818891117E-3</v>
      </c>
      <c r="P410" s="332">
        <f t="shared" si="271"/>
        <v>12.974096475551892</v>
      </c>
      <c r="Q410" s="328">
        <f t="shared" si="252"/>
        <v>2.7300783518609393</v>
      </c>
      <c r="R410" s="277">
        <f>IF(H410&gt;0, rate1(1,$L$52,$L$51,$L$54,L410,$L$53,$L$50,P410),"")</f>
        <v>742.90099984714686</v>
      </c>
      <c r="S410" s="323">
        <f t="shared" si="253"/>
        <v>1.4416932688109532</v>
      </c>
      <c r="T410" s="323">
        <f t="shared" si="254"/>
        <v>4.0995064281789541E-2</v>
      </c>
      <c r="U410" s="328">
        <f t="shared" si="255"/>
        <v>1.2950163513717927</v>
      </c>
      <c r="V410" s="336">
        <f t="shared" si="256"/>
        <v>1.2950163513717927</v>
      </c>
      <c r="W410" s="328">
        <f t="shared" si="257"/>
        <v>1.0090471552381963E-4</v>
      </c>
      <c r="X410" s="328">
        <f t="shared" si="258"/>
        <v>4.7753760162019177</v>
      </c>
      <c r="Y410" s="328">
        <f t="shared" si="272"/>
        <v>13.176811074240621</v>
      </c>
      <c r="Z410" s="108">
        <f>IF(H410&gt;0, rate1(1,$L$52,$L$51,$L$54,U410,$L$53,$L$50,Y410),"")</f>
        <v>738.62914386172542</v>
      </c>
      <c r="AA410" s="336">
        <f t="shared" si="259"/>
        <v>2.5363538170818529</v>
      </c>
      <c r="AB410" s="336">
        <f t="shared" si="260"/>
        <v>-6.5678045253584765E-5</v>
      </c>
      <c r="AC410" s="328">
        <f t="shared" si="261"/>
        <v>4.0995064281789541E-2</v>
      </c>
      <c r="AD410" s="328">
        <f t="shared" si="262"/>
        <v>-0.48786360871457934</v>
      </c>
      <c r="AE410" s="328">
        <f t="shared" si="263"/>
        <v>99.648993315251033</v>
      </c>
      <c r="AF410" s="328">
        <f t="shared" si="264"/>
        <v>684.08308140994438</v>
      </c>
      <c r="AG410" s="328">
        <f t="shared" si="265"/>
        <v>683.50945800982299</v>
      </c>
      <c r="AH410" s="328">
        <f t="shared" si="266"/>
        <v>1.2750483434556144</v>
      </c>
      <c r="AI410" s="328">
        <f t="shared" si="267"/>
        <v>55.182405583280065</v>
      </c>
      <c r="AJ410" s="328">
        <f t="shared" si="268"/>
        <v>20.324394191111747</v>
      </c>
      <c r="AK410" s="337">
        <f t="shared" si="269"/>
        <v>220.52302019490725</v>
      </c>
      <c r="AL410" s="42">
        <f t="shared" si="270"/>
        <v>5.8490109345935233</v>
      </c>
    </row>
    <row r="411" spans="2:38" ht="15" x14ac:dyDescent="0.15">
      <c r="B411" s="328">
        <f t="shared" si="238"/>
        <v>684.08308140994438</v>
      </c>
      <c r="C411" s="328">
        <f t="shared" si="239"/>
        <v>683.50945800982299</v>
      </c>
      <c r="D411" s="328">
        <f t="shared" si="240"/>
        <v>1.2750483434556144</v>
      </c>
      <c r="E411" s="328">
        <f t="shared" si="241"/>
        <v>137.86458990738276</v>
      </c>
      <c r="F411" s="328">
        <f t="shared" si="242"/>
        <v>137.98916765083288</v>
      </c>
      <c r="G411" s="328">
        <f t="shared" si="243"/>
        <v>77.005199722713513</v>
      </c>
      <c r="H411" s="313">
        <f t="shared" si="244"/>
        <v>0.02</v>
      </c>
      <c r="I411" s="328">
        <f t="shared" si="245"/>
        <v>0.4588987200971133</v>
      </c>
      <c r="J411" s="328">
        <f t="shared" si="246"/>
        <v>80</v>
      </c>
      <c r="K411" s="335">
        <f t="shared" si="247"/>
        <v>-1</v>
      </c>
      <c r="L411" s="323">
        <f t="shared" si="248"/>
        <v>1.2550483434556143</v>
      </c>
      <c r="M411" s="323">
        <f t="shared" si="249"/>
        <v>1.2650483434556143</v>
      </c>
      <c r="N411" s="328">
        <f t="shared" si="250"/>
        <v>-1.782848993809405E-2</v>
      </c>
      <c r="O411" s="328">
        <f t="shared" si="251"/>
        <v>2.5490085818891117E-3</v>
      </c>
      <c r="P411" s="332">
        <f t="shared" si="271"/>
        <v>12.70482325604508</v>
      </c>
      <c r="Q411" s="328">
        <f t="shared" si="252"/>
        <v>-1.2093521931144409</v>
      </c>
      <c r="R411" s="277">
        <f>IF(H411&gt;0, rate1(1,$L$52,$L$51,$L$54,L411,$L$53,$L$50,P411),"")</f>
        <v>748.49432582441091</v>
      </c>
      <c r="S411" s="323">
        <f t="shared" si="253"/>
        <v>-0.63385947484394489</v>
      </c>
      <c r="T411" s="323">
        <f t="shared" si="254"/>
        <v>-1.0911886984525953E-2</v>
      </c>
      <c r="U411" s="328">
        <f t="shared" si="255"/>
        <v>1.2750483434556144</v>
      </c>
      <c r="V411" s="336">
        <f t="shared" si="256"/>
        <v>1.2750483434556144</v>
      </c>
      <c r="W411" s="328">
        <f t="shared" si="257"/>
        <v>9.7816982418175158E-5</v>
      </c>
      <c r="X411" s="328">
        <f t="shared" si="258"/>
        <v>0.74683717336418454</v>
      </c>
      <c r="Y411" s="328">
        <f t="shared" si="272"/>
        <v>12.906476229952759</v>
      </c>
      <c r="Z411" s="108">
        <f>IF(H411&gt;0, rate1(1,$L$52,$L$51,$L$54,U411,$L$53,$L$50,Y411),"")</f>
        <v>744.31423661970678</v>
      </c>
      <c r="AA411" s="336">
        <f t="shared" si="259"/>
        <v>0.39363916602726112</v>
      </c>
      <c r="AB411" s="336">
        <f t="shared" si="260"/>
        <v>1.6131810786211312E-4</v>
      </c>
      <c r="AC411" s="328">
        <f t="shared" si="261"/>
        <v>1.6131810786211312E-4</v>
      </c>
      <c r="AD411" s="328">
        <f t="shared" si="262"/>
        <v>-123.97864235486216</v>
      </c>
      <c r="AE411" s="328">
        <f t="shared" si="263"/>
        <v>-6001.051189435836</v>
      </c>
      <c r="AF411" s="328">
        <f t="shared" si="264"/>
        <v>684.06509160189842</v>
      </c>
      <c r="AG411" s="328">
        <f t="shared" si="265"/>
        <v>683.50929669171512</v>
      </c>
      <c r="AH411" s="328">
        <f t="shared" si="266"/>
        <v>1.2550773853525286</v>
      </c>
      <c r="AI411" s="328">
        <f t="shared" si="267"/>
        <v>0.21552348801633628</v>
      </c>
      <c r="AJ411" s="328">
        <f t="shared" si="268"/>
        <v>20.324454058747307</v>
      </c>
      <c r="AK411" s="337">
        <f t="shared" si="269"/>
        <v>220.52748484599272</v>
      </c>
      <c r="AL411" s="42">
        <f t="shared" si="270"/>
        <v>5.8534255270401854</v>
      </c>
    </row>
    <row r="412" spans="2:38" ht="15" x14ac:dyDescent="0.15">
      <c r="B412" s="328">
        <f t="shared" si="238"/>
        <v>684.06509160189842</v>
      </c>
      <c r="C412" s="328">
        <f t="shared" si="239"/>
        <v>683.50929669171512</v>
      </c>
      <c r="D412" s="328">
        <f t="shared" si="240"/>
        <v>1.2550773853525286</v>
      </c>
      <c r="E412" s="328">
        <f t="shared" si="241"/>
        <v>137.53886478666846</v>
      </c>
      <c r="F412" s="328">
        <f t="shared" si="242"/>
        <v>137.70172734702561</v>
      </c>
      <c r="G412" s="328">
        <f t="shared" si="243"/>
        <v>92.269119344667843</v>
      </c>
      <c r="H412" s="313">
        <f t="shared" si="244"/>
        <v>0.08</v>
      </c>
      <c r="I412" s="328">
        <f t="shared" si="245"/>
        <v>0.44463592814663572</v>
      </c>
      <c r="J412" s="328">
        <f t="shared" si="246"/>
        <v>80</v>
      </c>
      <c r="K412" s="335">
        <f t="shared" si="247"/>
        <v>1</v>
      </c>
      <c r="L412" s="323">
        <f t="shared" si="248"/>
        <v>1.3350773853525286</v>
      </c>
      <c r="M412" s="323">
        <f t="shared" si="249"/>
        <v>1.2950773853525286</v>
      </c>
      <c r="N412" s="328">
        <f t="shared" si="250"/>
        <v>7.2083937432698253E-2</v>
      </c>
      <c r="O412" s="328">
        <f t="shared" si="251"/>
        <v>2.5490085818891117E-3</v>
      </c>
      <c r="P412" s="332">
        <f t="shared" si="271"/>
        <v>13.455877251210032</v>
      </c>
      <c r="Q412" s="328">
        <f t="shared" si="252"/>
        <v>4.3360324409975277</v>
      </c>
      <c r="R412" s="277">
        <f>IF(H412&gt;0, rate1(1,$L$52,$L$51,$L$54,L412,$L$53,$L$50,P412),"")</f>
        <v>732.66048127429895</v>
      </c>
      <c r="S412" s="323">
        <f t="shared" si="253"/>
        <v>2.3217660597930401</v>
      </c>
      <c r="T412" s="323">
        <f t="shared" si="254"/>
        <v>-5.453607837682338E-2</v>
      </c>
      <c r="U412" s="328">
        <f t="shared" si="255"/>
        <v>1.2550773853525286</v>
      </c>
      <c r="V412" s="336">
        <f t="shared" si="256"/>
        <v>1.2550773853525286</v>
      </c>
      <c r="W412" s="328">
        <f t="shared" si="257"/>
        <v>9.4776783767347439E-5</v>
      </c>
      <c r="X412" s="328">
        <f t="shared" si="258"/>
        <v>-3.1486550876381045</v>
      </c>
      <c r="Y412" s="328">
        <f t="shared" si="272"/>
        <v>12.637512137742753</v>
      </c>
      <c r="Z412" s="108">
        <f>IF(H412&gt;0, rate1(1,$L$52,$L$51,$L$54,U412,$L$53,$L$50,Y412),"")</f>
        <v>749.87828034499864</v>
      </c>
      <c r="AA412" s="336">
        <f t="shared" si="259"/>
        <v>-1.6472632783534138</v>
      </c>
      <c r="AB412" s="336">
        <f t="shared" si="260"/>
        <v>3.5801797479810241E-5</v>
      </c>
      <c r="AC412" s="328">
        <f t="shared" si="261"/>
        <v>3.5801797479810241E-5</v>
      </c>
      <c r="AD412" s="328">
        <f t="shared" si="262"/>
        <v>2234.5246784079632</v>
      </c>
      <c r="AE412" s="328">
        <f t="shared" si="263"/>
        <v>23929631.22290238</v>
      </c>
      <c r="AF412" s="328">
        <f t="shared" si="264"/>
        <v>684.13713973753363</v>
      </c>
      <c r="AG412" s="328">
        <f t="shared" si="265"/>
        <v>683.50926088991764</v>
      </c>
      <c r="AH412" s="328">
        <f t="shared" si="266"/>
        <v>1.3339856196055722</v>
      </c>
      <c r="AI412" s="328">
        <f t="shared" si="267"/>
        <v>4.8865468241907933E-2</v>
      </c>
      <c r="AJ412" s="328">
        <f t="shared" si="268"/>
        <v>20.324467632488485</v>
      </c>
      <c r="AK412" s="337">
        <f t="shared" si="269"/>
        <v>220.52750144242196</v>
      </c>
      <c r="AL412" s="42">
        <f t="shared" si="270"/>
        <v>5.8534427689192263</v>
      </c>
    </row>
    <row r="413" spans="2:38" ht="15" x14ac:dyDescent="0.15">
      <c r="B413" s="328">
        <f t="shared" si="238"/>
        <v>684.13713973753363</v>
      </c>
      <c r="C413" s="328">
        <f t="shared" si="239"/>
        <v>683.50926088991764</v>
      </c>
      <c r="D413" s="328">
        <f t="shared" si="240"/>
        <v>1.3339856196055722</v>
      </c>
      <c r="E413" s="328">
        <f t="shared" si="241"/>
        <v>138.85720878418024</v>
      </c>
      <c r="F413" s="328">
        <f t="shared" si="242"/>
        <v>138.19803678542434</v>
      </c>
      <c r="G413" s="328">
        <f t="shared" si="243"/>
        <v>88.506379579304095</v>
      </c>
      <c r="H413" s="313">
        <f t="shared" si="244"/>
        <v>0.02</v>
      </c>
      <c r="I413" s="328">
        <f t="shared" si="245"/>
        <v>0.50230307809279118</v>
      </c>
      <c r="J413" s="328">
        <f t="shared" si="246"/>
        <v>80</v>
      </c>
      <c r="K413" s="335">
        <f t="shared" si="247"/>
        <v>-1</v>
      </c>
      <c r="L413" s="323">
        <f t="shared" si="248"/>
        <v>1.3139856196055721</v>
      </c>
      <c r="M413" s="323">
        <f t="shared" si="249"/>
        <v>1.3239856196055722</v>
      </c>
      <c r="N413" s="328">
        <f t="shared" si="250"/>
        <v>-1.865111795164176E-2</v>
      </c>
      <c r="O413" s="328">
        <f t="shared" si="251"/>
        <v>2.5490085818891117E-3</v>
      </c>
      <c r="P413" s="332">
        <f t="shared" si="271"/>
        <v>13.503644764684687</v>
      </c>
      <c r="Q413" s="328">
        <f t="shared" si="252"/>
        <v>10.974317554653567</v>
      </c>
      <c r="R413" s="277">
        <f>IF(H413&gt;0, rate1(1,$L$52,$L$51,$L$54,L413,$L$53,$L$50,P413),"")</f>
        <v>731.62846407215193</v>
      </c>
      <c r="S413" s="323">
        <f t="shared" si="253"/>
        <v>5.8845821737677415</v>
      </c>
      <c r="T413" s="323">
        <f t="shared" si="254"/>
        <v>3.818365069545989E-3</v>
      </c>
      <c r="U413" s="328">
        <f t="shared" si="255"/>
        <v>1.3339856196055722</v>
      </c>
      <c r="V413" s="336">
        <f t="shared" si="256"/>
        <v>1.3339856196055722</v>
      </c>
      <c r="W413" s="328">
        <f t="shared" si="257"/>
        <v>1.0706887861355874E-4</v>
      </c>
      <c r="X413" s="328">
        <f t="shared" si="258"/>
        <v>12.609574408347626</v>
      </c>
      <c r="Y413" s="328">
        <f t="shared" si="272"/>
        <v>13.708399873126695</v>
      </c>
      <c r="Z413" s="108">
        <f>IF(H413&gt;0, rate1(1,$L$52,$L$51,$L$54,U413,$L$53,$L$50,Y413),"")</f>
        <v>727.16982690203395</v>
      </c>
      <c r="AA413" s="336">
        <f t="shared" si="259"/>
        <v>6.802887375215116</v>
      </c>
      <c r="AB413" s="336">
        <f t="shared" si="260"/>
        <v>-1.8450966163993426E-5</v>
      </c>
      <c r="AC413" s="328">
        <f t="shared" si="261"/>
        <v>3.818365069545989E-3</v>
      </c>
      <c r="AD413" s="328">
        <f t="shared" si="262"/>
        <v>-5.2378438508966454</v>
      </c>
      <c r="AE413" s="328">
        <f t="shared" si="263"/>
        <v>-1162255.086265764</v>
      </c>
      <c r="AF413" s="328">
        <f t="shared" si="264"/>
        <v>684.11467025451248</v>
      </c>
      <c r="AG413" s="328">
        <f t="shared" si="265"/>
        <v>683.50544252484815</v>
      </c>
      <c r="AH413" s="328">
        <f t="shared" si="266"/>
        <v>1.3140232599985482</v>
      </c>
      <c r="AI413" s="328">
        <f t="shared" si="267"/>
        <v>5.2189946906841893</v>
      </c>
      <c r="AJ413" s="328">
        <f t="shared" si="268"/>
        <v>20.325917353235898</v>
      </c>
      <c r="AK413" s="337">
        <f t="shared" si="269"/>
        <v>220.52750595119568</v>
      </c>
      <c r="AL413" s="42">
        <f t="shared" si="270"/>
        <v>5.8534466781566854</v>
      </c>
    </row>
    <row r="414" spans="2:38" ht="15" x14ac:dyDescent="0.15">
      <c r="B414" s="328">
        <f t="shared" si="238"/>
        <v>684.11467025451248</v>
      </c>
      <c r="C414" s="328">
        <f t="shared" si="239"/>
        <v>683.50544252484815</v>
      </c>
      <c r="D414" s="328">
        <f t="shared" si="240"/>
        <v>1.3140232599985482</v>
      </c>
      <c r="E414" s="328">
        <f t="shared" si="241"/>
        <v>138.52375352091471</v>
      </c>
      <c r="F414" s="328">
        <f t="shared" si="242"/>
        <v>138.69048115254748</v>
      </c>
      <c r="G414" s="328">
        <f t="shared" si="243"/>
        <v>84.834293828520401</v>
      </c>
      <c r="H414" s="313">
        <f t="shared" si="244"/>
        <v>0.02</v>
      </c>
      <c r="I414" s="328">
        <f t="shared" si="245"/>
        <v>0.48738218373146086</v>
      </c>
      <c r="J414" s="328">
        <f t="shared" si="246"/>
        <v>80</v>
      </c>
      <c r="K414" s="335">
        <f t="shared" si="247"/>
        <v>-1</v>
      </c>
      <c r="L414" s="323">
        <f t="shared" si="248"/>
        <v>1.2940232599985482</v>
      </c>
      <c r="M414" s="323">
        <f t="shared" si="249"/>
        <v>1.3040232599985482</v>
      </c>
      <c r="N414" s="328">
        <f t="shared" si="250"/>
        <v>-1.8372536409962947E-2</v>
      </c>
      <c r="O414" s="328">
        <f t="shared" si="251"/>
        <v>2.5490085818891117E-3</v>
      </c>
      <c r="P414" s="332">
        <f t="shared" si="271"/>
        <v>13.23171615243383</v>
      </c>
      <c r="Q414" s="328">
        <f t="shared" si="252"/>
        <v>6.7123260123150175</v>
      </c>
      <c r="R414" s="277">
        <f>IF(H414&gt;0, rate1(1,$L$52,$L$51,$L$54,L414,$L$53,$L$50,P414),"")</f>
        <v>737.46293886003502</v>
      </c>
      <c r="S414" s="323">
        <f t="shared" si="253"/>
        <v>3.5707672612403667</v>
      </c>
      <c r="T414" s="323">
        <f t="shared" si="254"/>
        <v>7.1467132349812184E-3</v>
      </c>
      <c r="U414" s="328">
        <f t="shared" si="255"/>
        <v>1.3140232599985482</v>
      </c>
      <c r="V414" s="336">
        <f t="shared" si="256"/>
        <v>1.3140232599985482</v>
      </c>
      <c r="W414" s="328">
        <f t="shared" si="257"/>
        <v>1.038884015336361E-4</v>
      </c>
      <c r="X414" s="328">
        <f t="shared" si="258"/>
        <v>8.8293296303346693</v>
      </c>
      <c r="Y414" s="328">
        <f t="shared" si="272"/>
        <v>13.435431082417942</v>
      </c>
      <c r="Z414" s="108">
        <f>IF(H414&gt;0, rate1(1,$L$52,$L$51,$L$54,U414,$L$53,$L$50,Y414),"")</f>
        <v>733.10128727113431</v>
      </c>
      <c r="AA414" s="336">
        <f t="shared" si="259"/>
        <v>4.7248981485446944</v>
      </c>
      <c r="AB414" s="336">
        <f t="shared" si="260"/>
        <v>-2.7890266361839976E-5</v>
      </c>
      <c r="AC414" s="328">
        <f t="shared" si="261"/>
        <v>7.1467132349812184E-3</v>
      </c>
      <c r="AD414" s="328">
        <f t="shared" si="262"/>
        <v>-2.7984892274822832</v>
      </c>
      <c r="AE414" s="328">
        <f t="shared" si="263"/>
        <v>444.9315464363284</v>
      </c>
      <c r="AF414" s="328">
        <f t="shared" si="264"/>
        <v>684.08915100486752</v>
      </c>
      <c r="AG414" s="328">
        <f t="shared" si="265"/>
        <v>683.49829581161316</v>
      </c>
      <c r="AH414" s="328">
        <f t="shared" si="266"/>
        <v>1.2940580244957087</v>
      </c>
      <c r="AI414" s="328">
        <f t="shared" si="267"/>
        <v>9.6909456169127051</v>
      </c>
      <c r="AJ414" s="328">
        <f t="shared" si="268"/>
        <v>20.328609282573929</v>
      </c>
      <c r="AK414" s="337">
        <f t="shared" si="269"/>
        <v>220.52796786552079</v>
      </c>
      <c r="AL414" s="42">
        <f t="shared" si="270"/>
        <v>5.8538641977319399</v>
      </c>
    </row>
    <row r="415" spans="2:38" ht="15" x14ac:dyDescent="0.15">
      <c r="B415" s="328">
        <f t="shared" si="238"/>
        <v>684.08915100486752</v>
      </c>
      <c r="C415" s="328">
        <f t="shared" si="239"/>
        <v>683.49829581161316</v>
      </c>
      <c r="D415" s="328">
        <f t="shared" si="240"/>
        <v>1.2940580244957087</v>
      </c>
      <c r="E415" s="328">
        <f t="shared" si="241"/>
        <v>138.20204965841708</v>
      </c>
      <c r="F415" s="328">
        <f t="shared" si="242"/>
        <v>138.36290158966591</v>
      </c>
      <c r="G415" s="328">
        <f t="shared" si="243"/>
        <v>80.776196349715462</v>
      </c>
      <c r="H415" s="313">
        <f t="shared" si="244"/>
        <v>0.02</v>
      </c>
      <c r="I415" s="328">
        <f t="shared" si="245"/>
        <v>0.47268415460348479</v>
      </c>
      <c r="J415" s="328">
        <f t="shared" si="246"/>
        <v>80</v>
      </c>
      <c r="K415" s="335">
        <f t="shared" si="247"/>
        <v>-1</v>
      </c>
      <c r="L415" s="323">
        <f t="shared" si="248"/>
        <v>1.2740580244957087</v>
      </c>
      <c r="M415" s="323">
        <f t="shared" si="249"/>
        <v>1.2840580244957087</v>
      </c>
      <c r="N415" s="328">
        <f t="shared" si="250"/>
        <v>-1.8093866770933165E-2</v>
      </c>
      <c r="O415" s="328">
        <f t="shared" si="251"/>
        <v>2.5490085818891117E-3</v>
      </c>
      <c r="P415" s="332">
        <f t="shared" si="271"/>
        <v>12.961140959747199</v>
      </c>
      <c r="Q415" s="328">
        <f t="shared" si="252"/>
        <v>2.597899444343625</v>
      </c>
      <c r="R415" s="277">
        <f>IF(H415&gt;0, rate1(1,$L$52,$L$51,$L$54,L415,$L$53,$L$50,P415),"")</f>
        <v>743.1722169819509</v>
      </c>
      <c r="S415" s="323">
        <f t="shared" si="253"/>
        <v>1.3713918807799994</v>
      </c>
      <c r="T415" s="323">
        <f t="shared" si="254"/>
        <v>4.8719069283184972E-2</v>
      </c>
      <c r="U415" s="328">
        <f t="shared" si="255"/>
        <v>1.2940580244957087</v>
      </c>
      <c r="V415" s="336">
        <f t="shared" si="256"/>
        <v>1.2940580244957087</v>
      </c>
      <c r="W415" s="328">
        <f t="shared" si="257"/>
        <v>1.0075542949894434E-4</v>
      </c>
      <c r="X415" s="328">
        <f t="shared" si="258"/>
        <v>4.6411358132223341</v>
      </c>
      <c r="Y415" s="328">
        <f t="shared" si="272"/>
        <v>13.16380486065356</v>
      </c>
      <c r="Z415" s="108">
        <f>IF(H415&gt;0, rate1(1,$L$52,$L$51,$L$54,U415,$L$53,$L$50,Y415),"")</f>
        <v>738.90482448094679</v>
      </c>
      <c r="AA415" s="336">
        <f t="shared" si="259"/>
        <v>2.4641348872968352</v>
      </c>
      <c r="AB415" s="336">
        <f t="shared" si="260"/>
        <v>-6.8815674275041994E-5</v>
      </c>
      <c r="AC415" s="328">
        <f t="shared" si="261"/>
        <v>4.8719069283184972E-2</v>
      </c>
      <c r="AD415" s="328">
        <f t="shared" si="262"/>
        <v>-0.41051687345970816</v>
      </c>
      <c r="AE415" s="328">
        <f t="shared" si="263"/>
        <v>85.489623393212639</v>
      </c>
      <c r="AF415" s="328">
        <f t="shared" si="264"/>
        <v>684.02233806881338</v>
      </c>
      <c r="AG415" s="328">
        <f t="shared" si="265"/>
        <v>683.44957674233001</v>
      </c>
      <c r="AH415" s="328">
        <f t="shared" si="266"/>
        <v>1.2740898758843739</v>
      </c>
      <c r="AI415" s="328">
        <f t="shared" si="267"/>
        <v>65.555557877331395</v>
      </c>
      <c r="AJ415" s="328">
        <f t="shared" si="268"/>
        <v>20.346819159762077</v>
      </c>
      <c r="AK415" s="337">
        <f t="shared" si="269"/>
        <v>220.52878999004872</v>
      </c>
      <c r="AL415" s="42">
        <f t="shared" si="270"/>
        <v>5.854639473381293</v>
      </c>
    </row>
    <row r="416" spans="2:38" ht="15" x14ac:dyDescent="0.15">
      <c r="B416" s="328">
        <f t="shared" ref="B416:B479" si="273">IF(H416&gt;0, AF415,"")</f>
        <v>684.02233806881338</v>
      </c>
      <c r="C416" s="328">
        <f t="shared" ref="C416:C479" si="274">IF(H416&gt;0, AG415,"")</f>
        <v>683.44957674233001</v>
      </c>
      <c r="D416" s="328">
        <f t="shared" ref="D416:D479" si="275">IF(H416&gt;0, AH415,"")</f>
        <v>1.2740898758843739</v>
      </c>
      <c r="E416" s="328">
        <f t="shared" si="241"/>
        <v>137.96858682357768</v>
      </c>
      <c r="F416" s="328">
        <f t="shared" ref="F416:F479" si="276">IF(H416&gt;0, (E416+E415)/2,"")</f>
        <v>138.08531824099737</v>
      </c>
      <c r="G416" s="328">
        <f t="shared" ref="G416:G479" si="277">IF(H416&gt;0, F416*$S$53*$C$55*(B416-C416+N416)^1.5,"")</f>
        <v>76.882422264089456</v>
      </c>
      <c r="H416" s="313">
        <f t="shared" ref="H416:H479" si="278">dv(S415)</f>
        <v>0.02</v>
      </c>
      <c r="I416" s="328">
        <f t="shared" ref="I416:I479" si="279">IF(H416&gt;0, (B416-C416)*B$19,"")</f>
        <v>0.45820906118669885</v>
      </c>
      <c r="J416" s="328">
        <f t="shared" si="246"/>
        <v>80</v>
      </c>
      <c r="K416" s="335">
        <f t="shared" ref="K416:K479" si="280">IF(H416&gt;0, IF((1-S415-0.015)&gt;0,1,-1),"")</f>
        <v>-1</v>
      </c>
      <c r="L416" s="323">
        <f t="shared" ref="L416:L479" si="281">IF(H416&gt;0, D416+K416*H416,"")</f>
        <v>1.2540898758843739</v>
      </c>
      <c r="M416" s="323">
        <f t="shared" ref="M416:M479" si="282">IF(H416&gt;0, (D416+L416)/2,"")</f>
        <v>1.2640898758843739</v>
      </c>
      <c r="N416" s="328">
        <f t="shared" ref="N416:N479" si="283">IF(H416&gt;0, 2*($P$53*M416/$S$52/$S$51)^2-(B416-C416)*2,"")</f>
        <v>-1.7815108494283249E-2</v>
      </c>
      <c r="O416" s="328">
        <f t="shared" ref="O416:O479" si="284">IF(wh(B415,$F$51,$F$52,$F$53)&gt;0,wh(B415,$F$51,$F$52,$F$53),O415)</f>
        <v>2.5490085818891117E-3</v>
      </c>
      <c r="P416" s="332">
        <f t="shared" si="271"/>
        <v>12.691933735892997</v>
      </c>
      <c r="Q416" s="328">
        <f t="shared" ref="Q416:Q479" si="285">IF(H416&gt;0, M416/$S$54*(B416-C416+N416/2)*E416-J416,"")</f>
        <v>-1.3290044069473481</v>
      </c>
      <c r="R416" s="277">
        <f>IF(H416&gt;0, rate1(1,$L$52,$L$51,$L$54,L416,$L$53,$L$50,P416),"")</f>
        <v>748.75977837384085</v>
      </c>
      <c r="S416" s="323">
        <f t="shared" ref="S416:S479" si="286">IF(H416&gt;0, Q416/O416/R416,"")</f>
        <v>-0.6963260077303185</v>
      </c>
      <c r="T416" s="323">
        <f t="shared" ref="T416:T479" si="287">IF(H416&gt;0, N416/(1-S416),"")</f>
        <v>-1.0502172585398154E-2</v>
      </c>
      <c r="U416" s="328">
        <f t="shared" ref="U416:U479" si="288">L416-K416*H416</f>
        <v>1.2740898758843739</v>
      </c>
      <c r="V416" s="336">
        <f t="shared" ref="V416:V479" si="289">IF(H416&gt;0, (D416+U416)/2,"")</f>
        <v>1.2740898758843739</v>
      </c>
      <c r="W416" s="328">
        <f t="shared" ref="W416:W479" si="290">IF(H416&gt;0, 2*($P$53*V416/$S$52/$S$51)^2-(B416-C416)*2,"")</f>
        <v>9.7669977533243468E-5</v>
      </c>
      <c r="X416" s="328">
        <f t="shared" ref="X416:X479" si="291">IF(H416&gt;0, V416/$S$54*(B416-C416+W416/2)*F416-J416,"")</f>
        <v>0.62101667535893057</v>
      </c>
      <c r="Y416" s="328">
        <f t="shared" si="272"/>
        <v>12.89353547076157</v>
      </c>
      <c r="Z416" s="108">
        <f>IF(H416&gt;0, rate1(1,$L$52,$L$51,$L$54,U416,$L$53,$L$50,Y416),"")</f>
        <v>744.58402958544298</v>
      </c>
      <c r="AA416" s="336">
        <f t="shared" ref="AA416:AA479" si="292">IF(H416&gt;0, X416/O416/Z416,"")</f>
        <v>0.32720373115039442</v>
      </c>
      <c r="AB416" s="336">
        <f t="shared" ref="AB416:AB479" si="293">IF(H416&gt;0, W416/(1-AA416),"")</f>
        <v>1.4517021281976856E-4</v>
      </c>
      <c r="AC416" s="328">
        <f t="shared" ref="AC416:AC479" si="294">IF(H416&gt;0, delta_z(N416,S416,H416,AE415,AB416),"")</f>
        <v>1.4517021281976856E-4</v>
      </c>
      <c r="AD416" s="328">
        <f t="shared" ref="AD416:AD479" si="295">IF(H416&gt;0, H416/AC416*K416,"")</f>
        <v>-137.76930963675284</v>
      </c>
      <c r="AE416" s="328">
        <f t="shared" ref="AE416:AE479" si="296">IF(H416&gt;0, (AD416-AD415)/(AC416+AC415)*2,"")</f>
        <v>-5622.0579376672349</v>
      </c>
      <c r="AF416" s="328">
        <f t="shared" ref="AF416:AF479" si="297">IF(H416&gt;0, B416-(AC416-N416),"")</f>
        <v>684.00437779010633</v>
      </c>
      <c r="AG416" s="328">
        <f t="shared" ref="AG416:AG479" si="298">IF(H416&gt;0, C416-AC416,"")</f>
        <v>683.44943157211719</v>
      </c>
      <c r="AH416" s="328">
        <f t="shared" ref="AH416:AH479" si="299">IF(H416&gt;0, $S$54*$S$53*$C$55*SQRT(AF416-AG416),"")</f>
        <v>1.254118775172425</v>
      </c>
      <c r="AI416" s="328">
        <f t="shared" ref="AI416:AI479" si="300">IF(H416&gt;0, AC416/R416*1000000,"")</f>
        <v>0.1938808907912358</v>
      </c>
      <c r="AJ416" s="328">
        <f t="shared" ref="AJ416:AJ479" si="301">IF(H416&gt;0, AJ415+AI416/3600,"")</f>
        <v>20.346873015565073</v>
      </c>
      <c r="AK416" s="337">
        <f t="shared" ref="AK416:AK479" si="302">IF(H416&gt;0, AK415+AI415*G415/1000000,"")</f>
        <v>220.53408531866364</v>
      </c>
      <c r="AL416" s="42">
        <f t="shared" ref="AL416:AL447" si="303">IF(H416&gt;0, AL415+AI415*J415/1000000,"")</f>
        <v>5.8598839180114792</v>
      </c>
    </row>
    <row r="417" spans="2:38" ht="15" x14ac:dyDescent="0.15">
      <c r="B417" s="328">
        <f t="shared" si="273"/>
        <v>684.00437779010633</v>
      </c>
      <c r="C417" s="328">
        <f t="shared" si="274"/>
        <v>683.44943157211719</v>
      </c>
      <c r="D417" s="328">
        <f t="shared" si="275"/>
        <v>1.254118775172425</v>
      </c>
      <c r="E417" s="328">
        <f t="shared" si="241"/>
        <v>137.64307412716852</v>
      </c>
      <c r="F417" s="328">
        <f t="shared" si="276"/>
        <v>137.80583047537311</v>
      </c>
      <c r="G417" s="328">
        <f t="shared" si="277"/>
        <v>92.13975667673644</v>
      </c>
      <c r="H417" s="313">
        <f t="shared" si="278"/>
        <v>0.08</v>
      </c>
      <c r="I417" s="328">
        <f t="shared" si="279"/>
        <v>0.44395697439131254</v>
      </c>
      <c r="J417" s="328">
        <f t="shared" si="246"/>
        <v>80</v>
      </c>
      <c r="K417" s="335">
        <f t="shared" si="280"/>
        <v>1</v>
      </c>
      <c r="L417" s="323">
        <f t="shared" si="281"/>
        <v>1.3341187751724251</v>
      </c>
      <c r="M417" s="323">
        <f t="shared" si="282"/>
        <v>1.294118775172425</v>
      </c>
      <c r="N417" s="328">
        <f t="shared" si="283"/>
        <v>7.2029670863393402E-2</v>
      </c>
      <c r="O417" s="328">
        <f t="shared" si="284"/>
        <v>2.5490085818891117E-3</v>
      </c>
      <c r="P417" s="332">
        <f t="shared" si="271"/>
        <v>13.442803644798149</v>
      </c>
      <c r="Q417" s="328">
        <f t="shared" si="285"/>
        <v>4.2126528835519679</v>
      </c>
      <c r="R417" s="277">
        <f>IF(H417&gt;0, rate1(1,$L$52,$L$51,$L$54,L417,$L$53,$L$50,P417),"")</f>
        <v>732.94240405067171</v>
      </c>
      <c r="S417" s="323">
        <f t="shared" si="286"/>
        <v>2.2548337643054586</v>
      </c>
      <c r="T417" s="323">
        <f t="shared" si="287"/>
        <v>-5.7401763414663382E-2</v>
      </c>
      <c r="U417" s="328">
        <f t="shared" si="288"/>
        <v>1.254118775172425</v>
      </c>
      <c r="V417" s="336">
        <f t="shared" si="289"/>
        <v>1.254118775172425</v>
      </c>
      <c r="W417" s="328">
        <f t="shared" si="290"/>
        <v>9.4632060749999525E-5</v>
      </c>
      <c r="X417" s="328">
        <f t="shared" si="291"/>
        <v>-3.2666475644747237</v>
      </c>
      <c r="Y417" s="328">
        <f t="shared" si="272"/>
        <v>12.624637543828179</v>
      </c>
      <c r="Z417" s="108">
        <f>IF(H417&gt;0, rate1(1,$L$52,$L$51,$L$54,U417,$L$53,$L$50,Y417),"")</f>
        <v>750.14234778479147</v>
      </c>
      <c r="AA417" s="336">
        <f t="shared" si="292"/>
        <v>-1.7083911003792371</v>
      </c>
      <c r="AB417" s="336">
        <f t="shared" si="293"/>
        <v>3.4940323329503207E-5</v>
      </c>
      <c r="AC417" s="328">
        <f t="shared" si="294"/>
        <v>3.4940323329503207E-5</v>
      </c>
      <c r="AD417" s="328">
        <f t="shared" si="295"/>
        <v>2289.6181940150773</v>
      </c>
      <c r="AE417" s="328">
        <f t="shared" si="296"/>
        <v>26954419.830720656</v>
      </c>
      <c r="AF417" s="328">
        <f t="shared" si="297"/>
        <v>684.07637252064637</v>
      </c>
      <c r="AG417" s="328">
        <f t="shared" si="298"/>
        <v>683.44939663179389</v>
      </c>
      <c r="AH417" s="328">
        <f t="shared" si="299"/>
        <v>1.3330260655571109</v>
      </c>
      <c r="AI417" s="328">
        <f t="shared" si="300"/>
        <v>4.7671308327096901E-2</v>
      </c>
      <c r="AJ417" s="328">
        <f t="shared" si="301"/>
        <v>20.346886257595163</v>
      </c>
      <c r="AK417" s="337">
        <f t="shared" si="302"/>
        <v>220.53410022469615</v>
      </c>
      <c r="AL417" s="42">
        <f t="shared" si="303"/>
        <v>5.8598994284827421</v>
      </c>
    </row>
    <row r="418" spans="2:38" ht="15" x14ac:dyDescent="0.15">
      <c r="B418" s="328">
        <f t="shared" si="273"/>
        <v>684.07637252064637</v>
      </c>
      <c r="C418" s="328">
        <f t="shared" si="274"/>
        <v>683.44939663179389</v>
      </c>
      <c r="D418" s="328">
        <f t="shared" si="275"/>
        <v>1.3330260655571109</v>
      </c>
      <c r="E418" s="328">
        <f t="shared" si="241"/>
        <v>138.96042397369828</v>
      </c>
      <c r="F418" s="328">
        <f t="shared" si="276"/>
        <v>138.30174905043339</v>
      </c>
      <c r="G418" s="328">
        <f t="shared" si="277"/>
        <v>88.37887554609128</v>
      </c>
      <c r="H418" s="313">
        <f t="shared" si="278"/>
        <v>0.02</v>
      </c>
      <c r="I418" s="328">
        <f t="shared" si="279"/>
        <v>0.50158071108198787</v>
      </c>
      <c r="J418" s="328">
        <f t="shared" si="246"/>
        <v>80</v>
      </c>
      <c r="K418" s="335">
        <f t="shared" si="280"/>
        <v>-1</v>
      </c>
      <c r="L418" s="323">
        <f t="shared" si="281"/>
        <v>1.3130260655571109</v>
      </c>
      <c r="M418" s="323">
        <f t="shared" si="282"/>
        <v>1.3230260655571109</v>
      </c>
      <c r="N418" s="328">
        <f t="shared" si="283"/>
        <v>-1.8637728144494048E-2</v>
      </c>
      <c r="O418" s="328">
        <f t="shared" si="284"/>
        <v>2.5490085818891117E-3</v>
      </c>
      <c r="P418" s="332">
        <f t="shared" si="271"/>
        <v>13.490542011422859</v>
      </c>
      <c r="Q418" s="328">
        <f t="shared" si="285"/>
        <v>10.844136907522099</v>
      </c>
      <c r="R418" s="277">
        <f>IF(H418&gt;0, rate1(1,$L$52,$L$51,$L$54,L418,$L$53,$L$50,P418),"")</f>
        <v>731.91185360583268</v>
      </c>
      <c r="S418" s="323">
        <f t="shared" si="286"/>
        <v>5.8125260663157627</v>
      </c>
      <c r="T418" s="323">
        <f t="shared" si="287"/>
        <v>3.8727537030801354E-3</v>
      </c>
      <c r="U418" s="328">
        <f t="shared" si="288"/>
        <v>1.3330260655571109</v>
      </c>
      <c r="V418" s="336">
        <f t="shared" si="289"/>
        <v>1.3330260655571109</v>
      </c>
      <c r="W418" s="328">
        <f t="shared" si="290"/>
        <v>1.0691490180358976E-4</v>
      </c>
      <c r="X418" s="328">
        <f t="shared" si="291"/>
        <v>12.479222160170181</v>
      </c>
      <c r="Y418" s="328">
        <f t="shared" si="272"/>
        <v>13.69524736112335</v>
      </c>
      <c r="Z418" s="108">
        <f>IF(H418&gt;0, rate1(1,$L$52,$L$51,$L$54,U418,$L$53,$L$50,Y418),"")</f>
        <v>727.45794276870583</v>
      </c>
      <c r="AA418" s="336">
        <f t="shared" si="292"/>
        <v>6.7298956219570476</v>
      </c>
      <c r="AB418" s="336">
        <f t="shared" si="293"/>
        <v>-1.8659136022284631E-5</v>
      </c>
      <c r="AC418" s="328">
        <f t="shared" si="294"/>
        <v>3.8727537030801354E-3</v>
      </c>
      <c r="AD418" s="328">
        <f t="shared" si="295"/>
        <v>-5.1642840039358315</v>
      </c>
      <c r="AE418" s="328">
        <f t="shared" si="296"/>
        <v>-1174494.4524878487</v>
      </c>
      <c r="AF418" s="328">
        <f t="shared" si="297"/>
        <v>684.0538620387988</v>
      </c>
      <c r="AG418" s="328">
        <f t="shared" si="298"/>
        <v>683.44552387809085</v>
      </c>
      <c r="AH418" s="328">
        <f t="shared" si="299"/>
        <v>1.3130635685277534</v>
      </c>
      <c r="AI418" s="328">
        <f t="shared" si="300"/>
        <v>5.2912843042514606</v>
      </c>
      <c r="AJ418" s="328">
        <f t="shared" si="301"/>
        <v>20.348356058790788</v>
      </c>
      <c r="AK418" s="337">
        <f t="shared" si="302"/>
        <v>220.53410461711889</v>
      </c>
      <c r="AL418" s="42">
        <f t="shared" si="303"/>
        <v>5.859903242187408</v>
      </c>
    </row>
    <row r="419" spans="2:38" ht="15" x14ac:dyDescent="0.15">
      <c r="B419" s="328">
        <f t="shared" si="273"/>
        <v>684.0538620387988</v>
      </c>
      <c r="C419" s="328">
        <f t="shared" si="274"/>
        <v>683.44552387809085</v>
      </c>
      <c r="D419" s="328">
        <f t="shared" si="275"/>
        <v>1.3130635685277534</v>
      </c>
      <c r="E419" s="328">
        <f t="shared" si="241"/>
        <v>138.62732236074254</v>
      </c>
      <c r="F419" s="328">
        <f t="shared" si="276"/>
        <v>138.7938731672204</v>
      </c>
      <c r="G419" s="328">
        <f t="shared" si="277"/>
        <v>84.708765833837703</v>
      </c>
      <c r="H419" s="313">
        <f t="shared" si="278"/>
        <v>0.02</v>
      </c>
      <c r="I419" s="328">
        <f t="shared" si="279"/>
        <v>0.48667052856635568</v>
      </c>
      <c r="J419" s="328">
        <f t="shared" si="246"/>
        <v>80</v>
      </c>
      <c r="K419" s="335">
        <f t="shared" si="280"/>
        <v>-1</v>
      </c>
      <c r="L419" s="323">
        <f t="shared" si="281"/>
        <v>1.2930635685277534</v>
      </c>
      <c r="M419" s="323">
        <f t="shared" si="282"/>
        <v>1.3030635685277534</v>
      </c>
      <c r="N419" s="328">
        <f t="shared" si="283"/>
        <v>-1.8359142379852367E-2</v>
      </c>
      <c r="O419" s="328">
        <f t="shared" si="284"/>
        <v>2.5490085818891117E-3</v>
      </c>
      <c r="P419" s="332">
        <f t="shared" si="271"/>
        <v>13.218678132596621</v>
      </c>
      <c r="Q419" s="328">
        <f t="shared" si="285"/>
        <v>6.5857083628033735</v>
      </c>
      <c r="R419" s="277">
        <f>IF(H419&gt;0, rate1(1,$L$52,$L$51,$L$54,L419,$L$53,$L$50,P419),"")</f>
        <v>737.74022821909296</v>
      </c>
      <c r="S419" s="323">
        <f t="shared" si="286"/>
        <v>3.5020934563185606</v>
      </c>
      <c r="T419" s="323">
        <f t="shared" si="287"/>
        <v>7.3375126470555481E-3</v>
      </c>
      <c r="U419" s="328">
        <f t="shared" si="288"/>
        <v>1.3130635685277534</v>
      </c>
      <c r="V419" s="336">
        <f t="shared" si="289"/>
        <v>1.3130635685277534</v>
      </c>
      <c r="W419" s="328">
        <f t="shared" si="290"/>
        <v>1.0373670801655521E-4</v>
      </c>
      <c r="X419" s="328">
        <f t="shared" si="291"/>
        <v>8.7009195020338836</v>
      </c>
      <c r="Y419" s="328">
        <f t="shared" si="272"/>
        <v>13.422342788610242</v>
      </c>
      <c r="Z419" s="108">
        <f>IF(H419&gt;0, rate1(1,$L$52,$L$51,$L$54,U419,$L$53,$L$50,Y419),"")</f>
        <v>733.38316927386086</v>
      </c>
      <c r="AA419" s="336">
        <f t="shared" si="292"/>
        <v>4.6543915362733701</v>
      </c>
      <c r="AB419" s="336">
        <f t="shared" si="293"/>
        <v>-2.8386861940453852E-5</v>
      </c>
      <c r="AC419" s="328">
        <f t="shared" si="294"/>
        <v>7.3375126470555481E-3</v>
      </c>
      <c r="AD419" s="328">
        <f t="shared" si="295"/>
        <v>-2.7257193223408955</v>
      </c>
      <c r="AE419" s="328">
        <f t="shared" si="296"/>
        <v>435.0591868970929</v>
      </c>
      <c r="AF419" s="328">
        <f t="shared" si="297"/>
        <v>684.02816538377192</v>
      </c>
      <c r="AG419" s="328">
        <f t="shared" si="298"/>
        <v>683.43818636544381</v>
      </c>
      <c r="AH419" s="328">
        <f t="shared" si="299"/>
        <v>1.293098193852859</v>
      </c>
      <c r="AI419" s="328">
        <f t="shared" si="300"/>
        <v>9.9459299715406928</v>
      </c>
      <c r="AJ419" s="328">
        <f t="shared" si="301"/>
        <v>20.351118817116216</v>
      </c>
      <c r="AK419" s="337">
        <f t="shared" si="302"/>
        <v>220.53457225487588</v>
      </c>
      <c r="AL419" s="42">
        <f t="shared" si="303"/>
        <v>5.8603265449317483</v>
      </c>
    </row>
    <row r="420" spans="2:38" ht="15" x14ac:dyDescent="0.15">
      <c r="B420" s="328">
        <f t="shared" si="273"/>
        <v>684.02816538377192</v>
      </c>
      <c r="C420" s="328">
        <f t="shared" si="274"/>
        <v>683.43818636544381</v>
      </c>
      <c r="D420" s="328">
        <f t="shared" si="275"/>
        <v>1.293098193852859</v>
      </c>
      <c r="E420" s="328">
        <f t="shared" si="241"/>
        <v>138.30624504734223</v>
      </c>
      <c r="F420" s="328">
        <f t="shared" si="276"/>
        <v>138.46678370404237</v>
      </c>
      <c r="G420" s="328">
        <f t="shared" si="277"/>
        <v>80.654259116659205</v>
      </c>
      <c r="H420" s="313">
        <f t="shared" si="278"/>
        <v>0.02</v>
      </c>
      <c r="I420" s="328">
        <f t="shared" si="279"/>
        <v>0.47198321466248672</v>
      </c>
      <c r="J420" s="328">
        <f t="shared" si="246"/>
        <v>80</v>
      </c>
      <c r="K420" s="335">
        <f t="shared" si="280"/>
        <v>-1</v>
      </c>
      <c r="L420" s="323">
        <f t="shared" si="281"/>
        <v>1.2730981938528589</v>
      </c>
      <c r="M420" s="323">
        <f t="shared" si="282"/>
        <v>1.2830981938528589</v>
      </c>
      <c r="N420" s="328">
        <f t="shared" si="283"/>
        <v>-1.8080468492441382E-2</v>
      </c>
      <c r="O420" s="328">
        <f t="shared" si="284"/>
        <v>2.5490085818891117E-3</v>
      </c>
      <c r="P420" s="332">
        <f t="shared" si="271"/>
        <v>12.94816836426679</v>
      </c>
      <c r="Q420" s="328">
        <f t="shared" si="285"/>
        <v>2.4749465224887075</v>
      </c>
      <c r="R420" s="277">
        <f>IF(H420&gt;0, rate1(1,$L$52,$L$51,$L$54,L420,$L$53,$L$50,P420),"")</f>
        <v>743.44357677168603</v>
      </c>
      <c r="S420" s="323">
        <f t="shared" si="286"/>
        <v>1.3060100174984388</v>
      </c>
      <c r="T420" s="323">
        <f t="shared" si="287"/>
        <v>5.90845640944863E-2</v>
      </c>
      <c r="U420" s="328">
        <f t="shared" si="288"/>
        <v>1.293098193852859</v>
      </c>
      <c r="V420" s="336">
        <f t="shared" si="289"/>
        <v>1.293098193852859</v>
      </c>
      <c r="W420" s="328">
        <f t="shared" si="290"/>
        <v>1.0060601999595242E-4</v>
      </c>
      <c r="X420" s="328">
        <f t="shared" si="291"/>
        <v>4.5163418318962272</v>
      </c>
      <c r="Y420" s="328">
        <f t="shared" si="272"/>
        <v>13.15078146248019</v>
      </c>
      <c r="Z420" s="108">
        <f>IF(H420&gt;0, rate1(1,$L$52,$L$51,$L$54,U420,$L$53,$L$50,Y420),"")</f>
        <v>739.18064868962199</v>
      </c>
      <c r="AA420" s="336">
        <f t="shared" si="292"/>
        <v>2.3969828064871863</v>
      </c>
      <c r="AB420" s="336">
        <f t="shared" si="293"/>
        <v>-7.2016648686560071E-5</v>
      </c>
      <c r="AC420" s="328">
        <f t="shared" si="294"/>
        <v>5.90845640944863E-2</v>
      </c>
      <c r="AD420" s="328">
        <f t="shared" si="295"/>
        <v>-0.33849788530243852</v>
      </c>
      <c r="AE420" s="328">
        <f t="shared" si="296"/>
        <v>71.880361293956213</v>
      </c>
      <c r="AF420" s="328">
        <f t="shared" si="297"/>
        <v>683.95100035118503</v>
      </c>
      <c r="AG420" s="328">
        <f t="shared" si="298"/>
        <v>683.37910180134929</v>
      </c>
      <c r="AH420" s="328">
        <f t="shared" si="299"/>
        <v>1.2731299042367727</v>
      </c>
      <c r="AI420" s="328">
        <f t="shared" si="300"/>
        <v>79.474173885601218</v>
      </c>
      <c r="AJ420" s="328">
        <f t="shared" si="301"/>
        <v>20.373194976528882</v>
      </c>
      <c r="AK420" s="337">
        <f t="shared" si="302"/>
        <v>220.53541476232886</v>
      </c>
      <c r="AL420" s="42">
        <f t="shared" si="303"/>
        <v>5.8611222193294719</v>
      </c>
    </row>
    <row r="421" spans="2:38" ht="15" x14ac:dyDescent="0.15">
      <c r="B421" s="328">
        <f t="shared" si="273"/>
        <v>683.95100035118503</v>
      </c>
      <c r="C421" s="328">
        <f t="shared" si="274"/>
        <v>683.37910180134929</v>
      </c>
      <c r="D421" s="328">
        <f t="shared" si="275"/>
        <v>1.2731299042367727</v>
      </c>
      <c r="E421" s="328">
        <f t="shared" si="241"/>
        <v>138.09375823009501</v>
      </c>
      <c r="F421" s="328">
        <f t="shared" si="276"/>
        <v>138.20000163871862</v>
      </c>
      <c r="G421" s="328">
        <f t="shared" si="277"/>
        <v>76.769687276300203</v>
      </c>
      <c r="H421" s="313">
        <f t="shared" si="278"/>
        <v>0.02</v>
      </c>
      <c r="I421" s="328">
        <f t="shared" si="279"/>
        <v>0.4575188398685896</v>
      </c>
      <c r="J421" s="328">
        <f t="shared" si="246"/>
        <v>80</v>
      </c>
      <c r="K421" s="335">
        <f t="shared" si="280"/>
        <v>-1</v>
      </c>
      <c r="L421" s="323">
        <f t="shared" si="281"/>
        <v>1.2531299042367727</v>
      </c>
      <c r="M421" s="323">
        <f t="shared" si="282"/>
        <v>1.2631299042367727</v>
      </c>
      <c r="N421" s="328">
        <f t="shared" si="283"/>
        <v>-1.7801705940819978E-2</v>
      </c>
      <c r="O421" s="328">
        <f t="shared" si="284"/>
        <v>2.5490085818891117E-3</v>
      </c>
      <c r="P421" s="332">
        <f t="shared" si="271"/>
        <v>12.679027273632943</v>
      </c>
      <c r="Q421" s="328">
        <f t="shared" si="285"/>
        <v>-1.4368892230423</v>
      </c>
      <c r="R421" s="277">
        <f>IF(H421&gt;0, rate1(1,$L$52,$L$51,$L$54,L421,$L$53,$L$50,P421),"")</f>
        <v>749.0253722823303</v>
      </c>
      <c r="S421" s="323">
        <f t="shared" si="286"/>
        <v>-0.75258483143228738</v>
      </c>
      <c r="T421" s="323">
        <f t="shared" si="287"/>
        <v>-1.0157400441650326E-2</v>
      </c>
      <c r="U421" s="328">
        <f t="shared" si="288"/>
        <v>1.2731299042367727</v>
      </c>
      <c r="V421" s="336">
        <f t="shared" si="289"/>
        <v>1.2731299042367727</v>
      </c>
      <c r="W421" s="328">
        <f t="shared" si="290"/>
        <v>9.7522852767095713E-5</v>
      </c>
      <c r="X421" s="328">
        <f t="shared" si="291"/>
        <v>0.50572717866700145</v>
      </c>
      <c r="Y421" s="328">
        <f t="shared" si="272"/>
        <v>12.88057766301684</v>
      </c>
      <c r="Z421" s="108">
        <f>IF(H421&gt;0, rate1(1,$L$52,$L$51,$L$54,U421,$L$53,$L$50,Y421),"")</f>
        <v>744.85396489710604</v>
      </c>
      <c r="AA421" s="336">
        <f t="shared" si="292"/>
        <v>0.26636297844843349</v>
      </c>
      <c r="AB421" s="336">
        <f t="shared" si="293"/>
        <v>1.3293065903468852E-4</v>
      </c>
      <c r="AC421" s="328">
        <f t="shared" si="294"/>
        <v>1.3293065903468852E-4</v>
      </c>
      <c r="AD421" s="328">
        <f t="shared" si="295"/>
        <v>-150.45438084212734</v>
      </c>
      <c r="AE421" s="328">
        <f t="shared" si="296"/>
        <v>-5069.9842531889344</v>
      </c>
      <c r="AF421" s="328">
        <f t="shared" si="297"/>
        <v>683.93306571458515</v>
      </c>
      <c r="AG421" s="328">
        <f t="shared" si="298"/>
        <v>683.3789688706903</v>
      </c>
      <c r="AH421" s="328">
        <f t="shared" si="299"/>
        <v>1.2531586605986071</v>
      </c>
      <c r="AI421" s="328">
        <f t="shared" si="300"/>
        <v>0.17747150357489219</v>
      </c>
      <c r="AJ421" s="328">
        <f t="shared" si="301"/>
        <v>20.373244274168766</v>
      </c>
      <c r="AK421" s="337">
        <f t="shared" si="302"/>
        <v>220.5418246929425</v>
      </c>
      <c r="AL421" s="42">
        <f t="shared" si="303"/>
        <v>5.8674801532403196</v>
      </c>
    </row>
    <row r="422" spans="2:38" ht="15" x14ac:dyDescent="0.15">
      <c r="B422" s="328">
        <f t="shared" si="273"/>
        <v>683.93306571458515</v>
      </c>
      <c r="C422" s="328">
        <f t="shared" si="274"/>
        <v>683.3789688706903</v>
      </c>
      <c r="D422" s="328">
        <f t="shared" si="275"/>
        <v>1.2531586605986071</v>
      </c>
      <c r="E422" s="328">
        <f t="shared" si="241"/>
        <v>137.76846616072416</v>
      </c>
      <c r="F422" s="328">
        <f t="shared" si="276"/>
        <v>137.93111219540958</v>
      </c>
      <c r="G422" s="328">
        <f t="shared" si="277"/>
        <v>92.024197363705028</v>
      </c>
      <c r="H422" s="313">
        <f t="shared" si="278"/>
        <v>0.08</v>
      </c>
      <c r="I422" s="328">
        <f t="shared" si="279"/>
        <v>0.44327747511588317</v>
      </c>
      <c r="J422" s="328">
        <f t="shared" si="246"/>
        <v>80</v>
      </c>
      <c r="K422" s="335">
        <f t="shared" si="280"/>
        <v>1</v>
      </c>
      <c r="L422" s="323">
        <f t="shared" si="281"/>
        <v>1.3331586605986072</v>
      </c>
      <c r="M422" s="323">
        <f t="shared" si="282"/>
        <v>1.2931586605986072</v>
      </c>
      <c r="N422" s="328">
        <f t="shared" si="283"/>
        <v>7.1975319241753821E-2</v>
      </c>
      <c r="O422" s="328">
        <f t="shared" si="284"/>
        <v>2.5490085818891117E-3</v>
      </c>
      <c r="P422" s="332">
        <f t="shared" si="271"/>
        <v>13.429712718971059</v>
      </c>
      <c r="Q422" s="328">
        <f t="shared" si="285"/>
        <v>4.1019048811936614</v>
      </c>
      <c r="R422" s="277">
        <f>IF(H422&gt;0, rate1(1,$L$52,$L$51,$L$54,L422,$L$53,$L$50,P422),"")</f>
        <v>733.22447152495693</v>
      </c>
      <c r="S422" s="323">
        <f t="shared" si="286"/>
        <v>2.1947109804313847</v>
      </c>
      <c r="T422" s="323">
        <f t="shared" si="287"/>
        <v>-6.0244963359895688E-2</v>
      </c>
      <c r="U422" s="328">
        <f t="shared" si="288"/>
        <v>1.2531586605986071</v>
      </c>
      <c r="V422" s="336">
        <f t="shared" si="289"/>
        <v>1.2531586605986071</v>
      </c>
      <c r="W422" s="328">
        <f t="shared" si="290"/>
        <v>9.448722145166677E-5</v>
      </c>
      <c r="X422" s="328">
        <f t="shared" si="291"/>
        <v>-3.3731471745254851</v>
      </c>
      <c r="Y422" s="328">
        <f t="shared" si="272"/>
        <v>12.61174603938384</v>
      </c>
      <c r="Z422" s="108">
        <f>IF(H422&gt;0, rate1(1,$L$52,$L$51,$L$54,U422,$L$53,$L$50,Y422),"")</f>
        <v>750.4065562593081</v>
      </c>
      <c r="AA422" s="336">
        <f t="shared" si="292"/>
        <v>-1.7634671457909616</v>
      </c>
      <c r="AB422" s="336">
        <f t="shared" si="293"/>
        <v>3.4191548683898885E-5</v>
      </c>
      <c r="AC422" s="328">
        <f t="shared" si="294"/>
        <v>3.4191548683898885E-5</v>
      </c>
      <c r="AD422" s="328">
        <f t="shared" si="295"/>
        <v>2339.7594750562657</v>
      </c>
      <c r="AE422" s="328">
        <f t="shared" si="296"/>
        <v>29801112.48998813</v>
      </c>
      <c r="AF422" s="328">
        <f t="shared" si="297"/>
        <v>684.00500684227825</v>
      </c>
      <c r="AG422" s="328">
        <f t="shared" si="298"/>
        <v>683.37893467914159</v>
      </c>
      <c r="AH422" s="328">
        <f t="shared" si="299"/>
        <v>1.3320650043893771</v>
      </c>
      <c r="AI422" s="328">
        <f t="shared" si="300"/>
        <v>4.6631761502432478E-2</v>
      </c>
      <c r="AJ422" s="328">
        <f t="shared" si="301"/>
        <v>20.37325722743585</v>
      </c>
      <c r="AK422" s="337">
        <f t="shared" si="302"/>
        <v>220.54183831737433</v>
      </c>
      <c r="AL422" s="42">
        <f t="shared" si="303"/>
        <v>5.8674943509606052</v>
      </c>
    </row>
    <row r="423" spans="2:38" ht="15" x14ac:dyDescent="0.15">
      <c r="B423" s="328">
        <f t="shared" si="273"/>
        <v>684.00500684227825</v>
      </c>
      <c r="C423" s="328">
        <f t="shared" si="274"/>
        <v>683.37893467914159</v>
      </c>
      <c r="D423" s="328">
        <f t="shared" si="275"/>
        <v>1.3320650043893771</v>
      </c>
      <c r="E423" s="328">
        <f t="shared" si="241"/>
        <v>139.08482052623492</v>
      </c>
      <c r="F423" s="328">
        <f t="shared" si="276"/>
        <v>138.42664334347955</v>
      </c>
      <c r="G423" s="328">
        <f t="shared" si="277"/>
        <v>88.264566211307098</v>
      </c>
      <c r="H423" s="313">
        <f t="shared" si="278"/>
        <v>0.02</v>
      </c>
      <c r="I423" s="328">
        <f t="shared" si="279"/>
        <v>0.50085773050932403</v>
      </c>
      <c r="J423" s="328">
        <f t="shared" si="246"/>
        <v>80</v>
      </c>
      <c r="K423" s="335">
        <f t="shared" si="280"/>
        <v>-1</v>
      </c>
      <c r="L423" s="323">
        <f t="shared" si="281"/>
        <v>1.3120650043893771</v>
      </c>
      <c r="M423" s="323">
        <f t="shared" si="282"/>
        <v>1.3220650043893771</v>
      </c>
      <c r="N423" s="328">
        <f t="shared" si="283"/>
        <v>-1.8624317195647722E-2</v>
      </c>
      <c r="O423" s="328">
        <f t="shared" si="284"/>
        <v>2.5490085818891117E-3</v>
      </c>
      <c r="P423" s="332">
        <f t="shared" si="271"/>
        <v>13.477421871813064</v>
      </c>
      <c r="Q423" s="328">
        <f t="shared" si="285"/>
        <v>10.727456083351584</v>
      </c>
      <c r="R423" s="277">
        <f>IF(H423&gt;0, rate1(1,$L$52,$L$51,$L$54,L423,$L$53,$L$50,P423),"")</f>
        <v>732.19538834819195</v>
      </c>
      <c r="S423" s="323">
        <f t="shared" si="286"/>
        <v>5.7477577862842741</v>
      </c>
      <c r="T423" s="323">
        <f t="shared" si="287"/>
        <v>3.9227606027946987E-3</v>
      </c>
      <c r="U423" s="328">
        <f t="shared" si="288"/>
        <v>1.3320650043893771</v>
      </c>
      <c r="V423" s="336">
        <f t="shared" si="289"/>
        <v>1.3320650043893771</v>
      </c>
      <c r="W423" s="328">
        <f t="shared" si="290"/>
        <v>1.0676079420868234E-4</v>
      </c>
      <c r="X423" s="328">
        <f t="shared" si="291"/>
        <v>12.362677774196371</v>
      </c>
      <c r="Y423" s="328">
        <f t="shared" si="272"/>
        <v>13.682077360435327</v>
      </c>
      <c r="Z423" s="108">
        <f>IF(H423&gt;0, rate1(1,$L$52,$L$51,$L$54,U423,$L$53,$L$50,Y423),"")</f>
        <v>727.74620466399585</v>
      </c>
      <c r="AA423" s="336">
        <f t="shared" si="292"/>
        <v>6.6644037938366898</v>
      </c>
      <c r="AB423" s="336">
        <f t="shared" si="293"/>
        <v>-1.8847666602590436E-5</v>
      </c>
      <c r="AC423" s="328">
        <f t="shared" si="294"/>
        <v>3.9227606027946987E-3</v>
      </c>
      <c r="AD423" s="328">
        <f t="shared" si="295"/>
        <v>-5.0984503071004044</v>
      </c>
      <c r="AE423" s="328">
        <f t="shared" si="296"/>
        <v>-1185183.866571225</v>
      </c>
      <c r="AF423" s="328">
        <f t="shared" si="297"/>
        <v>683.98245976447981</v>
      </c>
      <c r="AG423" s="328">
        <f t="shared" si="298"/>
        <v>683.3750119185388</v>
      </c>
      <c r="AH423" s="328">
        <f t="shared" si="299"/>
        <v>1.3121023696403833</v>
      </c>
      <c r="AI423" s="328">
        <f t="shared" si="300"/>
        <v>5.357532518258977</v>
      </c>
      <c r="AJ423" s="328">
        <f t="shared" si="301"/>
        <v>20.374745430913144</v>
      </c>
      <c r="AK423" s="337">
        <f t="shared" si="302"/>
        <v>220.54184260862476</v>
      </c>
      <c r="AL423" s="42">
        <f t="shared" si="303"/>
        <v>5.8674980815015259</v>
      </c>
    </row>
    <row r="424" spans="2:38" ht="15" x14ac:dyDescent="0.15">
      <c r="B424" s="328">
        <f t="shared" si="273"/>
        <v>683.98245976447981</v>
      </c>
      <c r="C424" s="328">
        <f t="shared" si="274"/>
        <v>683.3750119185388</v>
      </c>
      <c r="D424" s="328">
        <f t="shared" si="275"/>
        <v>1.3121023696403833</v>
      </c>
      <c r="E424" s="328">
        <f t="shared" si="241"/>
        <v>138.75206418676257</v>
      </c>
      <c r="F424" s="328">
        <f t="shared" si="276"/>
        <v>138.91844235649876</v>
      </c>
      <c r="G424" s="328">
        <f t="shared" si="277"/>
        <v>84.595836811951287</v>
      </c>
      <c r="H424" s="313">
        <f t="shared" si="278"/>
        <v>0.02</v>
      </c>
      <c r="I424" s="328">
        <f t="shared" si="279"/>
        <v>0.48595827675280817</v>
      </c>
      <c r="J424" s="328">
        <f t="shared" si="246"/>
        <v>80</v>
      </c>
      <c r="K424" s="335">
        <f t="shared" si="280"/>
        <v>-1</v>
      </c>
      <c r="L424" s="323">
        <f t="shared" si="281"/>
        <v>1.2921023696403833</v>
      </c>
      <c r="M424" s="323">
        <f t="shared" si="282"/>
        <v>1.3021023696403833</v>
      </c>
      <c r="N424" s="328">
        <f t="shared" si="283"/>
        <v>-1.8345727200240081E-2</v>
      </c>
      <c r="O424" s="328">
        <f t="shared" si="284"/>
        <v>2.5490085818891117E-3</v>
      </c>
      <c r="P424" s="332">
        <f t="shared" si="271"/>
        <v>13.205622860533426</v>
      </c>
      <c r="Q424" s="328">
        <f t="shared" si="285"/>
        <v>6.4719816409022712</v>
      </c>
      <c r="R424" s="277">
        <f>IF(H424&gt;0, rate1(1,$L$52,$L$51,$L$54,L424,$L$53,$L$50,P424),"")</f>
        <v>738.01766163156276</v>
      </c>
      <c r="S424" s="323">
        <f t="shared" si="286"/>
        <v>3.4403230395373772</v>
      </c>
      <c r="T424" s="323">
        <f t="shared" si="287"/>
        <v>7.517745357072874E-3</v>
      </c>
      <c r="U424" s="328">
        <f t="shared" si="288"/>
        <v>1.3121023696403833</v>
      </c>
      <c r="V424" s="336">
        <f t="shared" si="289"/>
        <v>1.3121023696403833</v>
      </c>
      <c r="W424" s="328">
        <f t="shared" si="290"/>
        <v>1.0358488732098436E-4</v>
      </c>
      <c r="X424" s="328">
        <f t="shared" si="291"/>
        <v>8.5857029269083114</v>
      </c>
      <c r="Y424" s="328">
        <f t="shared" si="272"/>
        <v>13.409237138796685</v>
      </c>
      <c r="Z424" s="108">
        <f>IF(H424&gt;0, rate1(1,$L$52,$L$51,$L$54,U424,$L$53,$L$50,Y424),"")</f>
        <v>733.66519621028738</v>
      </c>
      <c r="AA424" s="336">
        <f t="shared" si="292"/>
        <v>4.5909931247809901</v>
      </c>
      <c r="AB424" s="336">
        <f t="shared" si="293"/>
        <v>-2.8845749273692044E-5</v>
      </c>
      <c r="AC424" s="328">
        <f t="shared" si="294"/>
        <v>7.517745357072874E-3</v>
      </c>
      <c r="AD424" s="328">
        <f t="shared" si="295"/>
        <v>-2.6603720996194058</v>
      </c>
      <c r="AE424" s="328">
        <f t="shared" si="296"/>
        <v>426.21859837905629</v>
      </c>
      <c r="AF424" s="328">
        <f t="shared" si="297"/>
        <v>683.95659629192255</v>
      </c>
      <c r="AG424" s="328">
        <f t="shared" si="298"/>
        <v>683.36749417318174</v>
      </c>
      <c r="AH424" s="328">
        <f t="shared" si="299"/>
        <v>1.2921368554894348</v>
      </c>
      <c r="AI424" s="328">
        <f t="shared" si="300"/>
        <v>10.186403046850016</v>
      </c>
      <c r="AJ424" s="328">
        <f t="shared" si="301"/>
        <v>20.377574987315047</v>
      </c>
      <c r="AK424" s="337">
        <f t="shared" si="302"/>
        <v>220.54231548890846</v>
      </c>
      <c r="AL424" s="42">
        <f t="shared" si="303"/>
        <v>5.8679266841029865</v>
      </c>
    </row>
    <row r="425" spans="2:38" ht="15" x14ac:dyDescent="0.15">
      <c r="B425" s="328">
        <f t="shared" si="273"/>
        <v>683.95659629192255</v>
      </c>
      <c r="C425" s="328">
        <f t="shared" si="274"/>
        <v>683.36749417318174</v>
      </c>
      <c r="D425" s="328">
        <f t="shared" si="275"/>
        <v>1.2921368554894348</v>
      </c>
      <c r="E425" s="328">
        <f t="shared" si="241"/>
        <v>138.43159267583803</v>
      </c>
      <c r="F425" s="328">
        <f t="shared" si="276"/>
        <v>138.59182843130031</v>
      </c>
      <c r="G425" s="328">
        <f t="shared" si="277"/>
        <v>80.544335790096241</v>
      </c>
      <c r="H425" s="313">
        <f t="shared" si="278"/>
        <v>0.02</v>
      </c>
      <c r="I425" s="328">
        <f t="shared" si="279"/>
        <v>0.47128169499264916</v>
      </c>
      <c r="J425" s="328">
        <f t="shared" si="246"/>
        <v>80</v>
      </c>
      <c r="K425" s="335">
        <f t="shared" si="280"/>
        <v>-1</v>
      </c>
      <c r="L425" s="323">
        <f t="shared" si="281"/>
        <v>1.2721368554894348</v>
      </c>
      <c r="M425" s="323">
        <f t="shared" si="282"/>
        <v>1.2821368554894348</v>
      </c>
      <c r="N425" s="328">
        <f t="shared" si="283"/>
        <v>-1.8067049056551321E-2</v>
      </c>
      <c r="O425" s="328">
        <f t="shared" si="284"/>
        <v>2.5490085818891117E-3</v>
      </c>
      <c r="P425" s="332">
        <f t="shared" si="271"/>
        <v>12.935178652608936</v>
      </c>
      <c r="Q425" s="328">
        <f t="shared" si="285"/>
        <v>2.3642863105062872</v>
      </c>
      <c r="R425" s="277">
        <f>IF(H425&gt;0, rate1(1,$L$52,$L$51,$L$54,L425,$L$53,$L$50,P425),"")</f>
        <v>743.7150793854363</v>
      </c>
      <c r="S425" s="323">
        <f t="shared" si="286"/>
        <v>1.2471600270577434</v>
      </c>
      <c r="T425" s="323">
        <f t="shared" si="287"/>
        <v>7.3098588277506371E-2</v>
      </c>
      <c r="U425" s="328">
        <f t="shared" si="288"/>
        <v>1.2921368554894348</v>
      </c>
      <c r="V425" s="336">
        <f t="shared" si="289"/>
        <v>1.2921368554894348</v>
      </c>
      <c r="W425" s="328">
        <f t="shared" si="290"/>
        <v>1.004564869198088E-4</v>
      </c>
      <c r="X425" s="328">
        <f t="shared" si="291"/>
        <v>4.4041377333136893</v>
      </c>
      <c r="Y425" s="328">
        <f t="shared" si="272"/>
        <v>13.137740842858253</v>
      </c>
      <c r="Z425" s="108">
        <f>IF(H425&gt;0, rate1(1,$L$52,$L$51,$L$54,U425,$L$53,$L$50,Y425),"")</f>
        <v>739.45661665880925</v>
      </c>
      <c r="AA425" s="336">
        <f t="shared" si="292"/>
        <v>2.3365597730610226</v>
      </c>
      <c r="AB425" s="336">
        <f t="shared" si="293"/>
        <v>-7.516048959766374E-5</v>
      </c>
      <c r="AC425" s="328">
        <f t="shared" si="294"/>
        <v>7.3098588277506371E-2</v>
      </c>
      <c r="AD425" s="328">
        <f t="shared" si="295"/>
        <v>-0.27360309509772474</v>
      </c>
      <c r="AE425" s="328">
        <f t="shared" si="296"/>
        <v>59.213037778188159</v>
      </c>
      <c r="AF425" s="328">
        <f t="shared" si="297"/>
        <v>683.86543065458852</v>
      </c>
      <c r="AG425" s="328">
        <f t="shared" si="298"/>
        <v>683.29439558490424</v>
      </c>
      <c r="AH425" s="328">
        <f t="shared" si="299"/>
        <v>1.2721684245574136</v>
      </c>
      <c r="AI425" s="328">
        <f t="shared" si="300"/>
        <v>98.288431018382568</v>
      </c>
      <c r="AJ425" s="328">
        <f t="shared" si="301"/>
        <v>20.404877329264597</v>
      </c>
      <c r="AK425" s="337">
        <f t="shared" si="302"/>
        <v>220.5431772161983</v>
      </c>
      <c r="AL425" s="42">
        <f t="shared" si="303"/>
        <v>5.8687415963467346</v>
      </c>
    </row>
    <row r="426" spans="2:38" ht="15" x14ac:dyDescent="0.15">
      <c r="B426" s="328">
        <f t="shared" si="273"/>
        <v>683.86543065458852</v>
      </c>
      <c r="C426" s="328">
        <f t="shared" si="274"/>
        <v>683.29439558490424</v>
      </c>
      <c r="D426" s="328">
        <f t="shared" si="275"/>
        <v>1.2721684245574136</v>
      </c>
      <c r="E426" s="328">
        <f t="shared" si="241"/>
        <v>138.24737932185013</v>
      </c>
      <c r="F426" s="328">
        <f t="shared" si="276"/>
        <v>138.33948599884408</v>
      </c>
      <c r="G426" s="328">
        <f t="shared" si="277"/>
        <v>76.670397970853998</v>
      </c>
      <c r="H426" s="313">
        <f t="shared" si="278"/>
        <v>0.02</v>
      </c>
      <c r="I426" s="328">
        <f t="shared" si="279"/>
        <v>0.45682805574742819</v>
      </c>
      <c r="J426" s="328">
        <f t="shared" si="246"/>
        <v>80</v>
      </c>
      <c r="K426" s="335">
        <f t="shared" si="280"/>
        <v>-1</v>
      </c>
      <c r="L426" s="323">
        <f t="shared" si="281"/>
        <v>1.2521684245574136</v>
      </c>
      <c r="M426" s="323">
        <f t="shared" si="282"/>
        <v>1.2621684245574136</v>
      </c>
      <c r="N426" s="328">
        <f t="shared" si="283"/>
        <v>-1.7788282221957274E-2</v>
      </c>
      <c r="O426" s="328">
        <f t="shared" si="284"/>
        <v>2.5490085818891117E-3</v>
      </c>
      <c r="P426" s="332">
        <f t="shared" si="271"/>
        <v>12.666103833232876</v>
      </c>
      <c r="Q426" s="328">
        <f t="shared" si="285"/>
        <v>-1.5289592918288406</v>
      </c>
      <c r="R426" s="277">
        <f>IF(H426&gt;0, rate1(1,$L$52,$L$51,$L$54,L426,$L$53,$L$50,P426),"")</f>
        <v>749.29110771640546</v>
      </c>
      <c r="S426" s="323">
        <f t="shared" si="286"/>
        <v>-0.80052342783193065</v>
      </c>
      <c r="T426" s="323">
        <f t="shared" si="287"/>
        <v>-9.879506118605037E-3</v>
      </c>
      <c r="U426" s="328">
        <f t="shared" si="288"/>
        <v>1.2721684245574136</v>
      </c>
      <c r="V426" s="336">
        <f t="shared" si="289"/>
        <v>1.2721684245574136</v>
      </c>
      <c r="W426" s="328">
        <f t="shared" si="290"/>
        <v>9.7375608036909256E-5</v>
      </c>
      <c r="X426" s="328">
        <f t="shared" si="291"/>
        <v>0.40453879700262974</v>
      </c>
      <c r="Y426" s="328">
        <f t="shared" si="272"/>
        <v>12.867602770319113</v>
      </c>
      <c r="Z426" s="108">
        <f>IF(H426&gt;0, rate1(1,$L$52,$L$51,$L$54,U426,$L$53,$L$50,Y426),"")</f>
        <v>745.12404272328638</v>
      </c>
      <c r="AA426" s="336">
        <f t="shared" si="292"/>
        <v>0.21299053484747227</v>
      </c>
      <c r="AB426" s="336">
        <f t="shared" si="293"/>
        <v>1.237286365012614E-4</v>
      </c>
      <c r="AC426" s="328">
        <f t="shared" si="294"/>
        <v>1.237286365012614E-4</v>
      </c>
      <c r="AD426" s="328">
        <f t="shared" si="295"/>
        <v>-161.6440669318788</v>
      </c>
      <c r="AE426" s="328">
        <f t="shared" si="296"/>
        <v>-4407.6852696779515</v>
      </c>
      <c r="AF426" s="328">
        <f t="shared" si="297"/>
        <v>683.84751864373004</v>
      </c>
      <c r="AG426" s="328">
        <f t="shared" si="298"/>
        <v>683.29427185626776</v>
      </c>
      <c r="AH426" s="328">
        <f t="shared" si="299"/>
        <v>1.252197037674776</v>
      </c>
      <c r="AI426" s="328">
        <f t="shared" si="300"/>
        <v>0.16512759223627499</v>
      </c>
      <c r="AJ426" s="328">
        <f t="shared" si="301"/>
        <v>20.404923198040219</v>
      </c>
      <c r="AK426" s="337">
        <f t="shared" si="302"/>
        <v>220.55109379259054</v>
      </c>
      <c r="AL426" s="42">
        <f t="shared" si="303"/>
        <v>5.8766046708282049</v>
      </c>
    </row>
    <row r="427" spans="2:38" ht="15" x14ac:dyDescent="0.15">
      <c r="B427" s="328">
        <f t="shared" si="273"/>
        <v>683.84751864373004</v>
      </c>
      <c r="C427" s="328">
        <f t="shared" si="274"/>
        <v>683.29427185626776</v>
      </c>
      <c r="D427" s="328">
        <f t="shared" si="275"/>
        <v>1.252197037674776</v>
      </c>
      <c r="E427" s="328">
        <f t="shared" si="241"/>
        <v>137.92231434165586</v>
      </c>
      <c r="F427" s="328">
        <f t="shared" si="276"/>
        <v>138.084846831753</v>
      </c>
      <c r="G427" s="328">
        <f t="shared" si="277"/>
        <v>91.927192578417078</v>
      </c>
      <c r="H427" s="313">
        <f t="shared" si="278"/>
        <v>0.08</v>
      </c>
      <c r="I427" s="328">
        <f t="shared" si="279"/>
        <v>0.44259742996982826</v>
      </c>
      <c r="J427" s="328">
        <f t="shared" si="246"/>
        <v>80</v>
      </c>
      <c r="K427" s="335">
        <f t="shared" si="280"/>
        <v>1</v>
      </c>
      <c r="L427" s="323">
        <f t="shared" si="281"/>
        <v>1.332197037674776</v>
      </c>
      <c r="M427" s="323">
        <f t="shared" si="282"/>
        <v>1.292197037674776</v>
      </c>
      <c r="N427" s="328">
        <f t="shared" si="283"/>
        <v>7.1920882344337356E-2</v>
      </c>
      <c r="O427" s="328">
        <f t="shared" si="284"/>
        <v>2.5490085818891117E-3</v>
      </c>
      <c r="P427" s="332">
        <f t="shared" si="271"/>
        <v>13.416604436416911</v>
      </c>
      <c r="Q427" s="328">
        <f t="shared" si="285"/>
        <v>4.0081324923245489</v>
      </c>
      <c r="R427" s="277">
        <f>IF(H427&gt;0, rate1(1,$L$52,$L$51,$L$54,L427,$L$53,$L$50,P427),"")</f>
        <v>733.50668387041037</v>
      </c>
      <c r="S427" s="323">
        <f t="shared" si="286"/>
        <v>2.143713267713284</v>
      </c>
      <c r="T427" s="323">
        <f t="shared" si="287"/>
        <v>-6.2883665315988199E-2</v>
      </c>
      <c r="U427" s="328">
        <f t="shared" si="288"/>
        <v>1.252197037674776</v>
      </c>
      <c r="V427" s="336">
        <f t="shared" si="289"/>
        <v>1.252197037674776</v>
      </c>
      <c r="W427" s="328">
        <f t="shared" si="290"/>
        <v>9.4342265797076053E-5</v>
      </c>
      <c r="X427" s="328">
        <f t="shared" si="291"/>
        <v>-3.4642028750645864</v>
      </c>
      <c r="Y427" s="328">
        <f t="shared" si="272"/>
        <v>12.598837588491763</v>
      </c>
      <c r="Z427" s="108">
        <f>IF(H427&gt;0, rate1(1,$L$52,$L$51,$L$54,U427,$L$53,$L$50,Y427),"")</f>
        <v>750.67090593435159</v>
      </c>
      <c r="AA427" s="336">
        <f t="shared" si="292"/>
        <v>-1.8104329120438167</v>
      </c>
      <c r="AB427" s="336">
        <f t="shared" si="293"/>
        <v>3.356858845225663E-5</v>
      </c>
      <c r="AC427" s="328">
        <f t="shared" si="294"/>
        <v>3.356858845225663E-5</v>
      </c>
      <c r="AD427" s="328">
        <f t="shared" si="295"/>
        <v>2383.1803387795426</v>
      </c>
      <c r="AE427" s="328">
        <f t="shared" si="296"/>
        <v>32356888.768551733</v>
      </c>
      <c r="AF427" s="328">
        <f t="shared" si="297"/>
        <v>683.91940595748588</v>
      </c>
      <c r="AG427" s="328">
        <f t="shared" si="298"/>
        <v>683.29423828767926</v>
      </c>
      <c r="AH427" s="328">
        <f t="shared" si="299"/>
        <v>1.3311024321332927</v>
      </c>
      <c r="AI427" s="328">
        <f t="shared" si="300"/>
        <v>4.5764529745153944E-2</v>
      </c>
      <c r="AJ427" s="328">
        <f t="shared" si="301"/>
        <v>20.404935910409591</v>
      </c>
      <c r="AK427" s="337">
        <f t="shared" si="302"/>
        <v>220.55110645298876</v>
      </c>
      <c r="AL427" s="42">
        <f t="shared" si="303"/>
        <v>5.8766178810355836</v>
      </c>
    </row>
    <row r="428" spans="2:38" ht="15" x14ac:dyDescent="0.15">
      <c r="B428" s="328">
        <f t="shared" si="273"/>
        <v>683.91940595748588</v>
      </c>
      <c r="C428" s="328">
        <f t="shared" si="274"/>
        <v>683.29423828767926</v>
      </c>
      <c r="D428" s="328">
        <f t="shared" si="275"/>
        <v>1.3311024321332927</v>
      </c>
      <c r="E428" s="328">
        <f t="shared" si="241"/>
        <v>139.23767191824865</v>
      </c>
      <c r="F428" s="328">
        <f t="shared" si="276"/>
        <v>138.57999312995224</v>
      </c>
      <c r="G428" s="328">
        <f t="shared" si="277"/>
        <v>88.167990292857638</v>
      </c>
      <c r="H428" s="313">
        <f t="shared" si="278"/>
        <v>0.02</v>
      </c>
      <c r="I428" s="328">
        <f t="shared" si="279"/>
        <v>0.50013413584529187</v>
      </c>
      <c r="J428" s="328">
        <f t="shared" si="246"/>
        <v>80</v>
      </c>
      <c r="K428" s="335">
        <f t="shared" si="280"/>
        <v>-1</v>
      </c>
      <c r="L428" s="323">
        <f t="shared" si="281"/>
        <v>1.3111024321332927</v>
      </c>
      <c r="M428" s="323">
        <f t="shared" si="282"/>
        <v>1.3211024321332927</v>
      </c>
      <c r="N428" s="328">
        <f t="shared" si="283"/>
        <v>-1.8610885049192172E-2</v>
      </c>
      <c r="O428" s="328">
        <f t="shared" si="284"/>
        <v>2.5490085818891117E-3</v>
      </c>
      <c r="P428" s="332">
        <f t="shared" si="271"/>
        <v>13.464284308282764</v>
      </c>
      <c r="Q428" s="328">
        <f t="shared" si="285"/>
        <v>10.628919145829428</v>
      </c>
      <c r="R428" s="277">
        <f>IF(H428&gt;0, rate1(1,$L$52,$L$51,$L$54,L428,$L$53,$L$50,P428),"")</f>
        <v>732.47906847441084</v>
      </c>
      <c r="S428" s="323">
        <f t="shared" si="286"/>
        <v>5.6927562276488013</v>
      </c>
      <c r="T428" s="323">
        <f t="shared" si="287"/>
        <v>3.9658750947983365E-3</v>
      </c>
      <c r="U428" s="328">
        <f t="shared" si="288"/>
        <v>1.3311024321332927</v>
      </c>
      <c r="V428" s="336">
        <f t="shared" si="289"/>
        <v>1.3311024321332927</v>
      </c>
      <c r="W428" s="328">
        <f t="shared" si="290"/>
        <v>1.0660655571692601E-4</v>
      </c>
      <c r="X428" s="328">
        <f t="shared" si="291"/>
        <v>12.26469224271824</v>
      </c>
      <c r="Y428" s="328">
        <f t="shared" si="272"/>
        <v>13.668889833140671</v>
      </c>
      <c r="Z428" s="108">
        <f>IF(H428&gt;0, rate1(1,$L$52,$L$51,$L$54,U428,$L$53,$L$50,Y428),"")</f>
        <v>728.03461276490805</v>
      </c>
      <c r="AA428" s="336">
        <f t="shared" si="292"/>
        <v>6.6089631439754193</v>
      </c>
      <c r="AB428" s="336">
        <f t="shared" si="293"/>
        <v>-1.9006463936464262E-5</v>
      </c>
      <c r="AC428" s="328">
        <f t="shared" si="294"/>
        <v>3.9658750947983365E-3</v>
      </c>
      <c r="AD428" s="328">
        <f t="shared" si="295"/>
        <v>-5.0430231719178726</v>
      </c>
      <c r="AE428" s="328">
        <f t="shared" si="296"/>
        <v>-1194277.7801588669</v>
      </c>
      <c r="AF428" s="328">
        <f t="shared" si="297"/>
        <v>683.89682919734184</v>
      </c>
      <c r="AG428" s="328">
        <f t="shared" si="298"/>
        <v>683.2902724125845</v>
      </c>
      <c r="AH428" s="328">
        <f t="shared" si="299"/>
        <v>1.3111396593660076</v>
      </c>
      <c r="AI428" s="328">
        <f t="shared" si="300"/>
        <v>5.4143186685980833</v>
      </c>
      <c r="AJ428" s="328">
        <f t="shared" si="301"/>
        <v>20.406439887817534</v>
      </c>
      <c r="AK428" s="337">
        <f t="shared" si="302"/>
        <v>220.5511106599935</v>
      </c>
      <c r="AL428" s="42">
        <f t="shared" si="303"/>
        <v>5.8766215421979631</v>
      </c>
    </row>
    <row r="429" spans="2:38" ht="15" x14ac:dyDescent="0.15">
      <c r="B429" s="328">
        <f t="shared" si="273"/>
        <v>683.89682919734184</v>
      </c>
      <c r="C429" s="328">
        <f t="shared" si="274"/>
        <v>683.2902724125845</v>
      </c>
      <c r="D429" s="328">
        <f t="shared" si="275"/>
        <v>1.3111396593660076</v>
      </c>
      <c r="E429" s="328">
        <f t="shared" si="241"/>
        <v>138.90524745510396</v>
      </c>
      <c r="F429" s="328">
        <f t="shared" si="276"/>
        <v>139.07145968667629</v>
      </c>
      <c r="G429" s="328">
        <f t="shared" si="277"/>
        <v>84.49983847993677</v>
      </c>
      <c r="H429" s="313">
        <f t="shared" si="278"/>
        <v>0.02</v>
      </c>
      <c r="I429" s="328">
        <f t="shared" si="279"/>
        <v>0.48524542780587582</v>
      </c>
      <c r="J429" s="328">
        <f t="shared" si="246"/>
        <v>80</v>
      </c>
      <c r="K429" s="335">
        <f t="shared" si="280"/>
        <v>-1</v>
      </c>
      <c r="L429" s="323">
        <f t="shared" si="281"/>
        <v>1.2911396593660076</v>
      </c>
      <c r="M429" s="323">
        <f t="shared" si="282"/>
        <v>1.3011396593660076</v>
      </c>
      <c r="N429" s="328">
        <f t="shared" si="283"/>
        <v>-1.83322908151895E-2</v>
      </c>
      <c r="O429" s="328">
        <f t="shared" si="284"/>
        <v>2.5490085818891117E-3</v>
      </c>
      <c r="P429" s="332">
        <f t="shared" si="271"/>
        <v>13.192550299128781</v>
      </c>
      <c r="Q429" s="328">
        <f t="shared" si="285"/>
        <v>6.3755781503158033</v>
      </c>
      <c r="R429" s="277">
        <f>IF(H429&gt;0, rate1(1,$L$52,$L$51,$L$54,L429,$L$53,$L$50,P429),"")</f>
        <v>738.29523927021842</v>
      </c>
      <c r="S429" s="323">
        <f t="shared" si="286"/>
        <v>3.3878034657972798</v>
      </c>
      <c r="T429" s="323">
        <f t="shared" si="287"/>
        <v>7.6774705614510901E-3</v>
      </c>
      <c r="U429" s="328">
        <f t="shared" si="288"/>
        <v>1.3111396593660076</v>
      </c>
      <c r="V429" s="336">
        <f t="shared" si="289"/>
        <v>1.3111396593660076</v>
      </c>
      <c r="W429" s="328">
        <f t="shared" si="290"/>
        <v>1.0343293934234055E-4</v>
      </c>
      <c r="X429" s="328">
        <f t="shared" si="291"/>
        <v>8.4882174414150455</v>
      </c>
      <c r="Y429" s="328">
        <f t="shared" si="272"/>
        <v>13.396114095506006</v>
      </c>
      <c r="Z429" s="108">
        <f>IF(H429&gt;0, rate1(1,$L$52,$L$51,$L$54,U429,$L$53,$L$50,Y429),"")</f>
        <v>733.9473682550987</v>
      </c>
      <c r="AA429" s="336">
        <f t="shared" si="292"/>
        <v>4.5371201593555508</v>
      </c>
      <c r="AB429" s="336">
        <f t="shared" si="293"/>
        <v>-2.924213334080955E-5</v>
      </c>
      <c r="AC429" s="328">
        <f t="shared" si="294"/>
        <v>7.6774705614510901E-3</v>
      </c>
      <c r="AD429" s="328">
        <f t="shared" si="295"/>
        <v>-2.6050246418945404</v>
      </c>
      <c r="AE429" s="328">
        <f t="shared" si="296"/>
        <v>418.77972225530652</v>
      </c>
      <c r="AF429" s="328">
        <f t="shared" si="297"/>
        <v>683.87081943596525</v>
      </c>
      <c r="AG429" s="328">
        <f t="shared" si="298"/>
        <v>683.28259494202302</v>
      </c>
      <c r="AH429" s="328">
        <f t="shared" si="299"/>
        <v>1.2911740054338312</v>
      </c>
      <c r="AI429" s="328">
        <f t="shared" si="300"/>
        <v>10.398916521580212</v>
      </c>
      <c r="AJ429" s="328">
        <f t="shared" si="301"/>
        <v>20.409328475740196</v>
      </c>
      <c r="AK429" s="337">
        <f t="shared" si="302"/>
        <v>220.55158802958931</v>
      </c>
      <c r="AL429" s="42">
        <f t="shared" si="303"/>
        <v>5.8770546876914507</v>
      </c>
    </row>
    <row r="430" spans="2:38" ht="15" x14ac:dyDescent="0.15">
      <c r="B430" s="328">
        <f t="shared" si="273"/>
        <v>683.87081943596525</v>
      </c>
      <c r="C430" s="328">
        <f t="shared" si="274"/>
        <v>683.28259494202302</v>
      </c>
      <c r="D430" s="328">
        <f t="shared" si="275"/>
        <v>1.2911740054338312</v>
      </c>
      <c r="E430" s="328">
        <f t="shared" si="241"/>
        <v>138.58534111944945</v>
      </c>
      <c r="F430" s="328">
        <f t="shared" si="276"/>
        <v>138.74529428727669</v>
      </c>
      <c r="G430" s="328">
        <f t="shared" si="277"/>
        <v>80.450551760025377</v>
      </c>
      <c r="H430" s="313">
        <f t="shared" si="278"/>
        <v>0.02</v>
      </c>
      <c r="I430" s="328">
        <f t="shared" si="279"/>
        <v>0.47057959515377662</v>
      </c>
      <c r="J430" s="328">
        <f t="shared" si="246"/>
        <v>80</v>
      </c>
      <c r="K430" s="335">
        <f t="shared" si="280"/>
        <v>-1</v>
      </c>
      <c r="L430" s="323">
        <f t="shared" si="281"/>
        <v>1.2711740054338312</v>
      </c>
      <c r="M430" s="323">
        <f t="shared" si="282"/>
        <v>1.2811740054338312</v>
      </c>
      <c r="N430" s="328">
        <f t="shared" si="283"/>
        <v>-1.8053608407299748E-2</v>
      </c>
      <c r="O430" s="328">
        <f t="shared" si="284"/>
        <v>2.5490085818891117E-3</v>
      </c>
      <c r="P430" s="332">
        <f t="shared" si="271"/>
        <v>12.922171788126686</v>
      </c>
      <c r="Q430" s="328">
        <f t="shared" si="285"/>
        <v>2.2701371789368636</v>
      </c>
      <c r="R430" s="277">
        <f>IF(H430&gt;0, rate1(1,$L$52,$L$51,$L$54,L430,$L$53,$L$50,P430),"")</f>
        <v>743.98672499339341</v>
      </c>
      <c r="S430" s="323">
        <f t="shared" si="286"/>
        <v>1.1970591682686014</v>
      </c>
      <c r="T430" s="323">
        <f t="shared" si="287"/>
        <v>9.161516597234283E-2</v>
      </c>
      <c r="U430" s="328">
        <f t="shared" si="288"/>
        <v>1.2911740054338312</v>
      </c>
      <c r="V430" s="336">
        <f t="shared" si="289"/>
        <v>1.2911740054338312</v>
      </c>
      <c r="W430" s="328">
        <f t="shared" si="290"/>
        <v>1.0030683017747677E-4</v>
      </c>
      <c r="X430" s="328">
        <f t="shared" si="291"/>
        <v>4.3088480968153391</v>
      </c>
      <c r="Y430" s="328">
        <f t="shared" si="272"/>
        <v>13.124682964778355</v>
      </c>
      <c r="Z430" s="108">
        <f>IF(H430&gt;0, rate1(1,$L$52,$L$51,$L$54,U430,$L$53,$L$50,Y430),"")</f>
        <v>739.73272856069934</v>
      </c>
      <c r="AA430" s="336">
        <f t="shared" si="292"/>
        <v>2.285151785293527</v>
      </c>
      <c r="AB430" s="336">
        <f t="shared" si="293"/>
        <v>-7.8050570621560324E-5</v>
      </c>
      <c r="AC430" s="328">
        <f t="shared" si="294"/>
        <v>9.161516597234283E-2</v>
      </c>
      <c r="AD430" s="328">
        <f t="shared" si="295"/>
        <v>-0.21830446725422825</v>
      </c>
      <c r="AE430" s="328">
        <f t="shared" si="296"/>
        <v>48.074464692615955</v>
      </c>
      <c r="AF430" s="328">
        <f t="shared" si="297"/>
        <v>683.76115066158559</v>
      </c>
      <c r="AG430" s="328">
        <f t="shared" si="298"/>
        <v>683.19097977605065</v>
      </c>
      <c r="AH430" s="328">
        <f t="shared" si="299"/>
        <v>1.2712054328737012</v>
      </c>
      <c r="AI430" s="328">
        <f t="shared" si="300"/>
        <v>123.14086111302102</v>
      </c>
      <c r="AJ430" s="328">
        <f t="shared" si="301"/>
        <v>20.443534270493814</v>
      </c>
      <c r="AK430" s="337">
        <f t="shared" si="302"/>
        <v>220.55246673635574</v>
      </c>
      <c r="AL430" s="42">
        <f t="shared" si="303"/>
        <v>5.8778866010131772</v>
      </c>
    </row>
    <row r="431" spans="2:38" ht="15" x14ac:dyDescent="0.15">
      <c r="B431" s="328">
        <f t="shared" si="273"/>
        <v>683.76115066158559</v>
      </c>
      <c r="C431" s="328">
        <f t="shared" si="274"/>
        <v>683.19097977605065</v>
      </c>
      <c r="D431" s="328">
        <f t="shared" si="275"/>
        <v>1.2712054328737012</v>
      </c>
      <c r="E431" s="328">
        <f t="shared" si="241"/>
        <v>138.43840672369558</v>
      </c>
      <c r="F431" s="328">
        <f t="shared" si="276"/>
        <v>138.51187392157252</v>
      </c>
      <c r="G431" s="328">
        <f t="shared" si="277"/>
        <v>76.588939858028183</v>
      </c>
      <c r="H431" s="313">
        <f t="shared" si="278"/>
        <v>0.02</v>
      </c>
      <c r="I431" s="328">
        <f t="shared" si="279"/>
        <v>0.45613670842794818</v>
      </c>
      <c r="J431" s="328">
        <f t="shared" si="246"/>
        <v>80</v>
      </c>
      <c r="K431" s="335">
        <f t="shared" si="280"/>
        <v>-1</v>
      </c>
      <c r="L431" s="323">
        <f t="shared" si="281"/>
        <v>1.2512054328737012</v>
      </c>
      <c r="M431" s="323">
        <f t="shared" si="282"/>
        <v>1.2612054328737012</v>
      </c>
      <c r="N431" s="328">
        <f t="shared" si="283"/>
        <v>-1.7774837281708811E-2</v>
      </c>
      <c r="O431" s="328">
        <f t="shared" si="284"/>
        <v>2.5490085818891117E-3</v>
      </c>
      <c r="P431" s="332">
        <f t="shared" si="271"/>
        <v>12.653163378526187</v>
      </c>
      <c r="Q431" s="328">
        <f t="shared" si="285"/>
        <v>-1.6002528292028018</v>
      </c>
      <c r="R431" s="277">
        <f>IF(H431&gt;0, rate1(1,$L$52,$L$51,$L$54,L431,$L$53,$L$50,P431),"")</f>
        <v>749.55698484350057</v>
      </c>
      <c r="S431" s="323">
        <f t="shared" si="286"/>
        <v>-0.83755367876418008</v>
      </c>
      <c r="T431" s="323">
        <f t="shared" si="287"/>
        <v>-9.6730982540129198E-3</v>
      </c>
      <c r="U431" s="328">
        <f t="shared" si="288"/>
        <v>1.2712054328737012</v>
      </c>
      <c r="V431" s="336">
        <f t="shared" si="289"/>
        <v>1.2712054328737012</v>
      </c>
      <c r="W431" s="328">
        <f t="shared" si="290"/>
        <v>9.7228243257863056E-5</v>
      </c>
      <c r="X431" s="328">
        <f t="shared" si="291"/>
        <v>0.32205235187299763</v>
      </c>
      <c r="Y431" s="328">
        <f t="shared" si="272"/>
        <v>12.85461075613245</v>
      </c>
      <c r="Z431" s="108">
        <f>IF(H431&gt;0, rate1(1,$L$52,$L$51,$L$54,U431,$L$53,$L$50,Y431),"")</f>
        <v>745.39426323350392</v>
      </c>
      <c r="AA431" s="336">
        <f t="shared" si="292"/>
        <v>0.16949977710797609</v>
      </c>
      <c r="AB431" s="336">
        <f t="shared" si="293"/>
        <v>1.1707190507341262E-4</v>
      </c>
      <c r="AC431" s="328">
        <f t="shared" si="294"/>
        <v>1.1707190507341262E-4</v>
      </c>
      <c r="AD431" s="328">
        <f t="shared" si="295"/>
        <v>-170.83518020364102</v>
      </c>
      <c r="AE431" s="328">
        <f t="shared" si="296"/>
        <v>-3719.8890964458051</v>
      </c>
      <c r="AF431" s="328">
        <f t="shared" si="297"/>
        <v>683.74325875239879</v>
      </c>
      <c r="AG431" s="328">
        <f t="shared" si="298"/>
        <v>683.19086270414562</v>
      </c>
      <c r="AH431" s="328">
        <f t="shared" si="299"/>
        <v>1.2512339024268957</v>
      </c>
      <c r="AI431" s="328">
        <f t="shared" si="300"/>
        <v>0.15618813171070106</v>
      </c>
      <c r="AJ431" s="328">
        <f t="shared" si="301"/>
        <v>20.443577656085957</v>
      </c>
      <c r="AK431" s="337">
        <f t="shared" si="302"/>
        <v>220.56237348657649</v>
      </c>
      <c r="AL431" s="42">
        <f t="shared" si="303"/>
        <v>5.8877378699022191</v>
      </c>
    </row>
    <row r="432" spans="2:38" ht="15" x14ac:dyDescent="0.15">
      <c r="B432" s="328">
        <f t="shared" si="273"/>
        <v>683.74325875239879</v>
      </c>
      <c r="C432" s="328">
        <f t="shared" si="274"/>
        <v>683.19086270414562</v>
      </c>
      <c r="D432" s="328">
        <f t="shared" si="275"/>
        <v>1.2512339024268957</v>
      </c>
      <c r="E432" s="328">
        <f t="shared" si="241"/>
        <v>138.11357431135656</v>
      </c>
      <c r="F432" s="328">
        <f t="shared" si="276"/>
        <v>138.27599051752605</v>
      </c>
      <c r="G432" s="328">
        <f t="shared" si="277"/>
        <v>91.854568612575704</v>
      </c>
      <c r="H432" s="313">
        <f t="shared" si="278"/>
        <v>0.08</v>
      </c>
      <c r="I432" s="328">
        <f t="shared" si="279"/>
        <v>0.44191683860253761</v>
      </c>
      <c r="J432" s="328">
        <f t="shared" si="246"/>
        <v>80</v>
      </c>
      <c r="K432" s="335">
        <f t="shared" si="280"/>
        <v>1</v>
      </c>
      <c r="L432" s="323">
        <f t="shared" si="281"/>
        <v>1.3312339024268958</v>
      </c>
      <c r="M432" s="323">
        <f t="shared" si="282"/>
        <v>1.2912339024268957</v>
      </c>
      <c r="N432" s="328">
        <f t="shared" si="283"/>
        <v>7.1866359946701763E-2</v>
      </c>
      <c r="O432" s="328">
        <f t="shared" si="284"/>
        <v>2.5490085818891117E-3</v>
      </c>
      <c r="P432" s="332">
        <f t="shared" si="271"/>
        <v>13.403478759675403</v>
      </c>
      <c r="Q432" s="328">
        <f t="shared" si="285"/>
        <v>3.9366624946468534</v>
      </c>
      <c r="R432" s="277">
        <f>IF(H432&gt;0, rate1(1,$L$52,$L$51,$L$54,L432,$L$53,$L$50,P432),"")</f>
        <v>733.78904126142766</v>
      </c>
      <c r="S432" s="323">
        <f t="shared" si="286"/>
        <v>2.1046780098739899</v>
      </c>
      <c r="T432" s="323">
        <f t="shared" si="287"/>
        <v>-6.5056386842442471E-2</v>
      </c>
      <c r="U432" s="328">
        <f t="shared" si="288"/>
        <v>1.2512339024268957</v>
      </c>
      <c r="V432" s="336">
        <f t="shared" si="289"/>
        <v>1.2512339024268957</v>
      </c>
      <c r="W432" s="328">
        <f t="shared" si="290"/>
        <v>9.4197193712730609E-5</v>
      </c>
      <c r="X432" s="328">
        <f t="shared" si="291"/>
        <v>-3.5349707913947555</v>
      </c>
      <c r="Y432" s="328">
        <f t="shared" si="272"/>
        <v>12.585912155092862</v>
      </c>
      <c r="Z432" s="108">
        <f>IF(H432&gt;0, rate1(1,$L$52,$L$51,$L$54,U432,$L$53,$L$50,Y432),"")</f>
        <v>750.93539697677363</v>
      </c>
      <c r="AA432" s="336">
        <f t="shared" si="292"/>
        <v>-1.8467663634391907</v>
      </c>
      <c r="AB432" s="336">
        <f t="shared" si="293"/>
        <v>3.3089190220349022E-5</v>
      </c>
      <c r="AC432" s="328">
        <f t="shared" si="294"/>
        <v>3.3089190220349022E-5</v>
      </c>
      <c r="AD432" s="328">
        <f t="shared" si="295"/>
        <v>2417.7080027422976</v>
      </c>
      <c r="AE432" s="328">
        <f t="shared" si="296"/>
        <v>34476882.01636976</v>
      </c>
      <c r="AF432" s="328">
        <f t="shared" si="297"/>
        <v>683.81509202315522</v>
      </c>
      <c r="AG432" s="328">
        <f t="shared" si="298"/>
        <v>683.19082961495542</v>
      </c>
      <c r="AH432" s="328">
        <f t="shared" si="299"/>
        <v>1.3301383448024222</v>
      </c>
      <c r="AI432" s="328">
        <f t="shared" si="300"/>
        <v>4.5093600966657536E-2</v>
      </c>
      <c r="AJ432" s="328">
        <f t="shared" si="301"/>
        <v>20.443590182086226</v>
      </c>
      <c r="AK432" s="337">
        <f t="shared" si="302"/>
        <v>220.56238544885991</v>
      </c>
      <c r="AL432" s="42">
        <f t="shared" si="303"/>
        <v>5.8877503649527556</v>
      </c>
    </row>
    <row r="433" spans="2:40" ht="15" x14ac:dyDescent="0.15">
      <c r="B433" s="328">
        <f t="shared" si="273"/>
        <v>683.81509202315522</v>
      </c>
      <c r="C433" s="328">
        <f t="shared" si="274"/>
        <v>683.19082961495542</v>
      </c>
      <c r="D433" s="328">
        <f t="shared" si="275"/>
        <v>1.3301383448024222</v>
      </c>
      <c r="E433" s="328">
        <f t="shared" si="241"/>
        <v>139.42793382252535</v>
      </c>
      <c r="F433" s="328">
        <f t="shared" si="276"/>
        <v>138.77075406694095</v>
      </c>
      <c r="G433" s="328">
        <f t="shared" si="277"/>
        <v>88.094713576908475</v>
      </c>
      <c r="H433" s="313">
        <f t="shared" si="278"/>
        <v>0.02</v>
      </c>
      <c r="I433" s="328">
        <f t="shared" si="279"/>
        <v>0.49940992655983796</v>
      </c>
      <c r="J433" s="328">
        <f t="shared" si="246"/>
        <v>80</v>
      </c>
      <c r="K433" s="335">
        <f t="shared" si="280"/>
        <v>-1</v>
      </c>
      <c r="L433" s="323">
        <f t="shared" si="281"/>
        <v>1.3101383448024222</v>
      </c>
      <c r="M433" s="323">
        <f t="shared" si="282"/>
        <v>1.3201383448024222</v>
      </c>
      <c r="N433" s="328">
        <f t="shared" si="283"/>
        <v>-1.8597431648974316E-2</v>
      </c>
      <c r="O433" s="328">
        <f t="shared" si="284"/>
        <v>2.5490085818891117E-3</v>
      </c>
      <c r="P433" s="332">
        <f t="shared" si="271"/>
        <v>13.451129283115757</v>
      </c>
      <c r="Q433" s="328">
        <f t="shared" si="285"/>
        <v>10.554221247635951</v>
      </c>
      <c r="R433" s="277">
        <f>IF(H433&gt;0, rate1(1,$L$52,$L$51,$L$54,L433,$L$53,$L$50,P433),"")</f>
        <v>732.76289416069096</v>
      </c>
      <c r="S433" s="323">
        <f t="shared" si="286"/>
        <v>5.6505591711255638</v>
      </c>
      <c r="T433" s="323">
        <f t="shared" si="287"/>
        <v>3.9989667832724778E-3</v>
      </c>
      <c r="U433" s="328">
        <f t="shared" si="288"/>
        <v>1.3301383448024222</v>
      </c>
      <c r="V433" s="336">
        <f t="shared" si="289"/>
        <v>1.3301383448024222</v>
      </c>
      <c r="W433" s="328">
        <f t="shared" si="290"/>
        <v>1.0645218621441188E-4</v>
      </c>
      <c r="X433" s="328">
        <f t="shared" si="291"/>
        <v>12.191092028187796</v>
      </c>
      <c r="Y433" s="328">
        <f t="shared" si="272"/>
        <v>13.655684741171939</v>
      </c>
      <c r="Z433" s="108">
        <f>IF(H433&gt;0, rate1(1,$L$52,$L$51,$L$54,U433,$L$53,$L$50,Y433),"")</f>
        <v>728.32316724948976</v>
      </c>
      <c r="AA433" s="336">
        <f t="shared" si="292"/>
        <v>6.5667001726047403</v>
      </c>
      <c r="AB433" s="336">
        <f t="shared" si="293"/>
        <v>-1.9123032122026674E-5</v>
      </c>
      <c r="AC433" s="328">
        <f t="shared" si="294"/>
        <v>3.9989667832724778E-3</v>
      </c>
      <c r="AD433" s="328">
        <f t="shared" si="295"/>
        <v>-5.0012918546008489</v>
      </c>
      <c r="AE433" s="328">
        <f t="shared" si="296"/>
        <v>-1201724.0388149628</v>
      </c>
      <c r="AF433" s="328">
        <f t="shared" si="297"/>
        <v>683.79249562472296</v>
      </c>
      <c r="AG433" s="328">
        <f t="shared" si="298"/>
        <v>683.18683064817219</v>
      </c>
      <c r="AH433" s="328">
        <f t="shared" si="299"/>
        <v>1.3101754337173048</v>
      </c>
      <c r="AI433" s="328">
        <f t="shared" si="300"/>
        <v>5.4573816648465909</v>
      </c>
      <c r="AJ433" s="328">
        <f t="shared" si="301"/>
        <v>20.445106121437572</v>
      </c>
      <c r="AK433" s="337">
        <f t="shared" si="302"/>
        <v>220.56238959091317</v>
      </c>
      <c r="AL433" s="42">
        <f t="shared" si="303"/>
        <v>5.8877539724408328</v>
      </c>
    </row>
    <row r="434" spans="2:40" ht="15" x14ac:dyDescent="0.15">
      <c r="B434" s="328">
        <f t="shared" si="273"/>
        <v>683.79249562472296</v>
      </c>
      <c r="C434" s="328">
        <f t="shared" si="274"/>
        <v>683.18683064817219</v>
      </c>
      <c r="D434" s="328">
        <f t="shared" si="275"/>
        <v>1.3101754337173048</v>
      </c>
      <c r="E434" s="328">
        <f t="shared" si="241"/>
        <v>139.09582157879248</v>
      </c>
      <c r="F434" s="328">
        <f t="shared" si="276"/>
        <v>139.26187770065891</v>
      </c>
      <c r="G434" s="328">
        <f t="shared" si="277"/>
        <v>84.426082415820801</v>
      </c>
      <c r="H434" s="313">
        <f t="shared" si="278"/>
        <v>0.02</v>
      </c>
      <c r="I434" s="328">
        <f t="shared" si="279"/>
        <v>0.48453198124061603</v>
      </c>
      <c r="J434" s="328">
        <f t="shared" si="246"/>
        <v>80</v>
      </c>
      <c r="K434" s="335">
        <f t="shared" si="280"/>
        <v>-1</v>
      </c>
      <c r="L434" s="323">
        <f t="shared" si="281"/>
        <v>1.2901754337173048</v>
      </c>
      <c r="M434" s="323">
        <f t="shared" si="282"/>
        <v>1.3001754337173048</v>
      </c>
      <c r="N434" s="328">
        <f t="shared" si="283"/>
        <v>-1.8318833168524229E-2</v>
      </c>
      <c r="O434" s="328">
        <f t="shared" si="284"/>
        <v>2.5490085818891117E-3</v>
      </c>
      <c r="P434" s="332">
        <f t="shared" si="271"/>
        <v>13.179460411132402</v>
      </c>
      <c r="Q434" s="328">
        <f t="shared" si="285"/>
        <v>6.3019329667013579</v>
      </c>
      <c r="R434" s="277">
        <f>IF(H434&gt;0, rate1(1,$L$52,$L$51,$L$54,L434,$L$53,$L$50,P434),"")</f>
        <v>738.57296130869042</v>
      </c>
      <c r="S434" s="323">
        <f t="shared" si="286"/>
        <v>3.3474112956886946</v>
      </c>
      <c r="T434" s="323">
        <f t="shared" si="287"/>
        <v>7.803844687196056E-3</v>
      </c>
      <c r="U434" s="328">
        <f t="shared" si="288"/>
        <v>1.3101754337173048</v>
      </c>
      <c r="V434" s="336">
        <f t="shared" si="289"/>
        <v>1.3101754337173048</v>
      </c>
      <c r="W434" s="328">
        <f t="shared" si="290"/>
        <v>1.0328086397759506E-4</v>
      </c>
      <c r="X434" s="328">
        <f t="shared" si="291"/>
        <v>8.41402736146091</v>
      </c>
      <c r="Y434" s="328">
        <f t="shared" si="272"/>
        <v>13.382973621130274</v>
      </c>
      <c r="Z434" s="108">
        <f>IF(H434&gt;0, rate1(1,$L$52,$L$51,$L$54,U434,$L$53,$L$50,Y434),"")</f>
        <v>734.22968558385571</v>
      </c>
      <c r="AA434" s="336">
        <f t="shared" si="292"/>
        <v>4.4957347820045497</v>
      </c>
      <c r="AB434" s="336">
        <f t="shared" si="293"/>
        <v>-2.9544822596172755E-5</v>
      </c>
      <c r="AC434" s="328">
        <f t="shared" si="294"/>
        <v>7.803844687196056E-3</v>
      </c>
      <c r="AD434" s="328">
        <f t="shared" si="295"/>
        <v>-2.5628393185239133</v>
      </c>
      <c r="AE434" s="328">
        <f t="shared" si="296"/>
        <v>413.19859123025316</v>
      </c>
      <c r="AF434" s="328">
        <f t="shared" si="297"/>
        <v>683.76637294686725</v>
      </c>
      <c r="AG434" s="328">
        <f t="shared" si="298"/>
        <v>683.17902680348504</v>
      </c>
      <c r="AH434" s="328">
        <f t="shared" si="299"/>
        <v>1.2902096396974088</v>
      </c>
      <c r="AI434" s="328">
        <f t="shared" si="300"/>
        <v>10.566112078308805</v>
      </c>
      <c r="AJ434" s="328">
        <f t="shared" si="301"/>
        <v>20.448041152570436</v>
      </c>
      <c r="AK434" s="337">
        <f t="shared" si="302"/>
        <v>220.56287035738782</v>
      </c>
      <c r="AL434" s="42">
        <f t="shared" si="303"/>
        <v>5.8881905629740201</v>
      </c>
    </row>
    <row r="435" spans="2:40" ht="15" x14ac:dyDescent="0.15">
      <c r="B435" s="328">
        <f t="shared" si="273"/>
        <v>683.76637294686725</v>
      </c>
      <c r="C435" s="328">
        <f t="shared" si="274"/>
        <v>683.17902680348504</v>
      </c>
      <c r="D435" s="328">
        <f t="shared" si="275"/>
        <v>1.2902096396974088</v>
      </c>
      <c r="E435" s="328">
        <f t="shared" si="241"/>
        <v>138.7764141050809</v>
      </c>
      <c r="F435" s="328">
        <f t="shared" si="276"/>
        <v>138.93611784193669</v>
      </c>
      <c r="G435" s="328">
        <f t="shared" si="277"/>
        <v>80.377964913690519</v>
      </c>
      <c r="H435" s="313">
        <f t="shared" si="278"/>
        <v>0.02</v>
      </c>
      <c r="I435" s="328">
        <f t="shared" si="279"/>
        <v>0.46987691470576465</v>
      </c>
      <c r="J435" s="328">
        <f t="shared" si="246"/>
        <v>80</v>
      </c>
      <c r="K435" s="335">
        <f t="shared" si="280"/>
        <v>-1</v>
      </c>
      <c r="L435" s="323">
        <f t="shared" si="281"/>
        <v>1.2702096396974087</v>
      </c>
      <c r="M435" s="323">
        <f t="shared" si="282"/>
        <v>1.2802096396974088</v>
      </c>
      <c r="N435" s="328">
        <f t="shared" si="283"/>
        <v>-1.8040146488481401E-2</v>
      </c>
      <c r="O435" s="328">
        <f t="shared" si="284"/>
        <v>2.5490085818891117E-3</v>
      </c>
      <c r="P435" s="332">
        <f t="shared" si="271"/>
        <v>12.909147734038838</v>
      </c>
      <c r="Q435" s="328">
        <f t="shared" si="285"/>
        <v>2.1976708472834474</v>
      </c>
      <c r="R435" s="277">
        <f>IF(H435&gt;0, rate1(1,$L$52,$L$51,$L$54,L435,$L$53,$L$50,P435),"")</f>
        <v>744.25851376661797</v>
      </c>
      <c r="S435" s="323">
        <f t="shared" si="286"/>
        <v>1.1584239776400838</v>
      </c>
      <c r="T435" s="323">
        <f t="shared" si="287"/>
        <v>0.11387257634362641</v>
      </c>
      <c r="U435" s="328">
        <f t="shared" si="288"/>
        <v>1.2902096396974088</v>
      </c>
      <c r="V435" s="336">
        <f t="shared" si="289"/>
        <v>1.2902096396974088</v>
      </c>
      <c r="W435" s="328">
        <f t="shared" si="290"/>
        <v>1.0015704967436534E-4</v>
      </c>
      <c r="X435" s="328">
        <f t="shared" si="291"/>
        <v>4.2357753783268919</v>
      </c>
      <c r="Y435" s="328">
        <f t="shared" si="272"/>
        <v>13.111607791094967</v>
      </c>
      <c r="Z435" s="108">
        <f>IF(H435&gt;0, rate1(1,$L$52,$L$51,$L$54,U435,$L$53,$L$50,Y435),"")</f>
        <v>740.00898456837137</v>
      </c>
      <c r="AA435" s="336">
        <f t="shared" si="292"/>
        <v>2.2455598329220572</v>
      </c>
      <c r="AB435" s="336">
        <f t="shared" si="293"/>
        <v>-8.0411271323192076E-5</v>
      </c>
      <c r="AC435" s="328">
        <f t="shared" si="294"/>
        <v>0.11387257634362641</v>
      </c>
      <c r="AD435" s="328">
        <f t="shared" si="295"/>
        <v>-0.17563491265576714</v>
      </c>
      <c r="AE435" s="328">
        <f t="shared" si="296"/>
        <v>39.238570392589565</v>
      </c>
      <c r="AF435" s="328">
        <f t="shared" si="297"/>
        <v>683.63446022403514</v>
      </c>
      <c r="AG435" s="328">
        <f t="shared" si="298"/>
        <v>683.06515422714142</v>
      </c>
      <c r="AH435" s="328">
        <f t="shared" si="299"/>
        <v>1.2702409251957316</v>
      </c>
      <c r="AI435" s="328">
        <f t="shared" si="300"/>
        <v>153.00137551309783</v>
      </c>
      <c r="AJ435" s="328">
        <f t="shared" si="301"/>
        <v>20.490541534657407</v>
      </c>
      <c r="AK435" s="337">
        <f t="shared" si="302"/>
        <v>220.56376241283695</v>
      </c>
      <c r="AL435" s="42">
        <f t="shared" si="303"/>
        <v>5.8890358519402852</v>
      </c>
    </row>
    <row r="436" spans="2:40" ht="15" x14ac:dyDescent="0.15">
      <c r="B436" s="328">
        <f t="shared" si="273"/>
        <v>683.63446022403514</v>
      </c>
      <c r="C436" s="328">
        <f t="shared" si="274"/>
        <v>683.06515422714142</v>
      </c>
      <c r="D436" s="328">
        <f t="shared" si="275"/>
        <v>1.2702409251957316</v>
      </c>
      <c r="E436" s="328">
        <f t="shared" si="241"/>
        <v>138.67424072189189</v>
      </c>
      <c r="F436" s="328">
        <f t="shared" si="276"/>
        <v>138.72532741348641</v>
      </c>
      <c r="G436" s="328">
        <f t="shared" si="277"/>
        <v>76.529689799454843</v>
      </c>
      <c r="H436" s="313">
        <f t="shared" si="278"/>
        <v>0.02</v>
      </c>
      <c r="I436" s="328">
        <f t="shared" si="279"/>
        <v>0.45544479751497424</v>
      </c>
      <c r="J436" s="328">
        <f t="shared" si="246"/>
        <v>80</v>
      </c>
      <c r="K436" s="335">
        <f t="shared" si="280"/>
        <v>-1</v>
      </c>
      <c r="L436" s="323">
        <f t="shared" si="281"/>
        <v>1.2502409251957316</v>
      </c>
      <c r="M436" s="323">
        <f t="shared" si="282"/>
        <v>1.2602409251957316</v>
      </c>
      <c r="N436" s="328">
        <f t="shared" si="283"/>
        <v>-1.7761371063842235E-2</v>
      </c>
      <c r="O436" s="328">
        <f t="shared" si="284"/>
        <v>2.5490085818891117E-3</v>
      </c>
      <c r="P436" s="332">
        <f t="shared" si="271"/>
        <v>12.64020587321091</v>
      </c>
      <c r="Q436" s="328">
        <f t="shared" si="285"/>
        <v>-1.6467339284073432</v>
      </c>
      <c r="R436" s="277">
        <f>IF(H436&gt;0, rate1(1,$L$52,$L$51,$L$54,L436,$L$53,$L$50,P436),"")</f>
        <v>749.82300383196616</v>
      </c>
      <c r="S436" s="323">
        <f t="shared" si="286"/>
        <v>-0.86157556975309479</v>
      </c>
      <c r="T436" s="323">
        <f t="shared" si="287"/>
        <v>-9.5410421969589817E-3</v>
      </c>
      <c r="U436" s="328">
        <f t="shared" si="288"/>
        <v>1.2702409251957316</v>
      </c>
      <c r="V436" s="336">
        <f t="shared" si="289"/>
        <v>1.2702409251957316</v>
      </c>
      <c r="W436" s="328">
        <f t="shared" si="290"/>
        <v>9.7080758345580165E-5</v>
      </c>
      <c r="X436" s="328">
        <f t="shared" si="291"/>
        <v>0.26286027930881062</v>
      </c>
      <c r="Y436" s="328">
        <f t="shared" si="272"/>
        <v>12.841601583783609</v>
      </c>
      <c r="Z436" s="108">
        <f>IF(H436&gt;0, rate1(1,$L$52,$L$51,$L$54,U436,$L$53,$L$50,Y436),"")</f>
        <v>745.66462659821707</v>
      </c>
      <c r="AA436" s="336">
        <f t="shared" si="292"/>
        <v>0.13829616151825344</v>
      </c>
      <c r="AB436" s="336">
        <f t="shared" si="293"/>
        <v>1.1266139711832863E-4</v>
      </c>
      <c r="AC436" s="328">
        <f t="shared" si="294"/>
        <v>1.1266139711832863E-4</v>
      </c>
      <c r="AD436" s="328">
        <f t="shared" si="295"/>
        <v>-177.52309585681718</v>
      </c>
      <c r="AE436" s="328">
        <f t="shared" si="296"/>
        <v>-3111.7619168814081</v>
      </c>
      <c r="AF436" s="328">
        <f t="shared" si="297"/>
        <v>683.61658619157413</v>
      </c>
      <c r="AG436" s="328">
        <f t="shared" si="298"/>
        <v>683.06504156574431</v>
      </c>
      <c r="AH436" s="328">
        <f t="shared" si="299"/>
        <v>1.2502692508638513</v>
      </c>
      <c r="AI436" s="328">
        <f t="shared" si="300"/>
        <v>0.15025065454457015</v>
      </c>
      <c r="AJ436" s="328">
        <f t="shared" si="301"/>
        <v>20.490583270950335</v>
      </c>
      <c r="AK436" s="337">
        <f t="shared" si="302"/>
        <v>220.57606035202969</v>
      </c>
      <c r="AL436" s="42">
        <f t="shared" si="303"/>
        <v>5.9012759619813329</v>
      </c>
    </row>
    <row r="437" spans="2:40" ht="15" x14ac:dyDescent="0.15">
      <c r="B437" s="328">
        <f t="shared" si="273"/>
        <v>683.61658619157413</v>
      </c>
      <c r="C437" s="328">
        <f t="shared" si="274"/>
        <v>683.06504156574431</v>
      </c>
      <c r="D437" s="328">
        <f t="shared" si="275"/>
        <v>1.2502692508638513</v>
      </c>
      <c r="E437" s="328">
        <f t="shared" si="241"/>
        <v>138.34964575898084</v>
      </c>
      <c r="F437" s="328">
        <f t="shared" si="276"/>
        <v>138.51194324043638</v>
      </c>
      <c r="G437" s="328">
        <f t="shared" si="277"/>
        <v>91.811068466892152</v>
      </c>
      <c r="H437" s="313">
        <f t="shared" si="278"/>
        <v>0.08</v>
      </c>
      <c r="I437" s="328">
        <f t="shared" si="279"/>
        <v>0.44123570066385587</v>
      </c>
      <c r="J437" s="328">
        <f t="shared" si="246"/>
        <v>80</v>
      </c>
      <c r="K437" s="335">
        <f t="shared" si="280"/>
        <v>1</v>
      </c>
      <c r="L437" s="323">
        <f t="shared" si="281"/>
        <v>1.3302692508638514</v>
      </c>
      <c r="M437" s="323">
        <f t="shared" si="282"/>
        <v>1.2902692508638514</v>
      </c>
      <c r="N437" s="328">
        <f t="shared" si="283"/>
        <v>7.1811751823438907E-2</v>
      </c>
      <c r="O437" s="328">
        <f t="shared" si="284"/>
        <v>2.5490085818891117E-3</v>
      </c>
      <c r="P437" s="332">
        <f t="shared" si="271"/>
        <v>13.390335651147403</v>
      </c>
      <c r="Q437" s="328">
        <f t="shared" si="285"/>
        <v>3.8918294019073727</v>
      </c>
      <c r="R437" s="277">
        <f>IF(H437&gt;0, rate1(1,$L$52,$L$51,$L$54,L437,$L$53,$L$50,P437),"")</f>
        <v>734.07154387332753</v>
      </c>
      <c r="S437" s="323">
        <f t="shared" si="286"/>
        <v>2.0799079170698476</v>
      </c>
      <c r="T437" s="323">
        <f t="shared" si="287"/>
        <v>-6.6498032552894215E-2</v>
      </c>
      <c r="U437" s="328">
        <f t="shared" si="288"/>
        <v>1.2502692508638513</v>
      </c>
      <c r="V437" s="336">
        <f t="shared" si="289"/>
        <v>1.2502692508638513</v>
      </c>
      <c r="W437" s="328">
        <f t="shared" si="290"/>
        <v>9.4052005123801408E-5</v>
      </c>
      <c r="X437" s="328">
        <f t="shared" si="291"/>
        <v>-3.5815113790943229</v>
      </c>
      <c r="Y437" s="328">
        <f t="shared" si="272"/>
        <v>12.572969702996428</v>
      </c>
      <c r="Z437" s="108">
        <f>IF(H437&gt;0, rate1(1,$L$52,$L$51,$L$54,U437,$L$53,$L$50,Y437),"")</f>
        <v>751.2000295542714</v>
      </c>
      <c r="AA437" s="336">
        <f t="shared" si="292"/>
        <v>-1.8704213079209486</v>
      </c>
      <c r="AB437" s="336">
        <f t="shared" si="293"/>
        <v>3.2765923547273083E-5</v>
      </c>
      <c r="AC437" s="328">
        <f t="shared" si="294"/>
        <v>3.2765923547273083E-5</v>
      </c>
      <c r="AD437" s="328">
        <f t="shared" si="295"/>
        <v>2441.5609675881678</v>
      </c>
      <c r="AE437" s="328">
        <f t="shared" si="296"/>
        <v>36019147.59149494</v>
      </c>
      <c r="AF437" s="328">
        <f t="shared" si="297"/>
        <v>683.688365177474</v>
      </c>
      <c r="AG437" s="328">
        <f t="shared" si="298"/>
        <v>683.06500879982082</v>
      </c>
      <c r="AH437" s="328">
        <f t="shared" si="299"/>
        <v>1.3291727383931089</v>
      </c>
      <c r="AI437" s="328">
        <f t="shared" si="300"/>
        <v>4.4635872103669531E-2</v>
      </c>
      <c r="AJ437" s="328">
        <f t="shared" si="301"/>
        <v>20.490595669803696</v>
      </c>
      <c r="AK437" s="337">
        <f t="shared" si="302"/>
        <v>220.57607185066567</v>
      </c>
      <c r="AL437" s="42">
        <f t="shared" si="303"/>
        <v>5.9012879820336961</v>
      </c>
    </row>
    <row r="438" spans="2:40" ht="15" x14ac:dyDescent="0.15">
      <c r="B438" s="328">
        <f t="shared" si="273"/>
        <v>683.688365177474</v>
      </c>
      <c r="C438" s="328">
        <f t="shared" si="274"/>
        <v>683.06500879982082</v>
      </c>
      <c r="D438" s="328">
        <f t="shared" si="275"/>
        <v>1.3291727383931089</v>
      </c>
      <c r="E438" s="328">
        <f t="shared" si="241"/>
        <v>139.66300594923817</v>
      </c>
      <c r="F438" s="328">
        <f t="shared" si="276"/>
        <v>139.00632585410949</v>
      </c>
      <c r="G438" s="328">
        <f t="shared" si="277"/>
        <v>88.049266003873115</v>
      </c>
      <c r="H438" s="313">
        <f t="shared" si="278"/>
        <v>0.02</v>
      </c>
      <c r="I438" s="328">
        <f t="shared" si="279"/>
        <v>0.4986851021225448</v>
      </c>
      <c r="J438" s="328">
        <f t="shared" si="246"/>
        <v>80</v>
      </c>
      <c r="K438" s="335">
        <f t="shared" si="280"/>
        <v>-1</v>
      </c>
      <c r="L438" s="323">
        <f t="shared" si="281"/>
        <v>1.3091727383931089</v>
      </c>
      <c r="M438" s="323">
        <f t="shared" si="282"/>
        <v>1.3191727383931089</v>
      </c>
      <c r="N438" s="328">
        <f t="shared" si="283"/>
        <v>-1.8583956938595492E-2</v>
      </c>
      <c r="O438" s="328">
        <f t="shared" si="284"/>
        <v>2.5490085818891117E-3</v>
      </c>
      <c r="P438" s="332">
        <f t="shared" si="271"/>
        <v>13.437956758454716</v>
      </c>
      <c r="Q438" s="328">
        <f t="shared" si="285"/>
        <v>10.507998166493707</v>
      </c>
      <c r="R438" s="277">
        <f>IF(H438&gt;0, rate1(1,$L$52,$L$51,$L$54,L438,$L$53,$L$50,P438),"")</f>
        <v>733.04686558418916</v>
      </c>
      <c r="S438" s="323">
        <f t="shared" si="286"/>
        <v>5.6236327261858419</v>
      </c>
      <c r="T438" s="323">
        <f t="shared" si="287"/>
        <v>4.0193410764106895E-3</v>
      </c>
      <c r="U438" s="328">
        <f t="shared" si="288"/>
        <v>1.3291727383931089</v>
      </c>
      <c r="V438" s="336">
        <f t="shared" si="289"/>
        <v>1.3291727383931089</v>
      </c>
      <c r="W438" s="328">
        <f t="shared" si="290"/>
        <v>1.0629768558967356E-4</v>
      </c>
      <c r="X438" s="328">
        <f t="shared" si="291"/>
        <v>12.146620337057698</v>
      </c>
      <c r="Y438" s="328">
        <f t="shared" si="272"/>
        <v>13.642462046318748</v>
      </c>
      <c r="Z438" s="108">
        <f>IF(H438&gt;0, rate1(1,$L$52,$L$51,$L$54,U438,$L$53,$L$50,Y438),"")</f>
        <v>728.61186829676399</v>
      </c>
      <c r="AA438" s="336">
        <f t="shared" si="292"/>
        <v>6.5401531507326558</v>
      </c>
      <c r="AB438" s="336">
        <f t="shared" si="293"/>
        <v>-1.9186777458600806E-5</v>
      </c>
      <c r="AC438" s="328">
        <f t="shared" si="294"/>
        <v>4.0193410764106895E-3</v>
      </c>
      <c r="AD438" s="328">
        <f t="shared" si="295"/>
        <v>-4.9759399911042621</v>
      </c>
      <c r="AE438" s="328">
        <f t="shared" si="296"/>
        <v>-1207538.1561269991</v>
      </c>
      <c r="AF438" s="328">
        <f t="shared" si="297"/>
        <v>683.66576187945896</v>
      </c>
      <c r="AG438" s="328">
        <f t="shared" si="298"/>
        <v>683.06098945874442</v>
      </c>
      <c r="AH438" s="328">
        <f t="shared" si="299"/>
        <v>1.3092096886893392</v>
      </c>
      <c r="AI438" s="328">
        <f t="shared" si="300"/>
        <v>5.4830615409664762</v>
      </c>
      <c r="AJ438" s="328">
        <f t="shared" si="301"/>
        <v>20.492118742453965</v>
      </c>
      <c r="AK438" s="337">
        <f t="shared" si="302"/>
        <v>220.57607594873278</v>
      </c>
      <c r="AL438" s="42">
        <f t="shared" si="303"/>
        <v>5.901291552903464</v>
      </c>
    </row>
    <row r="439" spans="2:40" ht="15" x14ac:dyDescent="0.15">
      <c r="B439" s="328">
        <f t="shared" si="273"/>
        <v>683.66576187945896</v>
      </c>
      <c r="C439" s="328">
        <f t="shared" si="274"/>
        <v>683.06098945874442</v>
      </c>
      <c r="D439" s="328">
        <f t="shared" si="275"/>
        <v>1.3092096886893392</v>
      </c>
      <c r="E439" s="328">
        <f t="shared" si="241"/>
        <v>139.33118087984681</v>
      </c>
      <c r="F439" s="328">
        <f t="shared" si="276"/>
        <v>139.49709341454249</v>
      </c>
      <c r="G439" s="328">
        <f t="shared" si="277"/>
        <v>84.378890555566286</v>
      </c>
      <c r="H439" s="313">
        <f t="shared" si="278"/>
        <v>0.02</v>
      </c>
      <c r="I439" s="328">
        <f t="shared" si="279"/>
        <v>0.48381793657163147</v>
      </c>
      <c r="J439" s="328">
        <f t="shared" si="246"/>
        <v>80</v>
      </c>
      <c r="K439" s="335">
        <f t="shared" si="280"/>
        <v>-1</v>
      </c>
      <c r="L439" s="323">
        <f t="shared" si="281"/>
        <v>1.2892096886893392</v>
      </c>
      <c r="M439" s="323">
        <f t="shared" si="282"/>
        <v>1.2992096886893392</v>
      </c>
      <c r="N439" s="328">
        <f t="shared" si="283"/>
        <v>-1.8305354203818736E-2</v>
      </c>
      <c r="O439" s="328">
        <f t="shared" si="284"/>
        <v>2.5490085818891117E-3</v>
      </c>
      <c r="P439" s="332">
        <f t="shared" si="271"/>
        <v>13.166353159149995</v>
      </c>
      <c r="Q439" s="328">
        <f t="shared" si="285"/>
        <v>6.2554689838646453</v>
      </c>
      <c r="R439" s="277">
        <f>IF(H439&gt;0, rate1(1,$L$52,$L$51,$L$54,L439,$L$53,$L$50,P439),"")</f>
        <v>738.8508279216486</v>
      </c>
      <c r="S439" s="323">
        <f t="shared" si="286"/>
        <v>3.3214813111173354</v>
      </c>
      <c r="T439" s="323">
        <f t="shared" si="287"/>
        <v>7.8852042082597339E-3</v>
      </c>
      <c r="U439" s="328">
        <f t="shared" si="288"/>
        <v>1.3092096886893392</v>
      </c>
      <c r="V439" s="336">
        <f t="shared" si="289"/>
        <v>1.3092096886893392</v>
      </c>
      <c r="W439" s="328">
        <f t="shared" si="290"/>
        <v>1.0312866112349717E-4</v>
      </c>
      <c r="X439" s="328">
        <f t="shared" si="291"/>
        <v>8.367661359070496</v>
      </c>
      <c r="Y439" s="328">
        <f t="shared" si="272"/>
        <v>13.369815677915678</v>
      </c>
      <c r="Z439" s="108">
        <f>IF(H439&gt;0, rate1(1,$L$52,$L$51,$L$54,U439,$L$53,$L$50,Y439),"")</f>
        <v>734.51214837318207</v>
      </c>
      <c r="AA439" s="336">
        <f t="shared" si="292"/>
        <v>4.4692414205124598</v>
      </c>
      <c r="AB439" s="336">
        <f t="shared" si="293"/>
        <v>-2.9726573801907247E-5</v>
      </c>
      <c r="AC439" s="328">
        <f t="shared" si="294"/>
        <v>7.8852042082597339E-3</v>
      </c>
      <c r="AD439" s="328">
        <f t="shared" si="295"/>
        <v>-2.5363959476217555</v>
      </c>
      <c r="AE439" s="328">
        <f t="shared" si="296"/>
        <v>409.8508569871924</v>
      </c>
      <c r="AF439" s="328">
        <f t="shared" si="297"/>
        <v>683.6395713210469</v>
      </c>
      <c r="AG439" s="328">
        <f t="shared" si="298"/>
        <v>683.05310425453615</v>
      </c>
      <c r="AH439" s="328">
        <f t="shared" si="299"/>
        <v>1.2892437542743822</v>
      </c>
      <c r="AI439" s="328">
        <f t="shared" si="300"/>
        <v>10.672254682911339</v>
      </c>
      <c r="AJ439" s="328">
        <f t="shared" si="301"/>
        <v>20.495083257643664</v>
      </c>
      <c r="AK439" s="337">
        <f t="shared" si="302"/>
        <v>220.57655872827692</v>
      </c>
      <c r="AL439" s="42">
        <f t="shared" si="303"/>
        <v>5.9017301978267414</v>
      </c>
    </row>
    <row r="440" spans="2:40" ht="15" x14ac:dyDescent="0.15">
      <c r="B440" s="328">
        <f t="shared" si="273"/>
        <v>683.6395713210469</v>
      </c>
      <c r="C440" s="328">
        <f t="shared" si="274"/>
        <v>683.05310425453615</v>
      </c>
      <c r="D440" s="328">
        <f t="shared" si="275"/>
        <v>1.2892437542743822</v>
      </c>
      <c r="E440" s="328">
        <f t="shared" si="241"/>
        <v>139.01218262873698</v>
      </c>
      <c r="F440" s="328">
        <f t="shared" si="276"/>
        <v>139.17168175429191</v>
      </c>
      <c r="G440" s="328">
        <f t="shared" si="277"/>
        <v>80.330689056125124</v>
      </c>
      <c r="H440" s="313">
        <f t="shared" si="278"/>
        <v>0.02</v>
      </c>
      <c r="I440" s="328">
        <f t="shared" si="279"/>
        <v>0.46917365320859972</v>
      </c>
      <c r="J440" s="328">
        <f t="shared" si="246"/>
        <v>80</v>
      </c>
      <c r="K440" s="335">
        <f t="shared" si="280"/>
        <v>-1</v>
      </c>
      <c r="L440" s="323">
        <f t="shared" si="281"/>
        <v>1.2692437542743822</v>
      </c>
      <c r="M440" s="323">
        <f t="shared" si="282"/>
        <v>1.2792437542743822</v>
      </c>
      <c r="N440" s="328">
        <f t="shared" si="283"/>
        <v>-1.8026663243649432E-2</v>
      </c>
      <c r="O440" s="328">
        <f t="shared" si="284"/>
        <v>2.5490085818891117E-3</v>
      </c>
      <c r="P440" s="332">
        <f t="shared" si="271"/>
        <v>12.896106453429079</v>
      </c>
      <c r="Q440" s="328">
        <f t="shared" si="285"/>
        <v>2.1510935978637775</v>
      </c>
      <c r="R440" s="277">
        <f>IF(H440&gt;0, rate1(1,$L$52,$L$51,$L$54,L440,$L$53,$L$50,P440),"")</f>
        <v>744.53044587704733</v>
      </c>
      <c r="S440" s="323">
        <f t="shared" si="286"/>
        <v>1.133458302893589</v>
      </c>
      <c r="T440" s="323">
        <f t="shared" si="287"/>
        <v>0.13507337387635396</v>
      </c>
      <c r="U440" s="328">
        <f t="shared" si="288"/>
        <v>1.2892437542743822</v>
      </c>
      <c r="V440" s="336">
        <f t="shared" si="289"/>
        <v>1.2892437542743822</v>
      </c>
      <c r="W440" s="328">
        <f t="shared" si="290"/>
        <v>1.0000714531765986E-4</v>
      </c>
      <c r="X440" s="328">
        <f t="shared" si="291"/>
        <v>4.1892333718580517</v>
      </c>
      <c r="Y440" s="328">
        <f t="shared" si="272"/>
        <v>13.098515284525568</v>
      </c>
      <c r="Z440" s="108">
        <f>IF(H440&gt;0, rate1(1,$L$52,$L$51,$L$54,U440,$L$53,$L$50,Y440),"")</f>
        <v>740.28538485580202</v>
      </c>
      <c r="AA440" s="336">
        <f t="shared" si="292"/>
        <v>2.2200567770701021</v>
      </c>
      <c r="AB440" s="336">
        <f t="shared" si="293"/>
        <v>-8.1969255199599328E-5</v>
      </c>
      <c r="AC440" s="328">
        <f t="shared" si="294"/>
        <v>0.13507337387635396</v>
      </c>
      <c r="AD440" s="328">
        <f t="shared" si="295"/>
        <v>-0.14806767185891115</v>
      </c>
      <c r="AE440" s="328">
        <f t="shared" si="296"/>
        <v>33.412871165370028</v>
      </c>
      <c r="AF440" s="328">
        <f t="shared" si="297"/>
        <v>683.4864712839269</v>
      </c>
      <c r="AG440" s="328">
        <f t="shared" si="298"/>
        <v>682.91803088065978</v>
      </c>
      <c r="AH440" s="328">
        <f t="shared" si="299"/>
        <v>1.2692748975165573</v>
      </c>
      <c r="AI440" s="328">
        <f t="shared" si="300"/>
        <v>181.42088698231709</v>
      </c>
      <c r="AJ440" s="328">
        <f t="shared" si="301"/>
        <v>20.545477948472087</v>
      </c>
      <c r="AK440" s="337">
        <f t="shared" si="302"/>
        <v>220.57745924128679</v>
      </c>
      <c r="AL440" s="42">
        <f t="shared" si="303"/>
        <v>5.902583978201374</v>
      </c>
    </row>
    <row r="441" spans="2:40" ht="15" x14ac:dyDescent="0.15">
      <c r="B441" s="328">
        <f t="shared" si="273"/>
        <v>683.4864712839269</v>
      </c>
      <c r="C441" s="328">
        <f t="shared" si="274"/>
        <v>682.91803088065978</v>
      </c>
      <c r="D441" s="328">
        <f t="shared" si="275"/>
        <v>1.2692748975165573</v>
      </c>
      <c r="E441" s="328">
        <f t="shared" si="241"/>
        <v>138.9526574224472</v>
      </c>
      <c r="F441" s="328">
        <f t="shared" si="276"/>
        <v>138.98242002559209</v>
      </c>
      <c r="G441" s="328">
        <f t="shared" si="277"/>
        <v>76.49390712480826</v>
      </c>
      <c r="H441" s="313">
        <f t="shared" si="278"/>
        <v>0.02</v>
      </c>
      <c r="I441" s="328">
        <f t="shared" si="279"/>
        <v>0.45475232261369458</v>
      </c>
      <c r="J441" s="328">
        <f t="shared" si="246"/>
        <v>80</v>
      </c>
      <c r="K441" s="335">
        <f t="shared" si="280"/>
        <v>-1</v>
      </c>
      <c r="L441" s="323">
        <f t="shared" si="281"/>
        <v>1.2492748975165573</v>
      </c>
      <c r="M441" s="323">
        <f t="shared" si="282"/>
        <v>1.2592748975165573</v>
      </c>
      <c r="N441" s="328">
        <f t="shared" si="283"/>
        <v>-1.7747883511885609E-2</v>
      </c>
      <c r="O441" s="328">
        <f t="shared" si="284"/>
        <v>2.5490085818891117E-3</v>
      </c>
      <c r="P441" s="332">
        <f t="shared" si="271"/>
        <v>12.627231280853946</v>
      </c>
      <c r="Q441" s="328">
        <f t="shared" si="285"/>
        <v>-1.6698304517936009</v>
      </c>
      <c r="R441" s="277">
        <f>IF(H441&gt;0, rate1(1,$L$52,$L$51,$L$54,L441,$L$53,$L$50,P441),"")</f>
        <v>750.08916485097257</v>
      </c>
      <c r="S441" s="323">
        <f t="shared" si="286"/>
        <v>-0.87334972350191842</v>
      </c>
      <c r="T441" s="323">
        <f t="shared" si="287"/>
        <v>-9.4738762812043801E-3</v>
      </c>
      <c r="U441" s="328">
        <f t="shared" si="288"/>
        <v>1.2692748975165573</v>
      </c>
      <c r="V441" s="336">
        <f t="shared" si="289"/>
        <v>1.2692748975165573</v>
      </c>
      <c r="W441" s="328">
        <f t="shared" si="290"/>
        <v>9.6933153215683632E-5</v>
      </c>
      <c r="X441" s="328">
        <f t="shared" si="291"/>
        <v>0.22828597678541485</v>
      </c>
      <c r="Y441" s="328">
        <f t="shared" si="272"/>
        <v>12.828575216466295</v>
      </c>
      <c r="Z441" s="108">
        <f>IF(H441&gt;0, rate1(1,$L$52,$L$51,$L$54,U441,$L$53,$L$50,Y441),"")</f>
        <v>745.93513298872324</v>
      </c>
      <c r="AA441" s="336">
        <f t="shared" si="292"/>
        <v>0.12006235954099512</v>
      </c>
      <c r="AB441" s="336">
        <f t="shared" si="293"/>
        <v>1.1015911669049644E-4</v>
      </c>
      <c r="AC441" s="328">
        <f t="shared" si="294"/>
        <v>1.1015911669049644E-4</v>
      </c>
      <c r="AD441" s="328">
        <f t="shared" si="295"/>
        <v>-181.55555891204259</v>
      </c>
      <c r="AE441" s="328">
        <f t="shared" si="296"/>
        <v>-2683.869658141241</v>
      </c>
      <c r="AF441" s="328">
        <f t="shared" si="297"/>
        <v>683.46861324129827</v>
      </c>
      <c r="AG441" s="328">
        <f t="shared" si="298"/>
        <v>682.91792072154306</v>
      </c>
      <c r="AH441" s="328">
        <f t="shared" si="299"/>
        <v>1.2493030789774626</v>
      </c>
      <c r="AI441" s="328">
        <f t="shared" si="300"/>
        <v>0.14686136242533621</v>
      </c>
      <c r="AJ441" s="328">
        <f t="shared" si="301"/>
        <v>20.545518743294984</v>
      </c>
      <c r="AK441" s="337">
        <f t="shared" si="302"/>
        <v>220.59203290614724</v>
      </c>
      <c r="AL441" s="42">
        <f t="shared" si="303"/>
        <v>5.9170976491599596</v>
      </c>
    </row>
    <row r="442" spans="2:40" ht="15" x14ac:dyDescent="0.15">
      <c r="B442" s="328">
        <f t="shared" si="273"/>
        <v>683.46861324129827</v>
      </c>
      <c r="C442" s="328">
        <f t="shared" si="274"/>
        <v>682.91792072154306</v>
      </c>
      <c r="D442" s="328">
        <f t="shared" si="275"/>
        <v>1.2493030789774626</v>
      </c>
      <c r="E442" s="328">
        <f t="shared" si="241"/>
        <v>138.62830411557815</v>
      </c>
      <c r="F442" s="328">
        <f t="shared" si="276"/>
        <v>138.79048076901267</v>
      </c>
      <c r="G442" s="328">
        <f t="shared" si="277"/>
        <v>91.795026919557614</v>
      </c>
      <c r="H442" s="313">
        <f t="shared" si="278"/>
        <v>0.08</v>
      </c>
      <c r="I442" s="328">
        <f t="shared" si="279"/>
        <v>0.44055401580417314</v>
      </c>
      <c r="J442" s="328">
        <f t="shared" si="246"/>
        <v>80</v>
      </c>
      <c r="K442" s="335">
        <f t="shared" si="280"/>
        <v>1</v>
      </c>
      <c r="L442" s="323">
        <f t="shared" si="281"/>
        <v>1.3293030789774627</v>
      </c>
      <c r="M442" s="323">
        <f t="shared" si="282"/>
        <v>1.2893030789774627</v>
      </c>
      <c r="N442" s="328">
        <f t="shared" si="283"/>
        <v>7.1757057748177866E-2</v>
      </c>
      <c r="O442" s="328">
        <f t="shared" si="284"/>
        <v>2.5490085818891117E-3</v>
      </c>
      <c r="P442" s="332">
        <f t="shared" si="271"/>
        <v>13.377175073095772</v>
      </c>
      <c r="Q442" s="328">
        <f t="shared" si="285"/>
        <v>3.8721046043128098</v>
      </c>
      <c r="R442" s="277">
        <f>IF(H442&gt;0, rate1(1,$L$52,$L$51,$L$54,L442,$L$53,$L$50,P442),"")</f>
        <v>734.35419188232356</v>
      </c>
      <c r="S442" s="323">
        <f t="shared" si="286"/>
        <v>2.0685699207440251</v>
      </c>
      <c r="T442" s="323">
        <f t="shared" si="287"/>
        <v>-6.7152421526346887E-2</v>
      </c>
      <c r="U442" s="328">
        <f t="shared" si="288"/>
        <v>1.2493030789774626</v>
      </c>
      <c r="V442" s="336">
        <f t="shared" si="289"/>
        <v>1.2493030789774626</v>
      </c>
      <c r="W442" s="328">
        <f t="shared" si="290"/>
        <v>9.3906699955237372E-5</v>
      </c>
      <c r="X442" s="328">
        <f t="shared" si="291"/>
        <v>-3.6052204119415308</v>
      </c>
      <c r="Y442" s="328">
        <f t="shared" si="272"/>
        <v>12.560010195881025</v>
      </c>
      <c r="Z442" s="108">
        <f>IF(H442&gt;0, rate1(1,$L$52,$L$51,$L$54,U442,$L$53,$L$50,Y442),"")</f>
        <v>751.46480383535788</v>
      </c>
      <c r="AA442" s="336">
        <f t="shared" si="292"/>
        <v>-1.8821398031776082</v>
      </c>
      <c r="AB442" s="336">
        <f t="shared" si="293"/>
        <v>3.2582284818974992E-5</v>
      </c>
      <c r="AC442" s="328">
        <f t="shared" si="294"/>
        <v>3.2582284818974992E-5</v>
      </c>
      <c r="AD442" s="328">
        <f t="shared" si="295"/>
        <v>2455.3219777088893</v>
      </c>
      <c r="AE442" s="328">
        <f t="shared" si="296"/>
        <v>36946218.94890061</v>
      </c>
      <c r="AF442" s="328">
        <f t="shared" si="297"/>
        <v>683.54033771676166</v>
      </c>
      <c r="AG442" s="328">
        <f t="shared" si="298"/>
        <v>682.91788813925825</v>
      </c>
      <c r="AH442" s="328">
        <f t="shared" si="299"/>
        <v>1.3282056088844851</v>
      </c>
      <c r="AI442" s="328">
        <f t="shared" si="300"/>
        <v>4.4368623722918894E-2</v>
      </c>
      <c r="AJ442" s="328">
        <f t="shared" si="301"/>
        <v>20.545531067912684</v>
      </c>
      <c r="AK442" s="337">
        <f t="shared" si="302"/>
        <v>220.59204414014667</v>
      </c>
      <c r="AL442" s="42">
        <f t="shared" si="303"/>
        <v>5.9171093980689538</v>
      </c>
    </row>
    <row r="443" spans="2:40" ht="15" x14ac:dyDescent="0.15">
      <c r="B443" s="328">
        <f t="shared" si="273"/>
        <v>683.54033771676166</v>
      </c>
      <c r="C443" s="328">
        <f t="shared" si="274"/>
        <v>682.91788813925825</v>
      </c>
      <c r="D443" s="328">
        <f t="shared" si="275"/>
        <v>1.3282056088844851</v>
      </c>
      <c r="E443" s="328">
        <f t="shared" si="241"/>
        <v>139.94066369228992</v>
      </c>
      <c r="F443" s="328">
        <f t="shared" si="276"/>
        <v>139.28448390393402</v>
      </c>
      <c r="G443" s="328">
        <f t="shared" si="277"/>
        <v>88.030053255643537</v>
      </c>
      <c r="H443" s="313">
        <f t="shared" si="278"/>
        <v>0.02</v>
      </c>
      <c r="I443" s="328">
        <f t="shared" si="279"/>
        <v>0.49795966200272235</v>
      </c>
      <c r="J443" s="328">
        <f t="shared" si="246"/>
        <v>80</v>
      </c>
      <c r="K443" s="335">
        <f t="shared" si="280"/>
        <v>-1</v>
      </c>
      <c r="L443" s="323">
        <f t="shared" si="281"/>
        <v>1.3082056088844851</v>
      </c>
      <c r="M443" s="323">
        <f t="shared" si="282"/>
        <v>1.3182056088844851</v>
      </c>
      <c r="N443" s="328">
        <f t="shared" si="283"/>
        <v>-1.8570460861417448E-2</v>
      </c>
      <c r="O443" s="328">
        <f t="shared" si="284"/>
        <v>2.5490085818891117E-3</v>
      </c>
      <c r="P443" s="332">
        <f t="shared" si="271"/>
        <v>13.424766696301942</v>
      </c>
      <c r="Q443" s="328">
        <f t="shared" si="285"/>
        <v>10.488620202562771</v>
      </c>
      <c r="R443" s="277">
        <f>IF(H443&gt;0, rate1(1,$L$52,$L$51,$L$54,L443,$L$53,$L$50,P443),"")</f>
        <v>733.33098292299098</v>
      </c>
      <c r="S443" s="323">
        <f t="shared" si="286"/>
        <v>5.6110873285771161</v>
      </c>
      <c r="T443" s="323">
        <f t="shared" si="287"/>
        <v>4.0273496332041709E-3</v>
      </c>
      <c r="U443" s="328">
        <f t="shared" si="288"/>
        <v>1.3282056088844851</v>
      </c>
      <c r="V443" s="336">
        <f t="shared" si="289"/>
        <v>1.3282056088844851</v>
      </c>
      <c r="W443" s="328">
        <f t="shared" si="290"/>
        <v>1.0614305372769195E-4</v>
      </c>
      <c r="X443" s="328">
        <f t="shared" si="291"/>
        <v>12.129611563547527</v>
      </c>
      <c r="Y443" s="328">
        <f t="shared" si="272"/>
        <v>13.629221710228526</v>
      </c>
      <c r="Z443" s="108">
        <f>IF(H443&gt;0, rate1(1,$L$52,$L$51,$L$54,U443,$L$53,$L$50,Y443),"")</f>
        <v>728.90071608670235</v>
      </c>
      <c r="AA443" s="336">
        <f t="shared" si="292"/>
        <v>6.5284069552049733</v>
      </c>
      <c r="AB443" s="336">
        <f t="shared" si="293"/>
        <v>-1.9199573147877381E-5</v>
      </c>
      <c r="AC443" s="328">
        <f t="shared" si="294"/>
        <v>4.0273496332041709E-3</v>
      </c>
      <c r="AD443" s="328">
        <f t="shared" si="295"/>
        <v>-4.9660451218604384</v>
      </c>
      <c r="AE443" s="328">
        <f t="shared" si="296"/>
        <v>-1211984.866991912</v>
      </c>
      <c r="AF443" s="328">
        <f t="shared" si="297"/>
        <v>683.51773990626702</v>
      </c>
      <c r="AG443" s="328">
        <f t="shared" si="298"/>
        <v>682.91386078962501</v>
      </c>
      <c r="AH443" s="328">
        <f t="shared" si="299"/>
        <v>1.3082424202601877</v>
      </c>
      <c r="AI443" s="328">
        <f t="shared" si="300"/>
        <v>5.4918580108964159</v>
      </c>
      <c r="AJ443" s="328">
        <f t="shared" si="301"/>
        <v>20.547056584026823</v>
      </c>
      <c r="AK443" s="337">
        <f t="shared" si="302"/>
        <v>220.59204821296566</v>
      </c>
      <c r="AL443" s="42">
        <f t="shared" si="303"/>
        <v>5.9171129475588513</v>
      </c>
    </row>
    <row r="444" spans="2:40" ht="15" x14ac:dyDescent="0.15">
      <c r="B444" s="328">
        <f t="shared" si="273"/>
        <v>683.51773990626702</v>
      </c>
      <c r="C444" s="328">
        <f t="shared" si="274"/>
        <v>682.91386078962501</v>
      </c>
      <c r="D444" s="328">
        <f t="shared" si="275"/>
        <v>1.3082424202601877</v>
      </c>
      <c r="E444" s="328">
        <f t="shared" si="241"/>
        <v>139.60910145652517</v>
      </c>
      <c r="F444" s="328">
        <f t="shared" si="276"/>
        <v>139.77488257440754</v>
      </c>
      <c r="G444" s="328">
        <f t="shared" si="277"/>
        <v>84.35673794119208</v>
      </c>
      <c r="H444" s="313">
        <f t="shared" si="278"/>
        <v>0.02</v>
      </c>
      <c r="I444" s="328">
        <f t="shared" si="279"/>
        <v>0.48310329331361573</v>
      </c>
      <c r="J444" s="328">
        <f t="shared" si="246"/>
        <v>80</v>
      </c>
      <c r="K444" s="335">
        <f t="shared" si="280"/>
        <v>-1</v>
      </c>
      <c r="L444" s="323">
        <f t="shared" si="281"/>
        <v>1.2882424202601876</v>
      </c>
      <c r="M444" s="323">
        <f t="shared" si="282"/>
        <v>1.2982424202601877</v>
      </c>
      <c r="N444" s="328">
        <f t="shared" si="283"/>
        <v>-1.8291853864407903E-2</v>
      </c>
      <c r="O444" s="328">
        <f t="shared" si="284"/>
        <v>2.5490085818891117E-3</v>
      </c>
      <c r="P444" s="332">
        <f t="shared" si="271"/>
        <v>13.15322850565248</v>
      </c>
      <c r="Q444" s="328">
        <f t="shared" si="285"/>
        <v>6.2346271602752239</v>
      </c>
      <c r="R444" s="277">
        <f>IF(H444&gt;0, rate1(1,$L$52,$L$51,$L$54,L444,$L$53,$L$50,P444),"")</f>
        <v>739.12883928459746</v>
      </c>
      <c r="S444" s="323">
        <f t="shared" si="286"/>
        <v>3.3091697192185272</v>
      </c>
      <c r="T444" s="323">
        <f t="shared" si="287"/>
        <v>7.921398636128946E-3</v>
      </c>
      <c r="U444" s="328">
        <f t="shared" si="288"/>
        <v>1.3082424202601877</v>
      </c>
      <c r="V444" s="336">
        <f t="shared" si="289"/>
        <v>1.3082424202601877</v>
      </c>
      <c r="W444" s="328">
        <f t="shared" si="290"/>
        <v>1.0297633067724021E-4</v>
      </c>
      <c r="X444" s="328">
        <f t="shared" si="291"/>
        <v>8.3475252477608421</v>
      </c>
      <c r="Y444" s="328">
        <f t="shared" si="272"/>
        <v>13.356640227971768</v>
      </c>
      <c r="Z444" s="108">
        <f>IF(H444&gt;0, rate1(1,$L$52,$L$51,$L$54,U444,$L$53,$L$50,Y444),"")</f>
        <v>734.79475680055452</v>
      </c>
      <c r="AA444" s="336">
        <f t="shared" si="292"/>
        <v>4.4567717740775574</v>
      </c>
      <c r="AB444" s="336">
        <f t="shared" si="293"/>
        <v>-2.9789739504778135E-5</v>
      </c>
      <c r="AC444" s="328">
        <f t="shared" si="294"/>
        <v>7.921398636128946E-3</v>
      </c>
      <c r="AD444" s="328">
        <f t="shared" si="295"/>
        <v>-2.5248066558323927</v>
      </c>
      <c r="AE444" s="328">
        <f t="shared" si="296"/>
        <v>408.61827716189657</v>
      </c>
      <c r="AF444" s="328">
        <f t="shared" si="297"/>
        <v>683.49152665376653</v>
      </c>
      <c r="AG444" s="328">
        <f t="shared" si="298"/>
        <v>682.90593939098892</v>
      </c>
      <c r="AH444" s="328">
        <f t="shared" si="299"/>
        <v>1.2882763451413339</v>
      </c>
      <c r="AI444" s="328">
        <f t="shared" si="300"/>
        <v>10.717209524385579</v>
      </c>
      <c r="AJ444" s="328">
        <f t="shared" si="301"/>
        <v>20.550033586672484</v>
      </c>
      <c r="AK444" s="337">
        <f t="shared" si="302"/>
        <v>220.59253166151885</v>
      </c>
      <c r="AL444" s="42">
        <f t="shared" si="303"/>
        <v>5.9175522961997231</v>
      </c>
    </row>
    <row r="445" spans="2:40" ht="15" x14ac:dyDescent="0.15">
      <c r="B445" s="328">
        <f t="shared" si="273"/>
        <v>683.49152665376653</v>
      </c>
      <c r="C445" s="328">
        <f t="shared" si="274"/>
        <v>682.90593939098892</v>
      </c>
      <c r="D445" s="328">
        <f t="shared" si="275"/>
        <v>1.2882763451413339</v>
      </c>
      <c r="E445" s="328">
        <f t="shared" si="241"/>
        <v>139.29042248872966</v>
      </c>
      <c r="F445" s="328">
        <f t="shared" si="276"/>
        <v>139.44976197262741</v>
      </c>
      <c r="G445" s="328">
        <f t="shared" si="277"/>
        <v>80.307266651973436</v>
      </c>
      <c r="H445" s="313">
        <f t="shared" si="278"/>
        <v>0.02</v>
      </c>
      <c r="I445" s="328">
        <f t="shared" si="279"/>
        <v>0.46846981022208639</v>
      </c>
      <c r="J445" s="328">
        <f t="shared" si="246"/>
        <v>80</v>
      </c>
      <c r="K445" s="335">
        <f t="shared" si="280"/>
        <v>-1</v>
      </c>
      <c r="L445" s="323">
        <f t="shared" si="281"/>
        <v>1.2682763451413339</v>
      </c>
      <c r="M445" s="323">
        <f t="shared" si="282"/>
        <v>1.2782763451413339</v>
      </c>
      <c r="N445" s="328">
        <f t="shared" si="283"/>
        <v>-1.8013158616109193E-2</v>
      </c>
      <c r="O445" s="328">
        <f t="shared" si="284"/>
        <v>2.5490085818891117E-3</v>
      </c>
      <c r="P445" s="332">
        <f t="shared" si="271"/>
        <v>12.883047909240123</v>
      </c>
      <c r="Q445" s="328">
        <f t="shared" si="285"/>
        <v>2.1289146418114484</v>
      </c>
      <c r="R445" s="277">
        <f>IF(H445&gt;0, rate1(1,$L$52,$L$51,$L$54,L445,$L$53,$L$50,P445),"")</f>
        <v>744.80252149760759</v>
      </c>
      <c r="S445" s="323">
        <f t="shared" si="286"/>
        <v>1.1213619433693005</v>
      </c>
      <c r="T445" s="323">
        <f t="shared" si="287"/>
        <v>0.14842510029108325</v>
      </c>
      <c r="U445" s="328">
        <f t="shared" si="288"/>
        <v>1.2882763451413339</v>
      </c>
      <c r="V445" s="336">
        <f t="shared" si="289"/>
        <v>1.2882763451413339</v>
      </c>
      <c r="W445" s="328">
        <f t="shared" si="290"/>
        <v>9.9857117012769336E-5</v>
      </c>
      <c r="X445" s="328">
        <f t="shared" si="291"/>
        <v>4.1676973445528205</v>
      </c>
      <c r="Y445" s="328">
        <f t="shared" si="272"/>
        <v>13.085405407644727</v>
      </c>
      <c r="Z445" s="108">
        <f>IF(H445&gt;0, rate1(1,$L$52,$L$51,$L$54,U445,$L$53,$L$50,Y445),"")</f>
        <v>740.56192959797863</v>
      </c>
      <c r="AA445" s="336">
        <f t="shared" si="292"/>
        <v>2.2078191364539714</v>
      </c>
      <c r="AB445" s="336">
        <f t="shared" si="293"/>
        <v>-8.2675554641350701E-5</v>
      </c>
      <c r="AC445" s="328">
        <f t="shared" si="294"/>
        <v>0.14842510029108325</v>
      </c>
      <c r="AD445" s="328">
        <f t="shared" si="295"/>
        <v>-0.13474809827163389</v>
      </c>
      <c r="AE445" s="328">
        <f t="shared" si="296"/>
        <v>30.573867326232371</v>
      </c>
      <c r="AF445" s="328">
        <f t="shared" si="297"/>
        <v>683.32508839485934</v>
      </c>
      <c r="AG445" s="328">
        <f t="shared" si="298"/>
        <v>682.75751429069783</v>
      </c>
      <c r="AH445" s="328">
        <f t="shared" si="299"/>
        <v>1.2683073458114409</v>
      </c>
      <c r="AI445" s="328">
        <f t="shared" si="300"/>
        <v>199.28114635358418</v>
      </c>
      <c r="AJ445" s="328">
        <f t="shared" si="301"/>
        <v>20.605389460659591</v>
      </c>
      <c r="AK445" s="337">
        <f t="shared" si="302"/>
        <v>220.59343573035414</v>
      </c>
      <c r="AL445" s="42">
        <f t="shared" si="303"/>
        <v>5.9184096729616735</v>
      </c>
    </row>
    <row r="446" spans="2:40" ht="15" x14ac:dyDescent="0.15">
      <c r="B446" s="328">
        <f t="shared" si="273"/>
        <v>683.32508839485934</v>
      </c>
      <c r="C446" s="328">
        <f t="shared" si="274"/>
        <v>682.75751429069783</v>
      </c>
      <c r="D446" s="328">
        <f t="shared" si="275"/>
        <v>1.2683073458114409</v>
      </c>
      <c r="E446" s="328">
        <f t="shared" ref="E446:E509" si="304">bb2wang($B$6,$H$12,C446,$H$8,$H$9,I446,$H$10,$H$11,$K$10,$K$11,$H$13)</f>
        <v>139.25784770814982</v>
      </c>
      <c r="F446" s="328">
        <f t="shared" si="276"/>
        <v>139.27413509843973</v>
      </c>
      <c r="G446" s="328">
        <f t="shared" si="277"/>
        <v>76.476473730445591</v>
      </c>
      <c r="H446" s="313">
        <f t="shared" si="278"/>
        <v>0.02</v>
      </c>
      <c r="I446" s="328">
        <f t="shared" si="279"/>
        <v>0.4540592833292067</v>
      </c>
      <c r="J446" s="328">
        <f t="shared" ref="J446:J509" si="305">$B$7</f>
        <v>80</v>
      </c>
      <c r="K446" s="335">
        <f t="shared" si="280"/>
        <v>-1</v>
      </c>
      <c r="L446" s="323">
        <f t="shared" si="281"/>
        <v>1.2483073458114409</v>
      </c>
      <c r="M446" s="323">
        <f t="shared" si="282"/>
        <v>1.2583073458114409</v>
      </c>
      <c r="N446" s="328">
        <f t="shared" si="283"/>
        <v>-1.7734374569115641E-2</v>
      </c>
      <c r="O446" s="328">
        <f t="shared" si="284"/>
        <v>2.5490085818891117E-3</v>
      </c>
      <c r="P446" s="332">
        <f t="shared" si="271"/>
        <v>12.614239564881748</v>
      </c>
      <c r="Q446" s="328">
        <f t="shared" si="285"/>
        <v>-1.6785993243326089</v>
      </c>
      <c r="R446" s="277">
        <f>IF(H446&gt;0, rate1(1,$L$52,$L$51,$L$54,L446,$L$53,$L$50,P446),"")</f>
        <v>750.35546807069147</v>
      </c>
      <c r="S446" s="323">
        <f t="shared" si="286"/>
        <v>-0.87762441106471556</v>
      </c>
      <c r="T446" s="323">
        <f t="shared" si="287"/>
        <v>-9.445112912150137E-3</v>
      </c>
      <c r="U446" s="328">
        <f t="shared" si="288"/>
        <v>1.2683073458114409</v>
      </c>
      <c r="V446" s="336">
        <f t="shared" si="289"/>
        <v>1.2683073458114409</v>
      </c>
      <c r="W446" s="328">
        <f t="shared" si="290"/>
        <v>9.6785427783796507E-5</v>
      </c>
      <c r="X446" s="328">
        <f t="shared" si="291"/>
        <v>0.21296403110227402</v>
      </c>
      <c r="Y446" s="328">
        <f t="shared" si="272"/>
        <v>12.815531617231763</v>
      </c>
      <c r="Z446" s="108">
        <f>IF(H446&gt;0, rate1(1,$L$52,$L$51,$L$54,U446,$L$53,$L$50,Y446),"")</f>
        <v>746.20578257734451</v>
      </c>
      <c r="AA446" s="336">
        <f t="shared" si="292"/>
        <v>0.11196347030336869</v>
      </c>
      <c r="AB446" s="336">
        <f t="shared" si="293"/>
        <v>1.0898811540653636E-4</v>
      </c>
      <c r="AC446" s="328">
        <f t="shared" si="294"/>
        <v>1.0898811540653636E-4</v>
      </c>
      <c r="AD446" s="328">
        <f t="shared" si="295"/>
        <v>-183.50624676275976</v>
      </c>
      <c r="AE446" s="328">
        <f t="shared" si="296"/>
        <v>-2469.0830318042495</v>
      </c>
      <c r="AF446" s="328">
        <f t="shared" si="297"/>
        <v>683.30724503217482</v>
      </c>
      <c r="AG446" s="328">
        <f t="shared" si="298"/>
        <v>682.75740530258247</v>
      </c>
      <c r="AH446" s="328">
        <f t="shared" si="299"/>
        <v>1.2483353827415959</v>
      </c>
      <c r="AI446" s="328">
        <f t="shared" si="300"/>
        <v>0.14524864553431696</v>
      </c>
      <c r="AJ446" s="328">
        <f t="shared" si="301"/>
        <v>20.605429807505573</v>
      </c>
      <c r="AK446" s="337">
        <f t="shared" si="302"/>
        <v>220.60943945451308</v>
      </c>
      <c r="AL446" s="42">
        <f t="shared" si="303"/>
        <v>5.93435216466996</v>
      </c>
      <c r="AM446" s="8">
        <v>0</v>
      </c>
      <c r="AN446" s="8">
        <v>0</v>
      </c>
    </row>
    <row r="447" spans="2:40" ht="15" x14ac:dyDescent="0.15">
      <c r="B447" s="328">
        <f t="shared" si="273"/>
        <v>683.30724503217482</v>
      </c>
      <c r="C447" s="328">
        <f t="shared" si="274"/>
        <v>682.75740530258247</v>
      </c>
      <c r="D447" s="328">
        <f t="shared" si="275"/>
        <v>1.2483353827415959</v>
      </c>
      <c r="E447" s="328">
        <f t="shared" si="304"/>
        <v>138.9337391110752</v>
      </c>
      <c r="F447" s="328">
        <f t="shared" si="276"/>
        <v>139.0957934096125</v>
      </c>
      <c r="G447" s="328">
        <f t="shared" si="277"/>
        <v>91.795825887553193</v>
      </c>
      <c r="H447" s="313">
        <f t="shared" si="278"/>
        <v>0.08</v>
      </c>
      <c r="I447" s="328">
        <f t="shared" si="279"/>
        <v>0.43987178367387969</v>
      </c>
      <c r="J447" s="328">
        <f t="shared" si="305"/>
        <v>80</v>
      </c>
      <c r="K447" s="335">
        <f t="shared" si="280"/>
        <v>1</v>
      </c>
      <c r="L447" s="323">
        <f t="shared" si="281"/>
        <v>1.328335382741596</v>
      </c>
      <c r="M447" s="323">
        <f t="shared" si="282"/>
        <v>1.288335382741596</v>
      </c>
      <c r="N447" s="328">
        <f t="shared" si="283"/>
        <v>7.1702277493534083E-2</v>
      </c>
      <c r="O447" s="328">
        <f t="shared" si="284"/>
        <v>2.5490085818891117E-3</v>
      </c>
      <c r="P447" s="332">
        <f t="shared" ref="P447:P510" si="306">IF(H447&gt;0, $C$54*$L$55*$L$55*M447*M447/(($B$19*(B447-C447))^0.333)*1000,"")</f>
        <v>13.363996987633964</v>
      </c>
      <c r="Q447" s="328">
        <f t="shared" si="285"/>
        <v>3.8677705307377437</v>
      </c>
      <c r="R447" s="277">
        <f>IF(H447&gt;0, rate1(1,$L$52,$L$51,$L$54,L447,$L$53,$L$50,P447),"")</f>
        <v>734.6369854657579</v>
      </c>
      <c r="S447" s="323">
        <f t="shared" si="286"/>
        <v>2.0654591652240049</v>
      </c>
      <c r="T447" s="323">
        <f t="shared" si="287"/>
        <v>-6.7297067624791804E-2</v>
      </c>
      <c r="U447" s="328">
        <f t="shared" si="288"/>
        <v>1.2483353827415959</v>
      </c>
      <c r="V447" s="336">
        <f t="shared" si="289"/>
        <v>1.2483353827415959</v>
      </c>
      <c r="W447" s="328">
        <f t="shared" si="290"/>
        <v>9.3761278132431514E-5</v>
      </c>
      <c r="X447" s="328">
        <f t="shared" si="291"/>
        <v>-3.614942814654782</v>
      </c>
      <c r="Y447" s="328">
        <f t="shared" ref="Y447:Y510" si="307">IF(H447&gt;0, $C$54*$L$55*$L$55*V447*V447/(($B$19*(B447-C447))^0.333)*1000,"")</f>
        <v>12.547033597283244</v>
      </c>
      <c r="Z447" s="108">
        <f>IF(H447&gt;0, rate1(1,$L$52,$L$51,$L$54,U447,$L$53,$L$50,Y447),"")</f>
        <v>751.72971998958462</v>
      </c>
      <c r="AA447" s="336">
        <f t="shared" si="292"/>
        <v>-1.8865504052119739</v>
      </c>
      <c r="AB447" s="336">
        <f t="shared" si="293"/>
        <v>3.2482120514208081E-5</v>
      </c>
      <c r="AC447" s="328">
        <f t="shared" si="294"/>
        <v>3.2482120514208081E-5</v>
      </c>
      <c r="AD447" s="328">
        <f t="shared" si="295"/>
        <v>2462.8933928438264</v>
      </c>
      <c r="AE447" s="328">
        <f t="shared" si="296"/>
        <v>37412811.569624767</v>
      </c>
      <c r="AF447" s="328">
        <f t="shared" si="297"/>
        <v>683.37891482754787</v>
      </c>
      <c r="AG447" s="328">
        <f t="shared" si="298"/>
        <v>682.75737282046191</v>
      </c>
      <c r="AH447" s="328">
        <f t="shared" si="299"/>
        <v>1.3272369522375163</v>
      </c>
      <c r="AI447" s="328">
        <f t="shared" si="300"/>
        <v>4.4215199012359145E-2</v>
      </c>
      <c r="AJ447" s="328">
        <f t="shared" si="301"/>
        <v>20.605442089505299</v>
      </c>
      <c r="AK447" s="337">
        <f t="shared" si="302"/>
        <v>220.6094505626173</v>
      </c>
      <c r="AL447" s="42">
        <f t="shared" si="303"/>
        <v>5.9343637845616026</v>
      </c>
      <c r="AM447" s="8">
        <f>AJ447/24+AM446</f>
        <v>0.8585600870627208</v>
      </c>
    </row>
    <row r="448" spans="2:40" ht="15" x14ac:dyDescent="0.15">
      <c r="B448" s="328">
        <f t="shared" si="273"/>
        <v>683.37891482754787</v>
      </c>
      <c r="C448" s="328">
        <f t="shared" si="274"/>
        <v>682.75737282046191</v>
      </c>
      <c r="D448" s="328">
        <f t="shared" si="275"/>
        <v>1.3272369522375163</v>
      </c>
      <c r="E448" s="328">
        <f t="shared" si="304"/>
        <v>140.24509666513984</v>
      </c>
      <c r="F448" s="328">
        <f t="shared" si="276"/>
        <v>139.5894178881075</v>
      </c>
      <c r="G448" s="328">
        <f t="shared" si="277"/>
        <v>88.026926117918364</v>
      </c>
      <c r="H448" s="313">
        <f t="shared" si="278"/>
        <v>0.02</v>
      </c>
      <c r="I448" s="328">
        <f t="shared" si="279"/>
        <v>0.49723360566877095</v>
      </c>
      <c r="J448" s="328">
        <f t="shared" si="305"/>
        <v>80</v>
      </c>
      <c r="K448" s="335">
        <f t="shared" si="280"/>
        <v>-1</v>
      </c>
      <c r="L448" s="323">
        <f t="shared" si="281"/>
        <v>1.3072369522375162</v>
      </c>
      <c r="M448" s="323">
        <f t="shared" si="282"/>
        <v>1.3172369522375162</v>
      </c>
      <c r="N448" s="328">
        <f t="shared" si="283"/>
        <v>-1.8556943360542366E-2</v>
      </c>
      <c r="O448" s="328">
        <f t="shared" si="284"/>
        <v>2.5490085818891117E-3</v>
      </c>
      <c r="P448" s="332">
        <f t="shared" si="306"/>
        <v>13.411559058507043</v>
      </c>
      <c r="Q448" s="328">
        <f t="shared" si="285"/>
        <v>10.485704788629803</v>
      </c>
      <c r="R448" s="277">
        <f>IF(H448&gt;0, rate1(1,$L$52,$L$51,$L$54,L448,$L$53,$L$50,P448),"")</f>
        <v>733.61524635636431</v>
      </c>
      <c r="S448" s="323">
        <f t="shared" si="286"/>
        <v>5.6073540757281766</v>
      </c>
      <c r="T448" s="323">
        <f t="shared" si="287"/>
        <v>4.0276790226089808E-3</v>
      </c>
      <c r="U448" s="328">
        <f t="shared" si="288"/>
        <v>1.3272369522375163</v>
      </c>
      <c r="V448" s="336">
        <f t="shared" si="289"/>
        <v>1.3272369522375163</v>
      </c>
      <c r="W448" s="328">
        <f t="shared" si="290"/>
        <v>1.0598829051633452E-4</v>
      </c>
      <c r="X448" s="328">
        <f t="shared" si="291"/>
        <v>12.129446295471425</v>
      </c>
      <c r="Y448" s="328">
        <f t="shared" si="307"/>
        <v>13.615963694394107</v>
      </c>
      <c r="Z448" s="108">
        <f>IF(H448&gt;0, rate1(1,$L$52,$L$51,$L$54,U448,$L$53,$L$50,Y448),"")</f>
        <v>729.18971080048368</v>
      </c>
      <c r="AA448" s="336">
        <f t="shared" si="292"/>
        <v>6.5257306814060385</v>
      </c>
      <c r="AB448" s="336">
        <f t="shared" si="293"/>
        <v>-1.918086432858242E-5</v>
      </c>
      <c r="AC448" s="328">
        <f t="shared" si="294"/>
        <v>4.0276790226089808E-3</v>
      </c>
      <c r="AD448" s="328">
        <f t="shared" si="295"/>
        <v>-4.965638991521411</v>
      </c>
      <c r="AE448" s="328">
        <f t="shared" si="296"/>
        <v>-1215645.8548524512</v>
      </c>
      <c r="AF448" s="328">
        <f t="shared" si="297"/>
        <v>683.35633020516468</v>
      </c>
      <c r="AG448" s="328">
        <f t="shared" si="298"/>
        <v>682.75334514143935</v>
      </c>
      <c r="AH448" s="328">
        <f t="shared" si="299"/>
        <v>1.307273624389351</v>
      </c>
      <c r="AI448" s="328">
        <f t="shared" si="300"/>
        <v>5.4901790040667686</v>
      </c>
      <c r="AJ448" s="328">
        <f t="shared" si="301"/>
        <v>20.606967139228651</v>
      </c>
      <c r="AK448" s="337">
        <f t="shared" si="302"/>
        <v>220.60945462138801</v>
      </c>
      <c r="AL448" s="42">
        <f t="shared" ref="AL448:AL511" si="308">IF(H448&gt;0, AL447+AI447*J447/1000000,"")</f>
        <v>5.9343673217775237</v>
      </c>
    </row>
    <row r="449" spans="2:38" ht="15" x14ac:dyDescent="0.15">
      <c r="B449" s="328">
        <f t="shared" si="273"/>
        <v>683.35633020516468</v>
      </c>
      <c r="C449" s="328">
        <f t="shared" si="274"/>
        <v>682.75334514143935</v>
      </c>
      <c r="D449" s="328">
        <f t="shared" si="275"/>
        <v>1.307273624389351</v>
      </c>
      <c r="E449" s="328">
        <f t="shared" si="304"/>
        <v>139.91378229645983</v>
      </c>
      <c r="F449" s="328">
        <f t="shared" si="276"/>
        <v>140.07943948079983</v>
      </c>
      <c r="G449" s="328">
        <f t="shared" si="277"/>
        <v>84.349933522820521</v>
      </c>
      <c r="H449" s="313">
        <f t="shared" si="278"/>
        <v>0.02</v>
      </c>
      <c r="I449" s="328">
        <f t="shared" si="279"/>
        <v>0.48238805098026205</v>
      </c>
      <c r="J449" s="328">
        <f t="shared" si="305"/>
        <v>80</v>
      </c>
      <c r="K449" s="335">
        <f t="shared" si="280"/>
        <v>-1</v>
      </c>
      <c r="L449" s="323">
        <f t="shared" si="281"/>
        <v>1.287273624389351</v>
      </c>
      <c r="M449" s="323">
        <f t="shared" si="282"/>
        <v>1.297273624389351</v>
      </c>
      <c r="N449" s="328">
        <f t="shared" si="283"/>
        <v>-1.8278332093367045E-2</v>
      </c>
      <c r="O449" s="328">
        <f t="shared" si="284"/>
        <v>2.5490085818891117E-3</v>
      </c>
      <c r="P449" s="332">
        <f t="shared" si="306"/>
        <v>13.140086412955046</v>
      </c>
      <c r="Q449" s="328">
        <f t="shared" si="285"/>
        <v>6.2294930828287676</v>
      </c>
      <c r="R449" s="277">
        <f>IF(H449&gt;0, rate1(1,$L$52,$L$51,$L$54,L449,$L$53,$L$50,P449),"")</f>
        <v>739.40699557430833</v>
      </c>
      <c r="S449" s="323">
        <f t="shared" si="286"/>
        <v>3.3052008452747312</v>
      </c>
      <c r="T449" s="323">
        <f t="shared" si="287"/>
        <v>7.9291711743185028E-3</v>
      </c>
      <c r="U449" s="328">
        <f t="shared" si="288"/>
        <v>1.307273624389351</v>
      </c>
      <c r="V449" s="336">
        <f t="shared" si="289"/>
        <v>1.307273624389351</v>
      </c>
      <c r="W449" s="328">
        <f t="shared" si="290"/>
        <v>1.0282387253357506E-4</v>
      </c>
      <c r="X449" s="328">
        <f t="shared" si="291"/>
        <v>8.3434719223733538</v>
      </c>
      <c r="Y449" s="328">
        <f t="shared" si="307"/>
        <v>13.343447233250414</v>
      </c>
      <c r="Z449" s="108">
        <f>IF(H449&gt;0, rate1(1,$L$52,$L$51,$L$54,U449,$L$53,$L$50,Y449),"")</f>
        <v>735.07751104474357</v>
      </c>
      <c r="AA449" s="336">
        <f t="shared" si="292"/>
        <v>4.4528941847091632</v>
      </c>
      <c r="AB449" s="336">
        <f t="shared" si="293"/>
        <v>-2.9779039563077688E-5</v>
      </c>
      <c r="AC449" s="328">
        <f t="shared" si="294"/>
        <v>7.9291711743185028E-3</v>
      </c>
      <c r="AD449" s="328">
        <f t="shared" si="295"/>
        <v>-2.5223317242509853</v>
      </c>
      <c r="AE449" s="328">
        <f t="shared" si="296"/>
        <v>408.6874431024109</v>
      </c>
      <c r="AF449" s="328">
        <f t="shared" si="297"/>
        <v>683.33012270189704</v>
      </c>
      <c r="AG449" s="328">
        <f t="shared" si="298"/>
        <v>682.74541597026507</v>
      </c>
      <c r="AH449" s="328">
        <f t="shared" si="299"/>
        <v>1.2873074082567255</v>
      </c>
      <c r="AI449" s="328">
        <f t="shared" si="300"/>
        <v>10.723689688869928</v>
      </c>
      <c r="AJ449" s="328">
        <f t="shared" si="301"/>
        <v>20.609945941920003</v>
      </c>
      <c r="AK449" s="337">
        <f t="shared" si="302"/>
        <v>220.60993790496957</v>
      </c>
      <c r="AL449" s="42">
        <f t="shared" si="308"/>
        <v>5.9348065360978488</v>
      </c>
    </row>
    <row r="450" spans="2:38" ht="15" x14ac:dyDescent="0.15">
      <c r="B450" s="328">
        <f t="shared" si="273"/>
        <v>683.33012270189704</v>
      </c>
      <c r="C450" s="328">
        <f t="shared" si="274"/>
        <v>682.74541597026507</v>
      </c>
      <c r="D450" s="328">
        <f t="shared" si="275"/>
        <v>1.2873074082567255</v>
      </c>
      <c r="E450" s="328">
        <f t="shared" si="304"/>
        <v>139.59536616014219</v>
      </c>
      <c r="F450" s="328">
        <f t="shared" si="276"/>
        <v>139.75457422830101</v>
      </c>
      <c r="G450" s="328">
        <f t="shared" si="277"/>
        <v>80.298460623206296</v>
      </c>
      <c r="H450" s="313">
        <f t="shared" si="278"/>
        <v>0.02</v>
      </c>
      <c r="I450" s="328">
        <f t="shared" si="279"/>
        <v>0.46776538530557449</v>
      </c>
      <c r="J450" s="328">
        <f t="shared" si="305"/>
        <v>80</v>
      </c>
      <c r="K450" s="335">
        <f t="shared" si="280"/>
        <v>-1</v>
      </c>
      <c r="L450" s="323">
        <f t="shared" si="281"/>
        <v>1.2673074082567255</v>
      </c>
      <c r="M450" s="323">
        <f t="shared" si="282"/>
        <v>1.2773074082567255</v>
      </c>
      <c r="N450" s="328">
        <f t="shared" si="283"/>
        <v>-1.7999632548908906E-2</v>
      </c>
      <c r="O450" s="328">
        <f t="shared" si="284"/>
        <v>2.5490085818891117E-3</v>
      </c>
      <c r="P450" s="332">
        <f t="shared" si="306"/>
        <v>12.86997206426779</v>
      </c>
      <c r="Q450" s="328">
        <f t="shared" si="285"/>
        <v>2.1216877734123329</v>
      </c>
      <c r="R450" s="277">
        <f>IF(H450&gt;0, rate1(1,$L$52,$L$51,$L$54,L450,$L$53,$L$50,P450),"")</f>
        <v>745.07474080232726</v>
      </c>
      <c r="S450" s="323">
        <f t="shared" si="286"/>
        <v>1.1171470310597529</v>
      </c>
      <c r="T450" s="323">
        <f t="shared" si="287"/>
        <v>0.15364992510760159</v>
      </c>
      <c r="U450" s="328">
        <f t="shared" si="288"/>
        <v>1.2873074082567255</v>
      </c>
      <c r="V450" s="336">
        <f t="shared" si="289"/>
        <v>1.2873074082567255</v>
      </c>
      <c r="W450" s="328">
        <f t="shared" si="290"/>
        <v>9.9706964665990938E-5</v>
      </c>
      <c r="X450" s="328">
        <f t="shared" si="291"/>
        <v>4.1614885584874202</v>
      </c>
      <c r="Y450" s="328">
        <f t="shared" si="307"/>
        <v>13.072278122878146</v>
      </c>
      <c r="Z450" s="108">
        <f>IF(H450&gt;0, rate1(1,$L$52,$L$51,$L$54,U450,$L$53,$L$50,Y450),"")</f>
        <v>740.83861897101553</v>
      </c>
      <c r="AA450" s="336">
        <f t="shared" si="292"/>
        <v>2.2037067088833227</v>
      </c>
      <c r="AB450" s="336">
        <f t="shared" si="293"/>
        <v>-8.2833271535463139E-5</v>
      </c>
      <c r="AC450" s="328">
        <f t="shared" si="294"/>
        <v>0.15364992510760159</v>
      </c>
      <c r="AD450" s="328">
        <f t="shared" si="295"/>
        <v>-0.13016602504683247</v>
      </c>
      <c r="AE450" s="328">
        <f t="shared" si="296"/>
        <v>29.609841300638895</v>
      </c>
      <c r="AF450" s="328">
        <f t="shared" si="297"/>
        <v>683.15847314424047</v>
      </c>
      <c r="AG450" s="328">
        <f t="shared" si="298"/>
        <v>682.59176604515744</v>
      </c>
      <c r="AH450" s="328">
        <f t="shared" si="299"/>
        <v>1.2673382660376122</v>
      </c>
      <c r="AI450" s="328">
        <f t="shared" si="300"/>
        <v>206.22082147375579</v>
      </c>
      <c r="AJ450" s="328">
        <f t="shared" si="301"/>
        <v>20.667229503440492</v>
      </c>
      <c r="AK450" s="337">
        <f t="shared" si="302"/>
        <v>220.61084244748196</v>
      </c>
      <c r="AL450" s="42">
        <f t="shared" si="308"/>
        <v>5.9356644312729587</v>
      </c>
    </row>
    <row r="451" spans="2:38" ht="15" x14ac:dyDescent="0.15">
      <c r="B451" s="328">
        <f t="shared" si="273"/>
        <v>683.15847314424047</v>
      </c>
      <c r="C451" s="328">
        <f t="shared" si="274"/>
        <v>682.59176604515744</v>
      </c>
      <c r="D451" s="328">
        <f t="shared" si="275"/>
        <v>1.2673382660376122</v>
      </c>
      <c r="E451" s="328">
        <f t="shared" si="304"/>
        <v>139.57348839416434</v>
      </c>
      <c r="F451" s="328">
        <f t="shared" si="276"/>
        <v>139.58442727715328</v>
      </c>
      <c r="G451" s="328">
        <f t="shared" si="277"/>
        <v>76.468467074126977</v>
      </c>
      <c r="H451" s="313">
        <f t="shared" si="278"/>
        <v>0.02</v>
      </c>
      <c r="I451" s="328">
        <f t="shared" si="279"/>
        <v>0.45336567926642601</v>
      </c>
      <c r="J451" s="328">
        <f t="shared" si="305"/>
        <v>80</v>
      </c>
      <c r="K451" s="335">
        <f t="shared" si="280"/>
        <v>-1</v>
      </c>
      <c r="L451" s="323">
        <f t="shared" si="281"/>
        <v>1.2473382660376122</v>
      </c>
      <c r="M451" s="323">
        <f t="shared" si="282"/>
        <v>1.2573382660376122</v>
      </c>
      <c r="N451" s="328">
        <f t="shared" si="283"/>
        <v>-1.7720844178552575E-2</v>
      </c>
      <c r="O451" s="328">
        <f t="shared" si="284"/>
        <v>2.5490085818891117E-3</v>
      </c>
      <c r="P451" s="332">
        <f t="shared" si="306"/>
        <v>12.601230688577751</v>
      </c>
      <c r="Q451" s="328">
        <f t="shared" si="285"/>
        <v>-1.6823038262541701</v>
      </c>
      <c r="R451" s="277">
        <f>IF(H451&gt;0, rate1(1,$L$52,$L$51,$L$54,L451,$L$53,$L$50,P451),"")</f>
        <v>750.62191366233799</v>
      </c>
      <c r="S451" s="323">
        <f t="shared" si="286"/>
        <v>-0.87924902621216117</v>
      </c>
      <c r="T451" s="323">
        <f t="shared" si="287"/>
        <v>-9.4297476978189212E-3</v>
      </c>
      <c r="U451" s="328">
        <f t="shared" si="288"/>
        <v>1.2673382660376122</v>
      </c>
      <c r="V451" s="336">
        <f t="shared" si="289"/>
        <v>1.2673382660376122</v>
      </c>
      <c r="W451" s="328">
        <f t="shared" si="290"/>
        <v>9.6637581966207975E-5</v>
      </c>
      <c r="X451" s="328">
        <f t="shared" si="291"/>
        <v>0.2075377870868067</v>
      </c>
      <c r="Y451" s="328">
        <f t="shared" si="307"/>
        <v>12.802470748986263</v>
      </c>
      <c r="Z451" s="108">
        <f>IF(H451&gt;0, rate1(1,$L$52,$L$51,$L$54,U451,$L$53,$L$50,Y451),"")</f>
        <v>746.47657553747104</v>
      </c>
      <c r="AA451" s="336">
        <f t="shared" si="292"/>
        <v>0.1090711017200378</v>
      </c>
      <c r="AB451" s="336">
        <f t="shared" si="293"/>
        <v>1.0846834371718958E-4</v>
      </c>
      <c r="AC451" s="328">
        <f t="shared" si="294"/>
        <v>1.0846834371718958E-4</v>
      </c>
      <c r="AD451" s="328">
        <f t="shared" si="295"/>
        <v>-184.38559412455092</v>
      </c>
      <c r="AE451" s="328">
        <f t="shared" si="296"/>
        <v>-2396.6877379977427</v>
      </c>
      <c r="AF451" s="328">
        <f t="shared" si="297"/>
        <v>683.14064383171819</v>
      </c>
      <c r="AG451" s="328">
        <f t="shared" si="298"/>
        <v>682.59165757681376</v>
      </c>
      <c r="AH451" s="328">
        <f t="shared" si="299"/>
        <v>1.2473661581123034</v>
      </c>
      <c r="AI451" s="328">
        <f t="shared" si="300"/>
        <v>0.14450463241602524</v>
      </c>
      <c r="AJ451" s="328">
        <f t="shared" si="301"/>
        <v>20.667269643616162</v>
      </c>
      <c r="AK451" s="337">
        <f t="shared" si="302"/>
        <v>220.62740166199475</v>
      </c>
      <c r="AL451" s="42">
        <f t="shared" si="308"/>
        <v>5.9521620969908593</v>
      </c>
    </row>
    <row r="452" spans="2:38" ht="15" x14ac:dyDescent="0.15">
      <c r="B452" s="328">
        <f t="shared" si="273"/>
        <v>683.14064383171819</v>
      </c>
      <c r="C452" s="328">
        <f t="shared" si="274"/>
        <v>682.59165757681376</v>
      </c>
      <c r="D452" s="328">
        <f t="shared" si="275"/>
        <v>1.2473661581123034</v>
      </c>
      <c r="E452" s="328">
        <f t="shared" si="304"/>
        <v>139.24962620158161</v>
      </c>
      <c r="F452" s="328">
        <f t="shared" si="276"/>
        <v>139.41155729787297</v>
      </c>
      <c r="G452" s="328">
        <f t="shared" si="277"/>
        <v>91.802600120032551</v>
      </c>
      <c r="H452" s="313">
        <f t="shared" si="278"/>
        <v>0.08</v>
      </c>
      <c r="I452" s="328">
        <f t="shared" si="279"/>
        <v>0.43918900392354776</v>
      </c>
      <c r="J452" s="328">
        <f t="shared" si="305"/>
        <v>80</v>
      </c>
      <c r="K452" s="335">
        <f t="shared" si="280"/>
        <v>1</v>
      </c>
      <c r="L452" s="323">
        <f t="shared" si="281"/>
        <v>1.3273661581123035</v>
      </c>
      <c r="M452" s="323">
        <f t="shared" si="282"/>
        <v>1.2873661581123035</v>
      </c>
      <c r="N452" s="328">
        <f t="shared" si="283"/>
        <v>7.1647410831116698E-2</v>
      </c>
      <c r="O452" s="328">
        <f t="shared" si="284"/>
        <v>2.5490085818891117E-3</v>
      </c>
      <c r="P452" s="332">
        <f t="shared" si="306"/>
        <v>13.350801356728569</v>
      </c>
      <c r="Q452" s="328">
        <f t="shared" si="285"/>
        <v>3.8688859396425244</v>
      </c>
      <c r="R452" s="277">
        <f>IF(H452&gt;0, rate1(1,$L$52,$L$51,$L$54,L452,$L$53,$L$50,P452),"")</f>
        <v>734.91992480203578</v>
      </c>
      <c r="S452" s="323">
        <f t="shared" si="286"/>
        <v>2.0652593961687047</v>
      </c>
      <c r="T452" s="323">
        <f t="shared" si="287"/>
        <v>-6.7258182456594762E-2</v>
      </c>
      <c r="U452" s="328">
        <f t="shared" si="288"/>
        <v>1.2473661581123034</v>
      </c>
      <c r="V452" s="336">
        <f t="shared" si="289"/>
        <v>1.2473661581123034</v>
      </c>
      <c r="W452" s="328">
        <f t="shared" si="290"/>
        <v>9.361573958144298E-5</v>
      </c>
      <c r="X452" s="328">
        <f t="shared" si="291"/>
        <v>-3.6197243920938007</v>
      </c>
      <c r="Y452" s="328">
        <f t="shared" si="307"/>
        <v>12.534039870600299</v>
      </c>
      <c r="Z452" s="108">
        <f>IF(H452&gt;0, rate1(1,$L$52,$L$51,$L$54,U452,$L$53,$L$50,Y452),"")</f>
        <v>751.99477818747619</v>
      </c>
      <c r="AA452" s="336">
        <f t="shared" si="292"/>
        <v>-1.8883799552489013</v>
      </c>
      <c r="AB452" s="336">
        <f t="shared" si="293"/>
        <v>3.241115816889672E-5</v>
      </c>
      <c r="AC452" s="328">
        <f t="shared" si="294"/>
        <v>3.241115816889672E-5</v>
      </c>
      <c r="AD452" s="328">
        <f t="shared" si="295"/>
        <v>2468.2857546501309</v>
      </c>
      <c r="AE452" s="328">
        <f t="shared" si="296"/>
        <v>37658726.972496033</v>
      </c>
      <c r="AF452" s="328">
        <f t="shared" si="297"/>
        <v>683.21225883139118</v>
      </c>
      <c r="AG452" s="328">
        <f t="shared" si="298"/>
        <v>682.59162516565561</v>
      </c>
      <c r="AH452" s="328">
        <f t="shared" si="299"/>
        <v>1.326266764395251</v>
      </c>
      <c r="AI452" s="328">
        <f t="shared" si="300"/>
        <v>4.4101618523442895E-2</v>
      </c>
      <c r="AJ452" s="328">
        <f t="shared" si="301"/>
        <v>20.667281894065752</v>
      </c>
      <c r="AK452" s="337">
        <f t="shared" si="302"/>
        <v>220.62741271204249</v>
      </c>
      <c r="AL452" s="42">
        <f t="shared" si="308"/>
        <v>5.9521736573614525</v>
      </c>
    </row>
    <row r="453" spans="2:38" ht="15" x14ac:dyDescent="0.15">
      <c r="B453" s="328">
        <f t="shared" si="273"/>
        <v>683.21225883139118</v>
      </c>
      <c r="C453" s="328">
        <f t="shared" si="274"/>
        <v>682.59162516565561</v>
      </c>
      <c r="D453" s="328">
        <f t="shared" si="275"/>
        <v>1.326266764395251</v>
      </c>
      <c r="E453" s="328">
        <f t="shared" si="304"/>
        <v>140.55998021117335</v>
      </c>
      <c r="F453" s="328">
        <f t="shared" si="276"/>
        <v>139.90480320637749</v>
      </c>
      <c r="G453" s="328">
        <f t="shared" si="277"/>
        <v>88.029500499485735</v>
      </c>
      <c r="H453" s="313">
        <f t="shared" si="278"/>
        <v>0.02</v>
      </c>
      <c r="I453" s="328">
        <f t="shared" si="279"/>
        <v>0.49650693258845424</v>
      </c>
      <c r="J453" s="328">
        <f t="shared" si="305"/>
        <v>80</v>
      </c>
      <c r="K453" s="335">
        <f t="shared" si="280"/>
        <v>-1</v>
      </c>
      <c r="L453" s="323">
        <f t="shared" si="281"/>
        <v>1.306266764395251</v>
      </c>
      <c r="M453" s="323">
        <f t="shared" si="282"/>
        <v>1.316266764395251</v>
      </c>
      <c r="N453" s="328">
        <f t="shared" si="283"/>
        <v>-1.8543404378821959E-2</v>
      </c>
      <c r="O453" s="328">
        <f t="shared" si="284"/>
        <v>2.5490085818891117E-3</v>
      </c>
      <c r="P453" s="332">
        <f t="shared" si="306"/>
        <v>13.398333806770969</v>
      </c>
      <c r="Q453" s="328">
        <f t="shared" si="285"/>
        <v>10.48862834146486</v>
      </c>
      <c r="R453" s="277">
        <f>IF(H453&gt;0, rate1(1,$L$52,$L$51,$L$54,L453,$L$53,$L$50,P453),"")</f>
        <v>733.89965606466058</v>
      </c>
      <c r="S453" s="323">
        <f t="shared" si="286"/>
        <v>5.6067438441984621</v>
      </c>
      <c r="T453" s="323">
        <f t="shared" si="287"/>
        <v>4.0252736001752595E-3</v>
      </c>
      <c r="U453" s="328">
        <f t="shared" si="288"/>
        <v>1.326266764395251</v>
      </c>
      <c r="V453" s="336">
        <f t="shared" si="289"/>
        <v>1.326266764395251</v>
      </c>
      <c r="W453" s="328">
        <f t="shared" si="290"/>
        <v>1.0583339584169238E-4</v>
      </c>
      <c r="X453" s="328">
        <f t="shared" si="291"/>
        <v>12.135257868746777</v>
      </c>
      <c r="Y453" s="328">
        <f t="shared" si="307"/>
        <v>13.602687960157811</v>
      </c>
      <c r="Z453" s="108">
        <f>IF(H453&gt;0, rate1(1,$L$52,$L$51,$L$54,U453,$L$53,$L$50,Y453),"")</f>
        <v>729.47885262039381</v>
      </c>
      <c r="AA453" s="336">
        <f t="shared" si="292"/>
        <v>6.5262695224093976</v>
      </c>
      <c r="AB453" s="336">
        <f t="shared" si="293"/>
        <v>-1.915096529630536E-5</v>
      </c>
      <c r="AC453" s="328">
        <f t="shared" si="294"/>
        <v>4.0252736001752595E-3</v>
      </c>
      <c r="AD453" s="328">
        <f t="shared" si="295"/>
        <v>-4.9686063573738704</v>
      </c>
      <c r="AE453" s="328">
        <f t="shared" si="296"/>
        <v>-1219047.071570331</v>
      </c>
      <c r="AF453" s="328">
        <f t="shared" si="297"/>
        <v>683.18969015341213</v>
      </c>
      <c r="AG453" s="328">
        <f t="shared" si="298"/>
        <v>682.58759989205544</v>
      </c>
      <c r="AH453" s="328">
        <f t="shared" si="299"/>
        <v>1.3063032970191197</v>
      </c>
      <c r="AI453" s="328">
        <f t="shared" si="300"/>
        <v>5.484773792863872</v>
      </c>
      <c r="AJ453" s="328">
        <f t="shared" si="301"/>
        <v>20.668805442341547</v>
      </c>
      <c r="AK453" s="337">
        <f t="shared" si="302"/>
        <v>220.62741676068575</v>
      </c>
      <c r="AL453" s="42">
        <f t="shared" si="308"/>
        <v>5.9521771854909344</v>
      </c>
    </row>
    <row r="454" spans="2:38" ht="15" x14ac:dyDescent="0.15">
      <c r="B454" s="328">
        <f t="shared" si="273"/>
        <v>683.18969015341213</v>
      </c>
      <c r="C454" s="328">
        <f t="shared" si="274"/>
        <v>682.58759989205544</v>
      </c>
      <c r="D454" s="328">
        <f t="shared" si="275"/>
        <v>1.3063032970191197</v>
      </c>
      <c r="E454" s="328">
        <f t="shared" si="304"/>
        <v>140.22890863279989</v>
      </c>
      <c r="F454" s="328">
        <f t="shared" si="276"/>
        <v>140.39444442198663</v>
      </c>
      <c r="G454" s="328">
        <f t="shared" si="277"/>
        <v>84.348563447317659</v>
      </c>
      <c r="H454" s="313">
        <f t="shared" si="278"/>
        <v>0.02</v>
      </c>
      <c r="I454" s="328">
        <f t="shared" si="279"/>
        <v>0.48167220908535457</v>
      </c>
      <c r="J454" s="328">
        <f t="shared" si="305"/>
        <v>80</v>
      </c>
      <c r="K454" s="335">
        <f t="shared" si="280"/>
        <v>-1</v>
      </c>
      <c r="L454" s="323">
        <f t="shared" si="281"/>
        <v>1.2863032970191197</v>
      </c>
      <c r="M454" s="323">
        <f t="shared" si="282"/>
        <v>1.2963032970191197</v>
      </c>
      <c r="N454" s="328">
        <f t="shared" si="283"/>
        <v>-1.8264788833524337E-2</v>
      </c>
      <c r="O454" s="328">
        <f t="shared" si="284"/>
        <v>2.5490085818891117E-3</v>
      </c>
      <c r="P454" s="332">
        <f t="shared" si="306"/>
        <v>13.126926843236419</v>
      </c>
      <c r="Q454" s="328">
        <f t="shared" si="285"/>
        <v>6.2299237350868992</v>
      </c>
      <c r="R454" s="277">
        <f>IF(H454&gt;0, rate1(1,$L$52,$L$51,$L$54,L454,$L$53,$L$50,P454),"")</f>
        <v>739.68529696840153</v>
      </c>
      <c r="S454" s="323">
        <f t="shared" si="286"/>
        <v>3.3041856931800484</v>
      </c>
      <c r="T454" s="323">
        <f t="shared" si="287"/>
        <v>7.9267868416962404E-3</v>
      </c>
      <c r="U454" s="328">
        <f t="shared" si="288"/>
        <v>1.3063032970191197</v>
      </c>
      <c r="V454" s="336">
        <f t="shared" si="289"/>
        <v>1.3063032970191197</v>
      </c>
      <c r="W454" s="328">
        <f t="shared" si="290"/>
        <v>1.0267128659080527E-4</v>
      </c>
      <c r="X454" s="328">
        <f t="shared" si="291"/>
        <v>8.3451195183860847</v>
      </c>
      <c r="Y454" s="328">
        <f t="shared" si="307"/>
        <v>13.330236655565161</v>
      </c>
      <c r="Z454" s="108">
        <f>IF(H454&gt;0, rate1(1,$L$52,$L$51,$L$54,U454,$L$53,$L$50,Y454),"")</f>
        <v>735.3604112853875</v>
      </c>
      <c r="AA454" s="336">
        <f t="shared" si="292"/>
        <v>4.4520600937770318</v>
      </c>
      <c r="AB454" s="336">
        <f t="shared" si="293"/>
        <v>-2.9742033395041121E-5</v>
      </c>
      <c r="AC454" s="328">
        <f t="shared" si="294"/>
        <v>7.9267868416962404E-3</v>
      </c>
      <c r="AD454" s="328">
        <f t="shared" si="295"/>
        <v>-2.5230904273591181</v>
      </c>
      <c r="AE454" s="328">
        <f t="shared" si="296"/>
        <v>409.22081040477468</v>
      </c>
      <c r="AF454" s="328">
        <f t="shared" si="297"/>
        <v>683.16349857773696</v>
      </c>
      <c r="AG454" s="328">
        <f t="shared" si="298"/>
        <v>682.57967310521371</v>
      </c>
      <c r="AH454" s="328">
        <f t="shared" si="299"/>
        <v>1.2863369395616584</v>
      </c>
      <c r="AI454" s="328">
        <f t="shared" si="300"/>
        <v>10.716431534037728</v>
      </c>
      <c r="AJ454" s="328">
        <f t="shared" si="301"/>
        <v>20.671782228878779</v>
      </c>
      <c r="AK454" s="337">
        <f t="shared" si="302"/>
        <v>220.6278995825831</v>
      </c>
      <c r="AL454" s="42">
        <f t="shared" si="308"/>
        <v>5.9526159673943635</v>
      </c>
    </row>
    <row r="455" spans="2:38" ht="15" x14ac:dyDescent="0.15">
      <c r="B455" s="328">
        <f t="shared" si="273"/>
        <v>683.16349857773696</v>
      </c>
      <c r="C455" s="328">
        <f t="shared" si="274"/>
        <v>682.57967310521371</v>
      </c>
      <c r="D455" s="328">
        <f t="shared" si="275"/>
        <v>1.2863369395616584</v>
      </c>
      <c r="E455" s="328">
        <f t="shared" si="304"/>
        <v>139.91073540720731</v>
      </c>
      <c r="F455" s="328">
        <f t="shared" si="276"/>
        <v>140.06982202000358</v>
      </c>
      <c r="G455" s="328">
        <f t="shared" si="277"/>
        <v>80.294823527490777</v>
      </c>
      <c r="H455" s="313">
        <f t="shared" si="278"/>
        <v>0.02</v>
      </c>
      <c r="I455" s="328">
        <f t="shared" si="279"/>
        <v>0.46706037801859568</v>
      </c>
      <c r="J455" s="328">
        <f t="shared" si="305"/>
        <v>80</v>
      </c>
      <c r="K455" s="335">
        <f t="shared" si="280"/>
        <v>-1</v>
      </c>
      <c r="L455" s="323">
        <f t="shared" si="281"/>
        <v>1.2663369395616584</v>
      </c>
      <c r="M455" s="323">
        <f t="shared" si="282"/>
        <v>1.2763369395616584</v>
      </c>
      <c r="N455" s="328">
        <f t="shared" si="283"/>
        <v>-1.7986084984853434E-2</v>
      </c>
      <c r="O455" s="328">
        <f t="shared" si="284"/>
        <v>2.5490085818891117E-3</v>
      </c>
      <c r="P455" s="332">
        <f t="shared" si="306"/>
        <v>12.856878881171973</v>
      </c>
      <c r="Q455" s="328">
        <f t="shared" si="285"/>
        <v>2.1197515172321317</v>
      </c>
      <c r="R455" s="277">
        <f>IF(H455&gt;0, rate1(1,$L$52,$L$51,$L$54,L455,$L$53,$L$50,P455),"")</f>
        <v>745.34710396609728</v>
      </c>
      <c r="S455" s="323">
        <f t="shared" si="286"/>
        <v>1.1157196676559964</v>
      </c>
      <c r="T455" s="323">
        <f t="shared" si="287"/>
        <v>0.15542807328414779</v>
      </c>
      <c r="U455" s="328">
        <f t="shared" si="288"/>
        <v>1.2863369395616584</v>
      </c>
      <c r="V455" s="336">
        <f t="shared" si="289"/>
        <v>1.2863369395616584</v>
      </c>
      <c r="W455" s="328">
        <f t="shared" si="290"/>
        <v>9.95566881833998E-5</v>
      </c>
      <c r="X455" s="328">
        <f t="shared" si="291"/>
        <v>4.1607064061022783</v>
      </c>
      <c r="Y455" s="328">
        <f t="shared" si="307"/>
        <v>13.059133392513688</v>
      </c>
      <c r="Z455" s="108">
        <f>IF(H455&gt;0, rate1(1,$L$52,$L$51,$L$54,U455,$L$53,$L$50,Y455),"")</f>
        <v>741.11545315191029</v>
      </c>
      <c r="AA455" s="336">
        <f t="shared" si="292"/>
        <v>2.2024695101954315</v>
      </c>
      <c r="AB455" s="336">
        <f t="shared" si="293"/>
        <v>-8.2793523943255188E-5</v>
      </c>
      <c r="AC455" s="328">
        <f t="shared" si="294"/>
        <v>0.15542807328414779</v>
      </c>
      <c r="AD455" s="328">
        <f t="shared" si="295"/>
        <v>-0.1286768829942114</v>
      </c>
      <c r="AE455" s="328">
        <f t="shared" si="296"/>
        <v>29.315485838870263</v>
      </c>
      <c r="AF455" s="328">
        <f t="shared" si="297"/>
        <v>682.99008441946796</v>
      </c>
      <c r="AG455" s="328">
        <f t="shared" si="298"/>
        <v>682.42424503192956</v>
      </c>
      <c r="AH455" s="328">
        <f t="shared" si="299"/>
        <v>1.2663676541350397</v>
      </c>
      <c r="AI455" s="328">
        <f t="shared" si="300"/>
        <v>208.53112926459772</v>
      </c>
      <c r="AJ455" s="328">
        <f t="shared" si="301"/>
        <v>20.729707542563389</v>
      </c>
      <c r="AK455" s="337">
        <f t="shared" si="302"/>
        <v>220.62880349818826</v>
      </c>
      <c r="AL455" s="42">
        <f t="shared" si="308"/>
        <v>5.9534732819170868</v>
      </c>
    </row>
    <row r="456" spans="2:38" ht="15" x14ac:dyDescent="0.15">
      <c r="B456" s="328">
        <f t="shared" si="273"/>
        <v>682.99008441946796</v>
      </c>
      <c r="C456" s="328">
        <f t="shared" si="274"/>
        <v>682.42424503192956</v>
      </c>
      <c r="D456" s="328">
        <f t="shared" si="275"/>
        <v>1.2663676541350397</v>
      </c>
      <c r="E456" s="328">
        <f t="shared" si="304"/>
        <v>139.89266169568765</v>
      </c>
      <c r="F456" s="328">
        <f t="shared" si="276"/>
        <v>139.90169855144748</v>
      </c>
      <c r="G456" s="328">
        <f t="shared" si="277"/>
        <v>76.463477340380535</v>
      </c>
      <c r="H456" s="313">
        <f t="shared" si="278"/>
        <v>0.02</v>
      </c>
      <c r="I456" s="328">
        <f t="shared" si="279"/>
        <v>0.45267151003072287</v>
      </c>
      <c r="J456" s="328">
        <f t="shared" si="305"/>
        <v>80</v>
      </c>
      <c r="K456" s="335">
        <f t="shared" si="280"/>
        <v>-1</v>
      </c>
      <c r="L456" s="323">
        <f t="shared" si="281"/>
        <v>1.2463676541350397</v>
      </c>
      <c r="M456" s="323">
        <f t="shared" si="282"/>
        <v>1.2563676541350397</v>
      </c>
      <c r="N456" s="328">
        <f t="shared" si="283"/>
        <v>-1.7707292282976184E-2</v>
      </c>
      <c r="O456" s="328">
        <f t="shared" si="284"/>
        <v>2.5490085818891117E-3</v>
      </c>
      <c r="P456" s="332">
        <f t="shared" si="306"/>
        <v>12.588204615093421</v>
      </c>
      <c r="Q456" s="328">
        <f t="shared" si="285"/>
        <v>-1.6848570995629473</v>
      </c>
      <c r="R456" s="277">
        <f>IF(H456&gt;0, rate1(1,$L$52,$L$51,$L$54,L456,$L$53,$L$50,P456),"")</f>
        <v>750.88850179793508</v>
      </c>
      <c r="S456" s="323">
        <f t="shared" si="286"/>
        <v>-0.88027085000083316</v>
      </c>
      <c r="T456" s="323">
        <f t="shared" si="287"/>
        <v>-9.4174157318709355E-3</v>
      </c>
      <c r="U456" s="328">
        <f t="shared" si="288"/>
        <v>1.2663676541350397</v>
      </c>
      <c r="V456" s="336">
        <f t="shared" si="289"/>
        <v>1.2663676541350397</v>
      </c>
      <c r="W456" s="328">
        <f t="shared" si="290"/>
        <v>9.6489615678319041E-5</v>
      </c>
      <c r="X456" s="328">
        <f t="shared" si="291"/>
        <v>0.20528490128386068</v>
      </c>
      <c r="Y456" s="328">
        <f t="shared" si="307"/>
        <v>12.789392574502108</v>
      </c>
      <c r="Z456" s="108">
        <f>IF(H456&gt;0, rate1(1,$L$52,$L$51,$L$54,U456,$L$53,$L$50,Y456),"")</f>
        <v>746.74751204331915</v>
      </c>
      <c r="AA456" s="336">
        <f t="shared" si="292"/>
        <v>0.10784795791051342</v>
      </c>
      <c r="AB456" s="336">
        <f t="shared" si="293"/>
        <v>1.0815377999060919E-4</v>
      </c>
      <c r="AC456" s="328">
        <f t="shared" si="294"/>
        <v>1.0815377999060919E-4</v>
      </c>
      <c r="AD456" s="328">
        <f t="shared" si="295"/>
        <v>-184.92187699529842</v>
      </c>
      <c r="AE456" s="328">
        <f t="shared" si="296"/>
        <v>-2376.2078275963472</v>
      </c>
      <c r="AF456" s="328">
        <f t="shared" si="297"/>
        <v>682.97226897340499</v>
      </c>
      <c r="AG456" s="328">
        <f t="shared" si="298"/>
        <v>682.42413687814951</v>
      </c>
      <c r="AH456" s="328">
        <f t="shared" si="299"/>
        <v>1.2463954010283502</v>
      </c>
      <c r="AI456" s="328">
        <f t="shared" si="300"/>
        <v>0.14403440688150729</v>
      </c>
      <c r="AJ456" s="328">
        <f t="shared" si="301"/>
        <v>20.729747552120855</v>
      </c>
      <c r="AK456" s="337">
        <f t="shared" si="302"/>
        <v>220.64554746841256</v>
      </c>
      <c r="AL456" s="42">
        <f t="shared" si="308"/>
        <v>5.9701557722582548</v>
      </c>
    </row>
    <row r="457" spans="2:38" ht="15" x14ac:dyDescent="0.15">
      <c r="B457" s="328">
        <f t="shared" si="273"/>
        <v>682.97226897340499</v>
      </c>
      <c r="C457" s="328">
        <f t="shared" si="274"/>
        <v>682.42413687814951</v>
      </c>
      <c r="D457" s="328">
        <f t="shared" si="275"/>
        <v>1.2463954010283502</v>
      </c>
      <c r="E457" s="328">
        <f t="shared" si="304"/>
        <v>139.56904671129888</v>
      </c>
      <c r="F457" s="328">
        <f t="shared" si="276"/>
        <v>139.73085420349327</v>
      </c>
      <c r="G457" s="328">
        <f t="shared" si="277"/>
        <v>91.810758794984096</v>
      </c>
      <c r="H457" s="313">
        <f t="shared" si="278"/>
        <v>0.08</v>
      </c>
      <c r="I457" s="328">
        <f t="shared" si="279"/>
        <v>0.43850567620438596</v>
      </c>
      <c r="J457" s="328">
        <f t="shared" si="305"/>
        <v>80</v>
      </c>
      <c r="K457" s="335">
        <f t="shared" si="280"/>
        <v>1</v>
      </c>
      <c r="L457" s="323">
        <f t="shared" si="281"/>
        <v>1.3263954010283503</v>
      </c>
      <c r="M457" s="323">
        <f t="shared" si="282"/>
        <v>1.2863954010283503</v>
      </c>
      <c r="N457" s="328">
        <f t="shared" si="283"/>
        <v>7.1592457531559184E-2</v>
      </c>
      <c r="O457" s="328">
        <f t="shared" si="284"/>
        <v>2.5490085818891117E-3</v>
      </c>
      <c r="P457" s="332">
        <f t="shared" si="306"/>
        <v>13.337588142207176</v>
      </c>
      <c r="Q457" s="328">
        <f t="shared" si="285"/>
        <v>3.8712507493587793</v>
      </c>
      <c r="R457" s="277">
        <f>IF(H457&gt;0, rate1(1,$L$52,$L$51,$L$54,L457,$L$53,$L$50,P457),"")</f>
        <v>735.20301007044486</v>
      </c>
      <c r="S457" s="323">
        <f t="shared" si="286"/>
        <v>2.0657260598525045</v>
      </c>
      <c r="T457" s="323">
        <f t="shared" si="287"/>
        <v>-6.7177167030585253E-2</v>
      </c>
      <c r="U457" s="328">
        <f t="shared" si="288"/>
        <v>1.2463954010283502</v>
      </c>
      <c r="V457" s="336">
        <f t="shared" si="289"/>
        <v>1.2463954010283502</v>
      </c>
      <c r="W457" s="328">
        <f t="shared" si="290"/>
        <v>9.3470084226998651E-5</v>
      </c>
      <c r="X457" s="328">
        <f t="shared" si="291"/>
        <v>-3.6233863911115805</v>
      </c>
      <c r="Y457" s="328">
        <f t="shared" si="307"/>
        <v>12.521028979097775</v>
      </c>
      <c r="Z457" s="108">
        <f>IF(H457&gt;0, rate1(1,$L$52,$L$51,$L$54,U457,$L$53,$L$50,Y457),"")</f>
        <v>752.25997860036478</v>
      </c>
      <c r="AA457" s="336">
        <f t="shared" si="292"/>
        <v>-1.8896239898658753</v>
      </c>
      <c r="AB457" s="336">
        <f t="shared" si="293"/>
        <v>3.2346798252923267E-5</v>
      </c>
      <c r="AC457" s="328">
        <f t="shared" si="294"/>
        <v>3.2346798252923267E-5</v>
      </c>
      <c r="AD457" s="328">
        <f t="shared" si="295"/>
        <v>2473.1968640132782</v>
      </c>
      <c r="AE457" s="328">
        <f t="shared" si="296"/>
        <v>37837833.46999763</v>
      </c>
      <c r="AF457" s="328">
        <f t="shared" si="297"/>
        <v>683.04382908413834</v>
      </c>
      <c r="AG457" s="328">
        <f t="shared" si="298"/>
        <v>682.4241045313513</v>
      </c>
      <c r="AH457" s="328">
        <f t="shared" si="299"/>
        <v>1.3252950412836824</v>
      </c>
      <c r="AI457" s="328">
        <f t="shared" si="300"/>
        <v>4.399709714167778E-2</v>
      </c>
      <c r="AJ457" s="328">
        <f t="shared" si="301"/>
        <v>20.729759773536728</v>
      </c>
      <c r="AK457" s="337">
        <f t="shared" si="302"/>
        <v>220.64555848178418</v>
      </c>
      <c r="AL457" s="42">
        <f t="shared" si="308"/>
        <v>5.9701672950108051</v>
      </c>
    </row>
    <row r="458" spans="2:38" ht="15" x14ac:dyDescent="0.15">
      <c r="B458" s="328">
        <f t="shared" si="273"/>
        <v>683.04382908413834</v>
      </c>
      <c r="C458" s="328">
        <f t="shared" si="274"/>
        <v>682.4241045313513</v>
      </c>
      <c r="D458" s="328">
        <f t="shared" si="275"/>
        <v>1.3252950412836824</v>
      </c>
      <c r="E458" s="328">
        <f t="shared" si="304"/>
        <v>140.87839560520177</v>
      </c>
      <c r="F458" s="328">
        <f t="shared" si="276"/>
        <v>140.22372115825033</v>
      </c>
      <c r="G458" s="328">
        <f t="shared" si="277"/>
        <v>88.033389012941655</v>
      </c>
      <c r="H458" s="313">
        <f t="shared" si="278"/>
        <v>0.02</v>
      </c>
      <c r="I458" s="328">
        <f t="shared" si="279"/>
        <v>0.49577964222962695</v>
      </c>
      <c r="J458" s="328">
        <f t="shared" si="305"/>
        <v>80</v>
      </c>
      <c r="K458" s="335">
        <f t="shared" si="280"/>
        <v>-1</v>
      </c>
      <c r="L458" s="323">
        <f t="shared" si="281"/>
        <v>1.3052950412836823</v>
      </c>
      <c r="M458" s="323">
        <f t="shared" si="282"/>
        <v>1.3152950412836824</v>
      </c>
      <c r="N458" s="328">
        <f t="shared" si="283"/>
        <v>-1.8529843858866357E-2</v>
      </c>
      <c r="O458" s="328">
        <f t="shared" si="284"/>
        <v>2.5490085818891117E-3</v>
      </c>
      <c r="P458" s="332">
        <f t="shared" si="306"/>
        <v>13.385090902658455</v>
      </c>
      <c r="Q458" s="328">
        <f t="shared" si="285"/>
        <v>10.492902168217768</v>
      </c>
      <c r="R458" s="277">
        <f>IF(H458&gt;0, rate1(1,$L$52,$L$51,$L$54,L458,$L$53,$L$50,P458),"")</f>
        <v>734.18421222903726</v>
      </c>
      <c r="S458" s="323">
        <f t="shared" si="286"/>
        <v>5.6068544824265389</v>
      </c>
      <c r="T458" s="323">
        <f t="shared" si="287"/>
        <v>4.0222333762767893E-3</v>
      </c>
      <c r="U458" s="328">
        <f t="shared" si="288"/>
        <v>1.3252950412836824</v>
      </c>
      <c r="V458" s="336">
        <f t="shared" si="289"/>
        <v>1.3252950412836824</v>
      </c>
      <c r="W458" s="328">
        <f t="shared" si="290"/>
        <v>1.0567836959052279E-4</v>
      </c>
      <c r="X458" s="328">
        <f t="shared" si="291"/>
        <v>12.142454762014438</v>
      </c>
      <c r="Y458" s="328">
        <f t="shared" si="307"/>
        <v>13.589394468723901</v>
      </c>
      <c r="Z458" s="108">
        <f>IF(H458&gt;0, rate1(1,$L$52,$L$51,$L$54,U458,$L$53,$L$50,Y458),"")</f>
        <v>729.76814172954221</v>
      </c>
      <c r="AA458" s="336">
        <f t="shared" si="292"/>
        <v>6.5275513406373706</v>
      </c>
      <c r="AB458" s="336">
        <f t="shared" si="293"/>
        <v>-1.9118478161134045E-5</v>
      </c>
      <c r="AC458" s="328">
        <f t="shared" si="294"/>
        <v>4.0222333762767893E-3</v>
      </c>
      <c r="AD458" s="328">
        <f t="shared" si="295"/>
        <v>-4.9723619017137066</v>
      </c>
      <c r="AE458" s="328">
        <f t="shared" si="296"/>
        <v>-1222404.8455041009</v>
      </c>
      <c r="AF458" s="328">
        <f t="shared" si="297"/>
        <v>683.02127700690323</v>
      </c>
      <c r="AG458" s="328">
        <f t="shared" si="298"/>
        <v>682.420082297975</v>
      </c>
      <c r="AH458" s="328">
        <f t="shared" si="299"/>
        <v>1.3053314340742137</v>
      </c>
      <c r="AI458" s="328">
        <f t="shared" si="300"/>
        <v>5.4785070412573882</v>
      </c>
      <c r="AJ458" s="328">
        <f t="shared" si="301"/>
        <v>20.731281581048187</v>
      </c>
      <c r="AK458" s="337">
        <f t="shared" si="302"/>
        <v>220.64556252119104</v>
      </c>
      <c r="AL458" s="42">
        <f t="shared" si="308"/>
        <v>5.9701708147785766</v>
      </c>
    </row>
    <row r="459" spans="2:38" ht="15" x14ac:dyDescent="0.15">
      <c r="B459" s="328">
        <f t="shared" si="273"/>
        <v>683.02127700690323</v>
      </c>
      <c r="C459" s="328">
        <f t="shared" si="274"/>
        <v>682.420082297975</v>
      </c>
      <c r="D459" s="328">
        <f t="shared" si="275"/>
        <v>1.3053314340742137</v>
      </c>
      <c r="E459" s="328">
        <f t="shared" si="304"/>
        <v>140.54756594142489</v>
      </c>
      <c r="F459" s="328">
        <f t="shared" si="276"/>
        <v>140.71298077331335</v>
      </c>
      <c r="G459" s="328">
        <f t="shared" si="277"/>
        <v>84.34843923958762</v>
      </c>
      <c r="H459" s="313">
        <f t="shared" si="278"/>
        <v>0.02</v>
      </c>
      <c r="I459" s="328">
        <f t="shared" si="279"/>
        <v>0.48095576714258642</v>
      </c>
      <c r="J459" s="328">
        <f t="shared" si="305"/>
        <v>80</v>
      </c>
      <c r="K459" s="335">
        <f t="shared" si="280"/>
        <v>-1</v>
      </c>
      <c r="L459" s="323">
        <f t="shared" si="281"/>
        <v>1.2853314340742137</v>
      </c>
      <c r="M459" s="323">
        <f t="shared" si="282"/>
        <v>1.2953314340742137</v>
      </c>
      <c r="N459" s="328">
        <f t="shared" si="283"/>
        <v>-1.825122402746393E-2</v>
      </c>
      <c r="O459" s="328">
        <f t="shared" si="284"/>
        <v>2.5490085818891117E-3</v>
      </c>
      <c r="P459" s="332">
        <f t="shared" si="306"/>
        <v>13.113749758534636</v>
      </c>
      <c r="Q459" s="328">
        <f t="shared" si="285"/>
        <v>6.2316337060165949</v>
      </c>
      <c r="R459" s="277">
        <f>IF(H459&gt;0, rate1(1,$L$52,$L$51,$L$54,L459,$L$53,$L$50,P459),"")</f>
        <v>739.96374364542351</v>
      </c>
      <c r="S459" s="323">
        <f t="shared" si="286"/>
        <v>3.3038489173885659</v>
      </c>
      <c r="T459" s="323">
        <f t="shared" si="287"/>
        <v>7.9220576877722781E-3</v>
      </c>
      <c r="U459" s="328">
        <f t="shared" si="288"/>
        <v>1.3053314340742137</v>
      </c>
      <c r="V459" s="336">
        <f t="shared" si="289"/>
        <v>1.3053314340742137</v>
      </c>
      <c r="W459" s="328">
        <f t="shared" si="290"/>
        <v>1.0251857274345966E-4</v>
      </c>
      <c r="X459" s="328">
        <f t="shared" si="291"/>
        <v>8.3480815928699883</v>
      </c>
      <c r="Y459" s="328">
        <f t="shared" si="307"/>
        <v>13.31700845658693</v>
      </c>
      <c r="Z459" s="108">
        <f>IF(H459&gt;0, rate1(1,$L$52,$L$51,$L$54,U459,$L$53,$L$50,Y459),"")</f>
        <v>735.64345770307307</v>
      </c>
      <c r="AA459" s="336">
        <f t="shared" si="292"/>
        <v>4.4519267546871637</v>
      </c>
      <c r="AB459" s="336">
        <f t="shared" si="293"/>
        <v>-2.9698942077567509E-5</v>
      </c>
      <c r="AC459" s="328">
        <f t="shared" si="294"/>
        <v>7.9220576877722781E-3</v>
      </c>
      <c r="AD459" s="328">
        <f t="shared" si="295"/>
        <v>-2.5245966121743932</v>
      </c>
      <c r="AE459" s="328">
        <f t="shared" si="296"/>
        <v>409.8636371825873</v>
      </c>
      <c r="AF459" s="328">
        <f t="shared" si="297"/>
        <v>682.99510372518796</v>
      </c>
      <c r="AG459" s="328">
        <f t="shared" si="298"/>
        <v>682.41216024028722</v>
      </c>
      <c r="AH459" s="328">
        <f t="shared" si="299"/>
        <v>1.2853649349793828</v>
      </c>
      <c r="AI459" s="328">
        <f t="shared" si="300"/>
        <v>10.706007903501252</v>
      </c>
      <c r="AJ459" s="328">
        <f t="shared" si="301"/>
        <v>20.734255472132492</v>
      </c>
      <c r="AK459" s="337">
        <f t="shared" si="302"/>
        <v>220.64604481273261</v>
      </c>
      <c r="AL459" s="42">
        <f t="shared" si="308"/>
        <v>5.9706090953418771</v>
      </c>
    </row>
    <row r="460" spans="2:38" ht="15" x14ac:dyDescent="0.15">
      <c r="B460" s="328">
        <f t="shared" si="273"/>
        <v>682.99510372518796</v>
      </c>
      <c r="C460" s="328">
        <f t="shared" si="274"/>
        <v>682.41216024028722</v>
      </c>
      <c r="D460" s="328">
        <f t="shared" si="275"/>
        <v>1.2853649349793828</v>
      </c>
      <c r="E460" s="328">
        <f t="shared" si="304"/>
        <v>140.22963133094902</v>
      </c>
      <c r="F460" s="328">
        <f t="shared" si="276"/>
        <v>140.38859863618694</v>
      </c>
      <c r="G460" s="328">
        <f t="shared" si="277"/>
        <v>80.292364205236439</v>
      </c>
      <c r="H460" s="313">
        <f t="shared" si="278"/>
        <v>0.02</v>
      </c>
      <c r="I460" s="328">
        <f t="shared" si="279"/>
        <v>0.46635478792059076</v>
      </c>
      <c r="J460" s="328">
        <f t="shared" si="305"/>
        <v>80</v>
      </c>
      <c r="K460" s="335">
        <f t="shared" si="280"/>
        <v>-1</v>
      </c>
      <c r="L460" s="323">
        <f t="shared" si="281"/>
        <v>1.2653649349793827</v>
      </c>
      <c r="M460" s="323">
        <f t="shared" si="282"/>
        <v>1.2753649349793827</v>
      </c>
      <c r="N460" s="328">
        <f t="shared" si="283"/>
        <v>-1.7972515866493843E-2</v>
      </c>
      <c r="O460" s="328">
        <f t="shared" si="284"/>
        <v>2.5490085818891117E-3</v>
      </c>
      <c r="P460" s="332">
        <f t="shared" si="306"/>
        <v>12.843768322470696</v>
      </c>
      <c r="Q460" s="328">
        <f t="shared" si="285"/>
        <v>2.1190242141617261</v>
      </c>
      <c r="R460" s="277">
        <f>IF(H460&gt;0, rate1(1,$L$52,$L$51,$L$54,L460,$L$53,$L$50,P460),"")</f>
        <v>745.61961116478551</v>
      </c>
      <c r="S460" s="323">
        <f t="shared" si="286"/>
        <v>1.114929225109029</v>
      </c>
      <c r="T460" s="323">
        <f t="shared" si="287"/>
        <v>0.15637898758513333</v>
      </c>
      <c r="U460" s="328">
        <f t="shared" si="288"/>
        <v>1.2853649349793828</v>
      </c>
      <c r="V460" s="336">
        <f t="shared" si="289"/>
        <v>1.2853649349793828</v>
      </c>
      <c r="W460" s="328">
        <f t="shared" si="290"/>
        <v>9.9406287471293098E-5</v>
      </c>
      <c r="X460" s="328">
        <f t="shared" si="291"/>
        <v>4.1611680480696833</v>
      </c>
      <c r="Y460" s="328">
        <f t="shared" si="307"/>
        <v>13.045971178695382</v>
      </c>
      <c r="Z460" s="108">
        <f>IF(H460&gt;0, rate1(1,$L$52,$L$51,$L$54,U460,$L$53,$L$50,Y460),"")</f>
        <v>741.39243231865873</v>
      </c>
      <c r="AA460" s="336">
        <f t="shared" si="292"/>
        <v>2.2018909614097524</v>
      </c>
      <c r="AB460" s="336">
        <f t="shared" si="293"/>
        <v>-8.2708241149176265E-5</v>
      </c>
      <c r="AC460" s="328">
        <f t="shared" si="294"/>
        <v>0.15637898758513333</v>
      </c>
      <c r="AD460" s="328">
        <f t="shared" si="295"/>
        <v>-0.12789442052828179</v>
      </c>
      <c r="AE460" s="328">
        <f t="shared" si="296"/>
        <v>29.174521533507789</v>
      </c>
      <c r="AF460" s="328">
        <f t="shared" si="297"/>
        <v>682.82075222173637</v>
      </c>
      <c r="AG460" s="328">
        <f t="shared" si="298"/>
        <v>682.25578125270204</v>
      </c>
      <c r="AH460" s="328">
        <f t="shared" si="299"/>
        <v>1.2653955060256803</v>
      </c>
      <c r="AI460" s="328">
        <f t="shared" si="300"/>
        <v>209.73025017521007</v>
      </c>
      <c r="AJ460" s="328">
        <f t="shared" si="301"/>
        <v>20.792513874958939</v>
      </c>
      <c r="AK460" s="337">
        <f t="shared" si="302"/>
        <v>220.64694784778976</v>
      </c>
      <c r="AL460" s="42">
        <f t="shared" si="308"/>
        <v>5.9714655759741575</v>
      </c>
    </row>
    <row r="461" spans="2:38" ht="15" x14ac:dyDescent="0.15">
      <c r="B461" s="328">
        <f t="shared" si="273"/>
        <v>682.82075222173637</v>
      </c>
      <c r="C461" s="328">
        <f t="shared" si="274"/>
        <v>682.25578125270204</v>
      </c>
      <c r="D461" s="328">
        <f t="shared" si="275"/>
        <v>1.2653955060256803</v>
      </c>
      <c r="E461" s="328">
        <f t="shared" si="304"/>
        <v>140.21370760032281</v>
      </c>
      <c r="F461" s="328">
        <f t="shared" si="276"/>
        <v>140.2216694656359</v>
      </c>
      <c r="G461" s="328">
        <f t="shared" si="277"/>
        <v>76.459144620206132</v>
      </c>
      <c r="H461" s="313">
        <f t="shared" si="278"/>
        <v>0.02</v>
      </c>
      <c r="I461" s="328">
        <f t="shared" si="279"/>
        <v>0.45197677522746749</v>
      </c>
      <c r="J461" s="328">
        <f t="shared" si="305"/>
        <v>80</v>
      </c>
      <c r="K461" s="335">
        <f t="shared" si="280"/>
        <v>-1</v>
      </c>
      <c r="L461" s="323">
        <f t="shared" si="281"/>
        <v>1.2453955060256803</v>
      </c>
      <c r="M461" s="323">
        <f t="shared" si="282"/>
        <v>1.2553955060256803</v>
      </c>
      <c r="N461" s="328">
        <f t="shared" si="283"/>
        <v>-1.7693718824908666E-2</v>
      </c>
      <c r="O461" s="328">
        <f t="shared" si="284"/>
        <v>2.5490085818891117E-3</v>
      </c>
      <c r="P461" s="332">
        <f t="shared" si="306"/>
        <v>12.575161307438917</v>
      </c>
      <c r="Q461" s="328">
        <f t="shared" si="285"/>
        <v>-1.6871997578651161</v>
      </c>
      <c r="R461" s="277">
        <f>IF(H461&gt;0, rate1(1,$L$52,$L$51,$L$54,L461,$L$53,$L$50,P461),"")</f>
        <v>751.15523265049455</v>
      </c>
      <c r="S461" s="323">
        <f t="shared" si="286"/>
        <v>-0.88118178215405696</v>
      </c>
      <c r="T461" s="323">
        <f t="shared" si="287"/>
        <v>-9.4056401102547271E-3</v>
      </c>
      <c r="U461" s="328">
        <f t="shared" si="288"/>
        <v>1.2653955060256803</v>
      </c>
      <c r="V461" s="336">
        <f t="shared" si="289"/>
        <v>1.2653955060256803</v>
      </c>
      <c r="W461" s="328">
        <f t="shared" si="290"/>
        <v>9.6341528837529111E-5</v>
      </c>
      <c r="X461" s="328">
        <f t="shared" si="291"/>
        <v>0.20373028541442295</v>
      </c>
      <c r="Y461" s="328">
        <f t="shared" si="307"/>
        <v>12.776297056408275</v>
      </c>
      <c r="Z461" s="108">
        <f>IF(H461&gt;0, rate1(1,$L$52,$L$51,$L$54,U461,$L$53,$L$50,Y461),"")</f>
        <v>747.01859227011892</v>
      </c>
      <c r="AA461" s="336">
        <f t="shared" si="292"/>
        <v>0.10699238904276463</v>
      </c>
      <c r="AB461" s="336">
        <f t="shared" si="293"/>
        <v>1.0788433116965085E-4</v>
      </c>
      <c r="AC461" s="328">
        <f t="shared" si="294"/>
        <v>1.0788433116965085E-4</v>
      </c>
      <c r="AD461" s="328">
        <f t="shared" si="295"/>
        <v>-185.38373258809466</v>
      </c>
      <c r="AE461" s="328">
        <f t="shared" si="296"/>
        <v>-2367.685364260466</v>
      </c>
      <c r="AF461" s="328">
        <f t="shared" si="297"/>
        <v>682.80295061858033</v>
      </c>
      <c r="AG461" s="328">
        <f t="shared" si="298"/>
        <v>682.25567336837082</v>
      </c>
      <c r="AH461" s="328">
        <f t="shared" si="299"/>
        <v>1.2454231074101936</v>
      </c>
      <c r="AI461" s="328">
        <f t="shared" si="300"/>
        <v>0.14362454853569318</v>
      </c>
      <c r="AJ461" s="328">
        <f t="shared" si="301"/>
        <v>20.792553770666863</v>
      </c>
      <c r="AK461" s="337">
        <f t="shared" si="302"/>
        <v>220.66378758542169</v>
      </c>
      <c r="AL461" s="42">
        <f t="shared" si="308"/>
        <v>5.9882439959881744</v>
      </c>
    </row>
    <row r="462" spans="2:38" ht="15" x14ac:dyDescent="0.15">
      <c r="B462" s="328">
        <f t="shared" si="273"/>
        <v>682.80295061858033</v>
      </c>
      <c r="C462" s="328">
        <f t="shared" si="274"/>
        <v>682.25567336837082</v>
      </c>
      <c r="D462" s="328">
        <f t="shared" si="275"/>
        <v>1.2454231074101936</v>
      </c>
      <c r="E462" s="328">
        <f t="shared" si="304"/>
        <v>139.89034030869141</v>
      </c>
      <c r="F462" s="328">
        <f t="shared" si="276"/>
        <v>140.05202395450709</v>
      </c>
      <c r="G462" s="328">
        <f t="shared" si="277"/>
        <v>91.819198337326227</v>
      </c>
      <c r="H462" s="313">
        <f t="shared" si="278"/>
        <v>0.08</v>
      </c>
      <c r="I462" s="328">
        <f t="shared" si="279"/>
        <v>0.43782180016760325</v>
      </c>
      <c r="J462" s="328">
        <f t="shared" si="305"/>
        <v>80</v>
      </c>
      <c r="K462" s="335">
        <f t="shared" si="280"/>
        <v>1</v>
      </c>
      <c r="L462" s="323">
        <f t="shared" si="281"/>
        <v>1.3254231074101936</v>
      </c>
      <c r="M462" s="323">
        <f t="shared" si="282"/>
        <v>1.2854231074101936</v>
      </c>
      <c r="N462" s="328">
        <f t="shared" si="283"/>
        <v>7.1537417364463174E-2</v>
      </c>
      <c r="O462" s="328">
        <f t="shared" si="284"/>
        <v>2.5490085818891117E-3</v>
      </c>
      <c r="P462" s="332">
        <f t="shared" si="306"/>
        <v>13.324357305745162</v>
      </c>
      <c r="Q462" s="328">
        <f t="shared" si="285"/>
        <v>3.8738552956158685</v>
      </c>
      <c r="R462" s="277">
        <f>IF(H462&gt;0, rate1(1,$L$52,$L$51,$L$54,L462,$L$53,$L$50,P462),"")</f>
        <v>735.48624145142855</v>
      </c>
      <c r="S462" s="323">
        <f t="shared" si="286"/>
        <v>2.0663198296365746</v>
      </c>
      <c r="T462" s="323">
        <f t="shared" si="287"/>
        <v>-6.7088143140735468E-2</v>
      </c>
      <c r="U462" s="328">
        <f t="shared" si="288"/>
        <v>1.2454231074101936</v>
      </c>
      <c r="V462" s="336">
        <f t="shared" si="289"/>
        <v>1.2454231074101936</v>
      </c>
      <c r="W462" s="328">
        <f t="shared" si="290"/>
        <v>9.3324311996489939E-5</v>
      </c>
      <c r="X462" s="328">
        <f t="shared" si="291"/>
        <v>-3.6268473612742582</v>
      </c>
      <c r="Y462" s="328">
        <f t="shared" si="307"/>
        <v>12.508000885896674</v>
      </c>
      <c r="Z462" s="108">
        <f>IF(H462&gt;0, rate1(1,$L$52,$L$51,$L$54,U462,$L$53,$L$50,Y462),"")</f>
        <v>752.52532140064284</v>
      </c>
      <c r="AA462" s="336">
        <f t="shared" si="292"/>
        <v>-1.8907619887417906</v>
      </c>
      <c r="AB462" s="336">
        <f t="shared" si="293"/>
        <v>3.2283637449207469E-5</v>
      </c>
      <c r="AC462" s="328">
        <f t="shared" si="294"/>
        <v>3.2283637449207469E-5</v>
      </c>
      <c r="AD462" s="328">
        <f t="shared" si="295"/>
        <v>2478.0355102756216</v>
      </c>
      <c r="AE462" s="328">
        <f t="shared" si="296"/>
        <v>38003250.943958923</v>
      </c>
      <c r="AF462" s="328">
        <f t="shared" si="297"/>
        <v>682.87445575230731</v>
      </c>
      <c r="AG462" s="328">
        <f t="shared" si="298"/>
        <v>682.25564108473338</v>
      </c>
      <c r="AH462" s="328">
        <f t="shared" si="299"/>
        <v>1.324321778810178</v>
      </c>
      <c r="AI462" s="328">
        <f t="shared" si="300"/>
        <v>4.3894277866433039E-2</v>
      </c>
      <c r="AJ462" s="328">
        <f t="shared" si="301"/>
        <v>20.792565963521827</v>
      </c>
      <c r="AK462" s="337">
        <f t="shared" si="302"/>
        <v>220.66379856683182</v>
      </c>
      <c r="AL462" s="42">
        <f t="shared" si="308"/>
        <v>5.9882554859520569</v>
      </c>
    </row>
    <row r="463" spans="2:38" ht="15" x14ac:dyDescent="0.15">
      <c r="B463" s="328">
        <f t="shared" si="273"/>
        <v>682.87445575230731</v>
      </c>
      <c r="C463" s="328">
        <f t="shared" si="274"/>
        <v>682.25564108473338</v>
      </c>
      <c r="D463" s="328">
        <f t="shared" si="275"/>
        <v>1.324321778810178</v>
      </c>
      <c r="E463" s="328">
        <f t="shared" si="304"/>
        <v>141.1986825006685</v>
      </c>
      <c r="F463" s="328">
        <f t="shared" si="276"/>
        <v>140.54451140467995</v>
      </c>
      <c r="G463" s="328">
        <f t="shared" si="277"/>
        <v>88.037536961637997</v>
      </c>
      <c r="H463" s="313">
        <f t="shared" si="278"/>
        <v>0.02</v>
      </c>
      <c r="I463" s="328">
        <f t="shared" si="279"/>
        <v>0.49505173405914321</v>
      </c>
      <c r="J463" s="328">
        <f t="shared" si="305"/>
        <v>80</v>
      </c>
      <c r="K463" s="335">
        <f t="shared" si="280"/>
        <v>-1</v>
      </c>
      <c r="L463" s="323">
        <f t="shared" si="281"/>
        <v>1.304321778810178</v>
      </c>
      <c r="M463" s="323">
        <f t="shared" si="282"/>
        <v>1.314321778810178</v>
      </c>
      <c r="N463" s="328">
        <f t="shared" si="283"/>
        <v>-1.8516261743022788E-2</v>
      </c>
      <c r="O463" s="328">
        <f t="shared" si="284"/>
        <v>2.5490085818891117E-3</v>
      </c>
      <c r="P463" s="332">
        <f t="shared" si="306"/>
        <v>13.37183030757731</v>
      </c>
      <c r="Q463" s="328">
        <f t="shared" si="285"/>
        <v>10.497447218709894</v>
      </c>
      <c r="R463" s="277">
        <f>IF(H463&gt;0, rate1(1,$L$52,$L$51,$L$54,L463,$L$53,$L$50,P463),"")</f>
        <v>734.46891503189022</v>
      </c>
      <c r="S463" s="323">
        <f t="shared" si="286"/>
        <v>5.6071087869894694</v>
      </c>
      <c r="T463" s="323">
        <f t="shared" si="287"/>
        <v>4.0190632778876276E-3</v>
      </c>
      <c r="U463" s="328">
        <f t="shared" si="288"/>
        <v>1.324321778810178</v>
      </c>
      <c r="V463" s="336">
        <f t="shared" si="289"/>
        <v>1.324321778810178</v>
      </c>
      <c r="W463" s="328">
        <f t="shared" si="290"/>
        <v>1.0552321164891687E-4</v>
      </c>
      <c r="X463" s="328">
        <f t="shared" si="291"/>
        <v>12.149933199589483</v>
      </c>
      <c r="Y463" s="328">
        <f t="shared" si="307"/>
        <v>13.576083181137772</v>
      </c>
      <c r="Z463" s="108">
        <f>IF(H463&gt;0, rate1(1,$L$52,$L$51,$L$54,U463,$L$53,$L$50,Y463),"")</f>
        <v>730.05757831230346</v>
      </c>
      <c r="AA463" s="336">
        <f t="shared" si="292"/>
        <v>6.5289821169965823</v>
      </c>
      <c r="AB463" s="336">
        <f t="shared" si="293"/>
        <v>-1.9085468069163968E-5</v>
      </c>
      <c r="AC463" s="328">
        <f t="shared" si="294"/>
        <v>4.0190632778876276E-3</v>
      </c>
      <c r="AD463" s="328">
        <f t="shared" si="295"/>
        <v>-4.9762839291527063</v>
      </c>
      <c r="AE463" s="328">
        <f t="shared" si="296"/>
        <v>-1225771.0070717717</v>
      </c>
      <c r="AF463" s="328">
        <f t="shared" si="297"/>
        <v>682.85192042728636</v>
      </c>
      <c r="AG463" s="328">
        <f t="shared" si="298"/>
        <v>682.25162202145555</v>
      </c>
      <c r="AH463" s="328">
        <f t="shared" si="299"/>
        <v>1.3043580314604344</v>
      </c>
      <c r="AI463" s="328">
        <f t="shared" si="300"/>
        <v>5.472067225218268</v>
      </c>
      <c r="AJ463" s="328">
        <f t="shared" si="301"/>
        <v>20.794085982195501</v>
      </c>
      <c r="AK463" s="337">
        <f t="shared" si="302"/>
        <v>220.66380259716922</v>
      </c>
      <c r="AL463" s="42">
        <f t="shared" si="308"/>
        <v>5.9882589974942864</v>
      </c>
    </row>
    <row r="464" spans="2:38" ht="15" x14ac:dyDescent="0.15">
      <c r="B464" s="328">
        <f t="shared" si="273"/>
        <v>682.85192042728636</v>
      </c>
      <c r="C464" s="328">
        <f t="shared" si="274"/>
        <v>682.25162202145555</v>
      </c>
      <c r="D464" s="328">
        <f t="shared" si="275"/>
        <v>1.3043580314604344</v>
      </c>
      <c r="E464" s="328">
        <f t="shared" si="304"/>
        <v>140.86809488667996</v>
      </c>
      <c r="F464" s="328">
        <f t="shared" si="276"/>
        <v>141.03338869367423</v>
      </c>
      <c r="G464" s="328">
        <f t="shared" si="277"/>
        <v>84.348554028708818</v>
      </c>
      <c r="H464" s="313">
        <f t="shared" si="278"/>
        <v>0.02</v>
      </c>
      <c r="I464" s="328">
        <f t="shared" si="279"/>
        <v>0.4802387246646504</v>
      </c>
      <c r="J464" s="328">
        <f t="shared" si="305"/>
        <v>80</v>
      </c>
      <c r="K464" s="335">
        <f t="shared" si="280"/>
        <v>-1</v>
      </c>
      <c r="L464" s="323">
        <f t="shared" si="281"/>
        <v>1.2843580314604344</v>
      </c>
      <c r="M464" s="323">
        <f t="shared" si="282"/>
        <v>1.2943580314604344</v>
      </c>
      <c r="N464" s="328">
        <f t="shared" si="283"/>
        <v>-1.8237637617500635E-2</v>
      </c>
      <c r="O464" s="328">
        <f t="shared" si="284"/>
        <v>2.5490085818891117E-3</v>
      </c>
      <c r="P464" s="332">
        <f t="shared" si="306"/>
        <v>13.100555120729453</v>
      </c>
      <c r="Q464" s="328">
        <f t="shared" si="285"/>
        <v>6.2335928168861585</v>
      </c>
      <c r="R464" s="277">
        <f>IF(H464&gt;0, rate1(1,$L$52,$L$51,$L$54,L464,$L$53,$L$50,P464),"")</f>
        <v>740.24233578520966</v>
      </c>
      <c r="S464" s="323">
        <f t="shared" si="286"/>
        <v>3.3036437835515264</v>
      </c>
      <c r="T464" s="323">
        <f t="shared" si="287"/>
        <v>7.9168653364382925E-3</v>
      </c>
      <c r="U464" s="328">
        <f t="shared" si="288"/>
        <v>1.3043580314604344</v>
      </c>
      <c r="V464" s="336">
        <f t="shared" si="289"/>
        <v>1.3043580314604344</v>
      </c>
      <c r="W464" s="328">
        <f t="shared" si="290"/>
        <v>1.0236573088873158E-4</v>
      </c>
      <c r="X464" s="328">
        <f t="shared" si="291"/>
        <v>8.3513036776111136</v>
      </c>
      <c r="Y464" s="328">
        <f t="shared" si="307"/>
        <v>13.303762597826401</v>
      </c>
      <c r="Z464" s="108">
        <f>IF(H464&gt;0, rate1(1,$L$52,$L$51,$L$54,U464,$L$53,$L$50,Y464),"")</f>
        <v>735.92665047970206</v>
      </c>
      <c r="AA464" s="336">
        <f t="shared" si="292"/>
        <v>4.4519312396422199</v>
      </c>
      <c r="AB464" s="336">
        <f t="shared" si="293"/>
        <v>-2.9654626289526385E-5</v>
      </c>
      <c r="AC464" s="328">
        <f t="shared" si="294"/>
        <v>7.9168653364382925E-3</v>
      </c>
      <c r="AD464" s="328">
        <f t="shared" si="295"/>
        <v>-2.5262523928438791</v>
      </c>
      <c r="AE464" s="328">
        <f t="shared" si="296"/>
        <v>410.53052769907043</v>
      </c>
      <c r="AF464" s="328">
        <f t="shared" si="297"/>
        <v>682.82576592433247</v>
      </c>
      <c r="AG464" s="328">
        <f t="shared" si="298"/>
        <v>682.24370515611906</v>
      </c>
      <c r="AH464" s="328">
        <f t="shared" si="299"/>
        <v>1.2843913904149324</v>
      </c>
      <c r="AI464" s="328">
        <f t="shared" si="300"/>
        <v>10.694964275503784</v>
      </c>
      <c r="AJ464" s="328">
        <f t="shared" si="301"/>
        <v>20.797056805605362</v>
      </c>
      <c r="AK464" s="337">
        <f t="shared" si="302"/>
        <v>220.66428434448983</v>
      </c>
      <c r="AL464" s="42">
        <f t="shared" si="308"/>
        <v>5.988696762872304</v>
      </c>
    </row>
    <row r="465" spans="2:38" ht="15" x14ac:dyDescent="0.15">
      <c r="B465" s="328">
        <f t="shared" si="273"/>
        <v>682.82576592433247</v>
      </c>
      <c r="C465" s="328">
        <f t="shared" si="274"/>
        <v>682.24370515611906</v>
      </c>
      <c r="D465" s="328">
        <f t="shared" si="275"/>
        <v>1.2843913904149324</v>
      </c>
      <c r="E465" s="328">
        <f t="shared" si="304"/>
        <v>140.550398360023</v>
      </c>
      <c r="F465" s="328">
        <f t="shared" si="276"/>
        <v>140.70924662335148</v>
      </c>
      <c r="G465" s="328">
        <f t="shared" si="277"/>
        <v>80.290123223780029</v>
      </c>
      <c r="H465" s="313">
        <f t="shared" si="278"/>
        <v>0.02</v>
      </c>
      <c r="I465" s="328">
        <f t="shared" si="279"/>
        <v>0.4656486145707277</v>
      </c>
      <c r="J465" s="328">
        <f t="shared" si="305"/>
        <v>80</v>
      </c>
      <c r="K465" s="335">
        <f t="shared" si="280"/>
        <v>-1</v>
      </c>
      <c r="L465" s="323">
        <f t="shared" si="281"/>
        <v>1.2643913904149324</v>
      </c>
      <c r="M465" s="323">
        <f t="shared" si="282"/>
        <v>1.2743913904149324</v>
      </c>
      <c r="N465" s="328">
        <f t="shared" si="283"/>
        <v>-1.7958925136124293E-2</v>
      </c>
      <c r="O465" s="328">
        <f t="shared" si="284"/>
        <v>2.5490085818891117E-3</v>
      </c>
      <c r="P465" s="332">
        <f t="shared" si="306"/>
        <v>12.83064035053591</v>
      </c>
      <c r="Q465" s="328">
        <f t="shared" si="285"/>
        <v>2.1185246707126737</v>
      </c>
      <c r="R465" s="277">
        <f>IF(H465&gt;0, rate1(1,$L$52,$L$51,$L$54,L465,$L$53,$L$50,P465),"")</f>
        <v>745.89226257531334</v>
      </c>
      <c r="S465" s="323">
        <f t="shared" si="286"/>
        <v>1.1142589371380167</v>
      </c>
      <c r="T465" s="323">
        <f t="shared" si="287"/>
        <v>0.15717742161762963</v>
      </c>
      <c r="U465" s="328">
        <f t="shared" si="288"/>
        <v>1.2843913904149324</v>
      </c>
      <c r="V465" s="336">
        <f t="shared" si="289"/>
        <v>1.2843913904149324</v>
      </c>
      <c r="W465" s="328">
        <f t="shared" si="290"/>
        <v>9.9255762436634143E-5</v>
      </c>
      <c r="X465" s="328">
        <f t="shared" si="291"/>
        <v>4.1618679654825996</v>
      </c>
      <c r="Y465" s="328">
        <f t="shared" si="307"/>
        <v>13.032791443419175</v>
      </c>
      <c r="Z465" s="108">
        <f>IF(H465&gt;0, rate1(1,$L$52,$L$51,$L$54,U465,$L$53,$L$50,Y465),"")</f>
        <v>741.66955665033458</v>
      </c>
      <c r="AA465" s="336">
        <f t="shared" si="292"/>
        <v>2.2014384507393396</v>
      </c>
      <c r="AB465" s="336">
        <f t="shared" si="293"/>
        <v>-8.2614105096731562E-5</v>
      </c>
      <c r="AC465" s="328">
        <f t="shared" si="294"/>
        <v>0.15717742161762963</v>
      </c>
      <c r="AD465" s="328">
        <f t="shared" si="295"/>
        <v>-0.12724473906089781</v>
      </c>
      <c r="AE465" s="328">
        <f t="shared" si="296"/>
        <v>29.062273420162946</v>
      </c>
      <c r="AF465" s="328">
        <f t="shared" si="297"/>
        <v>682.65062957757868</v>
      </c>
      <c r="AG465" s="328">
        <f t="shared" si="298"/>
        <v>682.08652773450149</v>
      </c>
      <c r="AH465" s="328">
        <f t="shared" si="299"/>
        <v>1.2644218176129767</v>
      </c>
      <c r="AI465" s="328">
        <f t="shared" si="300"/>
        <v>210.72402745531804</v>
      </c>
      <c r="AJ465" s="328">
        <f t="shared" si="301"/>
        <v>20.855591257676284</v>
      </c>
      <c r="AK465" s="337">
        <f t="shared" si="302"/>
        <v>220.66518644926185</v>
      </c>
      <c r="AL465" s="42">
        <f t="shared" si="308"/>
        <v>5.9895523600143443</v>
      </c>
    </row>
    <row r="466" spans="2:38" ht="15" x14ac:dyDescent="0.15">
      <c r="B466" s="328">
        <f t="shared" si="273"/>
        <v>682.65062957757868</v>
      </c>
      <c r="C466" s="328">
        <f t="shared" si="274"/>
        <v>682.08652773450149</v>
      </c>
      <c r="D466" s="328">
        <f t="shared" si="275"/>
        <v>1.2644218176129767</v>
      </c>
      <c r="E466" s="328">
        <f t="shared" si="304"/>
        <v>140.53632004498908</v>
      </c>
      <c r="F466" s="328">
        <f t="shared" si="276"/>
        <v>140.54335920250605</v>
      </c>
      <c r="G466" s="328">
        <f t="shared" si="277"/>
        <v>76.454925329980981</v>
      </c>
      <c r="H466" s="313">
        <f t="shared" si="278"/>
        <v>0.02</v>
      </c>
      <c r="I466" s="328">
        <f t="shared" si="279"/>
        <v>0.4512814744617572</v>
      </c>
      <c r="J466" s="328">
        <f t="shared" si="305"/>
        <v>80</v>
      </c>
      <c r="K466" s="335">
        <f t="shared" si="280"/>
        <v>-1</v>
      </c>
      <c r="L466" s="323">
        <f t="shared" si="281"/>
        <v>1.2444218176129767</v>
      </c>
      <c r="M466" s="323">
        <f t="shared" si="282"/>
        <v>1.2544218176129767</v>
      </c>
      <c r="N466" s="328">
        <f t="shared" si="283"/>
        <v>-1.7680123746614429E-2</v>
      </c>
      <c r="O466" s="328">
        <f t="shared" si="284"/>
        <v>2.5490085818891117E-3</v>
      </c>
      <c r="P466" s="332">
        <f t="shared" si="306"/>
        <v>12.562100728477031</v>
      </c>
      <c r="Q466" s="328">
        <f t="shared" si="285"/>
        <v>-1.6895093328619595</v>
      </c>
      <c r="R466" s="277">
        <f>IF(H466&gt;0, rate1(1,$L$52,$L$51,$L$54,L466,$L$53,$L$50,P466),"")</f>
        <v>751.42210639413088</v>
      </c>
      <c r="S466" s="323">
        <f t="shared" si="286"/>
        <v>-0.88207462742669929</v>
      </c>
      <c r="T466" s="323">
        <f t="shared" si="287"/>
        <v>-9.3939546758503942E-3</v>
      </c>
      <c r="U466" s="328">
        <f t="shared" si="288"/>
        <v>1.2644218176129767</v>
      </c>
      <c r="V466" s="336">
        <f t="shared" si="289"/>
        <v>1.2644218176129767</v>
      </c>
      <c r="W466" s="328">
        <f t="shared" si="290"/>
        <v>9.619332135768488E-5</v>
      </c>
      <c r="X466" s="328">
        <f t="shared" si="291"/>
        <v>0.2023038345616186</v>
      </c>
      <c r="Y466" s="328">
        <f t="shared" si="307"/>
        <v>12.763184157184339</v>
      </c>
      <c r="Z466" s="108">
        <f>IF(H466&gt;0, rate1(1,$L$52,$L$51,$L$54,U466,$L$53,$L$50,Y466),"")</f>
        <v>747.28981639422659</v>
      </c>
      <c r="AA466" s="336">
        <f t="shared" si="292"/>
        <v>0.10620470404161056</v>
      </c>
      <c r="AB466" s="336">
        <f t="shared" si="293"/>
        <v>1.0762343658850847E-4</v>
      </c>
      <c r="AC466" s="328">
        <f t="shared" si="294"/>
        <v>1.0762343658850847E-4</v>
      </c>
      <c r="AD466" s="328">
        <f t="shared" si="295"/>
        <v>-185.83312923251802</v>
      </c>
      <c r="AE466" s="328">
        <f t="shared" si="296"/>
        <v>-2361.3927748749661</v>
      </c>
      <c r="AF466" s="328">
        <f t="shared" si="297"/>
        <v>682.63284183039548</v>
      </c>
      <c r="AG466" s="328">
        <f t="shared" si="298"/>
        <v>682.08642011106485</v>
      </c>
      <c r="AH466" s="328">
        <f t="shared" si="299"/>
        <v>1.2444492731599874</v>
      </c>
      <c r="AI466" s="328">
        <f t="shared" si="300"/>
        <v>0.14322633799658077</v>
      </c>
      <c r="AJ466" s="328">
        <f t="shared" si="301"/>
        <v>20.855631042770174</v>
      </c>
      <c r="AK466" s="337">
        <f t="shared" si="302"/>
        <v>220.68210550739246</v>
      </c>
      <c r="AL466" s="42">
        <f t="shared" si="308"/>
        <v>6.0064102822107701</v>
      </c>
    </row>
    <row r="467" spans="2:38" ht="15" x14ac:dyDescent="0.15">
      <c r="B467" s="328">
        <f t="shared" si="273"/>
        <v>682.63284183039548</v>
      </c>
      <c r="C467" s="328">
        <f t="shared" si="274"/>
        <v>682.08642011106485</v>
      </c>
      <c r="D467" s="328">
        <f t="shared" si="275"/>
        <v>1.2444492731599874</v>
      </c>
      <c r="E467" s="328">
        <f t="shared" si="304"/>
        <v>140.21320085861359</v>
      </c>
      <c r="F467" s="328">
        <f t="shared" si="276"/>
        <v>140.37476045180134</v>
      </c>
      <c r="G467" s="328">
        <f t="shared" si="277"/>
        <v>91.827710561613543</v>
      </c>
      <c r="H467" s="313">
        <f t="shared" si="278"/>
        <v>0.08</v>
      </c>
      <c r="I467" s="328">
        <f t="shared" si="279"/>
        <v>0.43713737546449921</v>
      </c>
      <c r="J467" s="328">
        <f t="shared" si="305"/>
        <v>80</v>
      </c>
      <c r="K467" s="335">
        <f t="shared" si="280"/>
        <v>1</v>
      </c>
      <c r="L467" s="323">
        <f t="shared" si="281"/>
        <v>1.3244492731599875</v>
      </c>
      <c r="M467" s="323">
        <f t="shared" si="282"/>
        <v>1.2844492731599875</v>
      </c>
      <c r="N467" s="328">
        <f t="shared" si="283"/>
        <v>7.1482290098393797E-2</v>
      </c>
      <c r="O467" s="328">
        <f t="shared" si="284"/>
        <v>2.5490085818891117E-3</v>
      </c>
      <c r="P467" s="332">
        <f t="shared" si="306"/>
        <v>13.311108808866436</v>
      </c>
      <c r="Q467" s="328">
        <f t="shared" si="285"/>
        <v>3.8765090495454615</v>
      </c>
      <c r="R467" s="277">
        <f>IF(H467&gt;0, rate1(1,$L$52,$L$51,$L$54,L467,$L$53,$L$50,P467),"")</f>
        <v>735.76961912655747</v>
      </c>
      <c r="S467" s="323">
        <f t="shared" si="286"/>
        <v>2.0669389686471416</v>
      </c>
      <c r="T467" s="323">
        <f t="shared" si="287"/>
        <v>-6.6997543626166348E-2</v>
      </c>
      <c r="U467" s="328">
        <f t="shared" si="288"/>
        <v>1.2444492731599874</v>
      </c>
      <c r="V467" s="336">
        <f t="shared" si="289"/>
        <v>1.2444492731599874</v>
      </c>
      <c r="W467" s="328">
        <f t="shared" si="290"/>
        <v>9.3178422813977591E-5</v>
      </c>
      <c r="X467" s="328">
        <f t="shared" si="291"/>
        <v>-3.6302806879403846</v>
      </c>
      <c r="Y467" s="328">
        <f t="shared" si="307"/>
        <v>12.494955553974194</v>
      </c>
      <c r="Z467" s="108">
        <f>IF(H467&gt;0, rate1(1,$L$52,$L$51,$L$54,U467,$L$53,$L$50,Y467),"")</f>
        <v>752.79080676173771</v>
      </c>
      <c r="AA467" s="336">
        <f t="shared" si="292"/>
        <v>-1.8918844209641696</v>
      </c>
      <c r="AB467" s="336">
        <f t="shared" si="293"/>
        <v>3.2220659352254273E-5</v>
      </c>
      <c r="AC467" s="328">
        <f t="shared" si="294"/>
        <v>3.2220659352254273E-5</v>
      </c>
      <c r="AD467" s="328">
        <f t="shared" si="295"/>
        <v>2482.8790474271568</v>
      </c>
      <c r="AE467" s="328">
        <f t="shared" si="296"/>
        <v>38166962.412058182</v>
      </c>
      <c r="AF467" s="328">
        <f t="shared" si="297"/>
        <v>682.70429189983452</v>
      </c>
      <c r="AG467" s="328">
        <f t="shared" si="298"/>
        <v>682.08638789040549</v>
      </c>
      <c r="AH467" s="328">
        <f t="shared" si="299"/>
        <v>1.3233469728638509</v>
      </c>
      <c r="AI467" s="328">
        <f t="shared" si="300"/>
        <v>4.379177736436559E-2</v>
      </c>
      <c r="AJ467" s="328">
        <f t="shared" si="301"/>
        <v>20.855643207152774</v>
      </c>
      <c r="AK467" s="337">
        <f t="shared" si="302"/>
        <v>220.68211645775145</v>
      </c>
      <c r="AL467" s="42">
        <f t="shared" si="308"/>
        <v>6.0064217403178102</v>
      </c>
    </row>
    <row r="468" spans="2:38" ht="15" x14ac:dyDescent="0.15">
      <c r="B468" s="328">
        <f t="shared" si="273"/>
        <v>682.70429189983452</v>
      </c>
      <c r="C468" s="328">
        <f t="shared" si="274"/>
        <v>682.08638789040549</v>
      </c>
      <c r="D468" s="328">
        <f t="shared" si="275"/>
        <v>1.3233469728638509</v>
      </c>
      <c r="E468" s="328">
        <f t="shared" si="304"/>
        <v>141.52053475616398</v>
      </c>
      <c r="F468" s="328">
        <f t="shared" si="276"/>
        <v>140.86686780738879</v>
      </c>
      <c r="G468" s="328">
        <f t="shared" si="277"/>
        <v>88.041745347343934</v>
      </c>
      <c r="H468" s="313">
        <f t="shared" si="278"/>
        <v>0.02</v>
      </c>
      <c r="I468" s="328">
        <f t="shared" si="279"/>
        <v>0.49432320754322068</v>
      </c>
      <c r="J468" s="328">
        <f t="shared" si="305"/>
        <v>80</v>
      </c>
      <c r="K468" s="335">
        <f t="shared" si="280"/>
        <v>-1</v>
      </c>
      <c r="L468" s="323">
        <f t="shared" si="281"/>
        <v>1.3033469728638509</v>
      </c>
      <c r="M468" s="323">
        <f t="shared" si="282"/>
        <v>1.3133469728638509</v>
      </c>
      <c r="N468" s="328">
        <f t="shared" si="283"/>
        <v>-1.8502657973381353E-2</v>
      </c>
      <c r="O468" s="328">
        <f t="shared" si="284"/>
        <v>2.5490085818891117E-3</v>
      </c>
      <c r="P468" s="332">
        <f t="shared" si="306"/>
        <v>13.358551982784135</v>
      </c>
      <c r="Q468" s="328">
        <f t="shared" si="285"/>
        <v>10.50205991935124</v>
      </c>
      <c r="R468" s="277">
        <f>IF(H468&gt;0, rate1(1,$L$52,$L$51,$L$54,L468,$L$53,$L$50,P468),"")</f>
        <v>734.75376465672093</v>
      </c>
      <c r="S468" s="323">
        <f t="shared" si="286"/>
        <v>5.6073978946434107</v>
      </c>
      <c r="T468" s="323">
        <f t="shared" si="287"/>
        <v>4.015858494638082E-3</v>
      </c>
      <c r="U468" s="328">
        <f t="shared" si="288"/>
        <v>1.3233469728638509</v>
      </c>
      <c r="V468" s="336">
        <f t="shared" si="289"/>
        <v>1.3233469728638509</v>
      </c>
      <c r="W468" s="328">
        <f t="shared" si="290"/>
        <v>1.0536792190340982E-4</v>
      </c>
      <c r="X468" s="328">
        <f t="shared" si="291"/>
        <v>12.157484956447234</v>
      </c>
      <c r="Y468" s="328">
        <f t="shared" si="307"/>
        <v>13.562754058291716</v>
      </c>
      <c r="Z468" s="108">
        <f>IF(H468&gt;0, rate1(1,$L$52,$L$51,$L$54,U468,$L$53,$L$50,Y468),"")</f>
        <v>730.34716255418016</v>
      </c>
      <c r="AA468" s="336">
        <f t="shared" si="292"/>
        <v>6.5304498228208097</v>
      </c>
      <c r="AB468" s="336">
        <f t="shared" si="293"/>
        <v>-1.9052324002402185E-5</v>
      </c>
      <c r="AC468" s="328">
        <f t="shared" si="294"/>
        <v>4.015858494638082E-3</v>
      </c>
      <c r="AD468" s="328">
        <f t="shared" si="295"/>
        <v>-4.9802551625520968</v>
      </c>
      <c r="AE468" s="328">
        <f t="shared" si="296"/>
        <v>-1229155.4626037078</v>
      </c>
      <c r="AF468" s="328">
        <f t="shared" si="297"/>
        <v>682.68177338336648</v>
      </c>
      <c r="AG468" s="328">
        <f t="shared" si="298"/>
        <v>682.08237203191084</v>
      </c>
      <c r="AH468" s="328">
        <f t="shared" si="299"/>
        <v>1.3033830850662775</v>
      </c>
      <c r="AI468" s="328">
        <f t="shared" si="300"/>
        <v>5.4655841015177407</v>
      </c>
      <c r="AJ468" s="328">
        <f t="shared" si="301"/>
        <v>20.85716142495875</v>
      </c>
      <c r="AK468" s="337">
        <f t="shared" si="302"/>
        <v>220.6821204790501</v>
      </c>
      <c r="AL468" s="42">
        <f t="shared" si="308"/>
        <v>6.006425243659999</v>
      </c>
    </row>
    <row r="469" spans="2:38" ht="15" x14ac:dyDescent="0.15">
      <c r="B469" s="328">
        <f t="shared" si="273"/>
        <v>682.68177338336648</v>
      </c>
      <c r="C469" s="328">
        <f t="shared" si="274"/>
        <v>682.08237203191084</v>
      </c>
      <c r="D469" s="328">
        <f t="shared" si="275"/>
        <v>1.3033830850662775</v>
      </c>
      <c r="E469" s="328">
        <f t="shared" si="304"/>
        <v>141.19018951860397</v>
      </c>
      <c r="F469" s="328">
        <f t="shared" si="276"/>
        <v>141.35536213738396</v>
      </c>
      <c r="G469" s="328">
        <f t="shared" si="277"/>
        <v>84.348717812061324</v>
      </c>
      <c r="H469" s="313">
        <f t="shared" si="278"/>
        <v>0.02</v>
      </c>
      <c r="I469" s="328">
        <f t="shared" si="279"/>
        <v>0.47952108116451203</v>
      </c>
      <c r="J469" s="328">
        <f t="shared" si="305"/>
        <v>80</v>
      </c>
      <c r="K469" s="335">
        <f t="shared" si="280"/>
        <v>-1</v>
      </c>
      <c r="L469" s="323">
        <f t="shared" si="281"/>
        <v>1.2833830850662775</v>
      </c>
      <c r="M469" s="323">
        <f t="shared" si="282"/>
        <v>1.2933830850662775</v>
      </c>
      <c r="N469" s="328">
        <f t="shared" si="283"/>
        <v>-1.82240295457059E-2</v>
      </c>
      <c r="O469" s="328">
        <f t="shared" si="284"/>
        <v>2.5490085818891117E-3</v>
      </c>
      <c r="P469" s="332">
        <f t="shared" si="306"/>
        <v>13.087342891564928</v>
      </c>
      <c r="Q469" s="328">
        <f t="shared" si="285"/>
        <v>6.2356066815080453</v>
      </c>
      <c r="R469" s="277">
        <f>IF(H469&gt;0, rate1(1,$L$52,$L$51,$L$54,L469,$L$53,$L$50,P469),"")</f>
        <v>740.52107356839429</v>
      </c>
      <c r="S469" s="323">
        <f t="shared" si="286"/>
        <v>3.3034671615086895</v>
      </c>
      <c r="T469" s="323">
        <f t="shared" si="287"/>
        <v>7.9115647273954644E-3</v>
      </c>
      <c r="U469" s="328">
        <f t="shared" si="288"/>
        <v>1.3033830850662775</v>
      </c>
      <c r="V469" s="336">
        <f t="shared" si="289"/>
        <v>1.3033830850662775</v>
      </c>
      <c r="W469" s="328">
        <f t="shared" si="290"/>
        <v>1.022127609224821E-4</v>
      </c>
      <c r="X469" s="328">
        <f t="shared" si="291"/>
        <v>8.3545868198077358</v>
      </c>
      <c r="Y469" s="328">
        <f t="shared" si="307"/>
        <v>13.290499040656639</v>
      </c>
      <c r="Z469" s="108">
        <f>IF(H469&gt;0, rate1(1,$L$52,$L$51,$L$54,U469,$L$53,$L$50,Y469),"")</f>
        <v>736.20998979799413</v>
      </c>
      <c r="AA469" s="336">
        <f t="shared" si="292"/>
        <v>4.4519673711099843</v>
      </c>
      <c r="AB469" s="336">
        <f t="shared" si="293"/>
        <v>-2.9610002046344796E-5</v>
      </c>
      <c r="AC469" s="328">
        <f t="shared" si="294"/>
        <v>7.9115647273954644E-3</v>
      </c>
      <c r="AD469" s="328">
        <f t="shared" si="295"/>
        <v>-2.5279449374591825</v>
      </c>
      <c r="AE469" s="328">
        <f t="shared" si="296"/>
        <v>411.20536757055083</v>
      </c>
      <c r="AF469" s="328">
        <f t="shared" si="297"/>
        <v>682.65563778909336</v>
      </c>
      <c r="AG469" s="328">
        <f t="shared" si="298"/>
        <v>682.07446046718348</v>
      </c>
      <c r="AH469" s="328">
        <f t="shared" si="299"/>
        <v>1.2834163017550051</v>
      </c>
      <c r="AI469" s="328">
        <f t="shared" si="300"/>
        <v>10.683780664433387</v>
      </c>
      <c r="AJ469" s="328">
        <f t="shared" si="301"/>
        <v>20.860129141809981</v>
      </c>
      <c r="AK469" s="337">
        <f t="shared" si="302"/>
        <v>220.68260167861374</v>
      </c>
      <c r="AL469" s="42">
        <f t="shared" si="308"/>
        <v>6.0068624903881203</v>
      </c>
    </row>
    <row r="470" spans="2:38" ht="15" x14ac:dyDescent="0.15">
      <c r="B470" s="328">
        <f t="shared" si="273"/>
        <v>682.65563778909336</v>
      </c>
      <c r="C470" s="328">
        <f t="shared" si="274"/>
        <v>682.07446046718348</v>
      </c>
      <c r="D470" s="328">
        <f t="shared" si="275"/>
        <v>1.2834163017550051</v>
      </c>
      <c r="E470" s="328">
        <f t="shared" si="304"/>
        <v>140.87273125539701</v>
      </c>
      <c r="F470" s="328">
        <f t="shared" si="276"/>
        <v>141.03146038700049</v>
      </c>
      <c r="G470" s="328">
        <f t="shared" si="277"/>
        <v>80.287919501421214</v>
      </c>
      <c r="H470" s="313">
        <f t="shared" si="278"/>
        <v>0.02</v>
      </c>
      <c r="I470" s="328">
        <f t="shared" si="279"/>
        <v>0.46494185752790146</v>
      </c>
      <c r="J470" s="328">
        <f t="shared" si="305"/>
        <v>80</v>
      </c>
      <c r="K470" s="335">
        <f t="shared" si="280"/>
        <v>-1</v>
      </c>
      <c r="L470" s="323">
        <f t="shared" si="281"/>
        <v>1.2634163017550051</v>
      </c>
      <c r="M470" s="323">
        <f t="shared" si="282"/>
        <v>1.2734163017550051</v>
      </c>
      <c r="N470" s="328">
        <f t="shared" si="283"/>
        <v>-1.7945312735783148E-2</v>
      </c>
      <c r="O470" s="328">
        <f t="shared" si="284"/>
        <v>2.5490085818891117E-3</v>
      </c>
      <c r="P470" s="332">
        <f t="shared" si="306"/>
        <v>12.817494927592568</v>
      </c>
      <c r="Q470" s="328">
        <f t="shared" si="285"/>
        <v>2.1180677117461926</v>
      </c>
      <c r="R470" s="277">
        <f>IF(H470&gt;0, rate1(1,$L$52,$L$51,$L$54,L470,$L$53,$L$50,P470),"")</f>
        <v>746.16505837566422</v>
      </c>
      <c r="S470" s="323">
        <f t="shared" si="286"/>
        <v>1.1136113130685281</v>
      </c>
      <c r="T470" s="323">
        <f t="shared" si="287"/>
        <v>0.15795357214962286</v>
      </c>
      <c r="U470" s="328">
        <f t="shared" si="288"/>
        <v>1.2834163017550051</v>
      </c>
      <c r="V470" s="336">
        <f t="shared" si="289"/>
        <v>1.2834163017550051</v>
      </c>
      <c r="W470" s="328">
        <f t="shared" si="290"/>
        <v>9.9105112983277621E-5</v>
      </c>
      <c r="X470" s="328">
        <f t="shared" si="291"/>
        <v>4.1626164085969464</v>
      </c>
      <c r="Y470" s="328">
        <f t="shared" si="307"/>
        <v>13.019594148532029</v>
      </c>
      <c r="Z470" s="108">
        <f>IF(H470&gt;0, rate1(1,$L$52,$L$51,$L$54,U470,$L$53,$L$50,Y470),"")</f>
        <v>741.9468263270968</v>
      </c>
      <c r="AA470" s="336">
        <f t="shared" si="292"/>
        <v>2.2010115052288031</v>
      </c>
      <c r="AB470" s="336">
        <f t="shared" si="293"/>
        <v>-8.2518037963672325E-5</v>
      </c>
      <c r="AC470" s="328">
        <f t="shared" si="294"/>
        <v>0.15795357214962286</v>
      </c>
      <c r="AD470" s="328">
        <f t="shared" si="295"/>
        <v>-0.12661948525643238</v>
      </c>
      <c r="AE470" s="328">
        <f t="shared" si="296"/>
        <v>28.955155946764474</v>
      </c>
      <c r="AF470" s="328">
        <f t="shared" si="297"/>
        <v>682.47973890420792</v>
      </c>
      <c r="AG470" s="328">
        <f t="shared" si="298"/>
        <v>681.91650689503388</v>
      </c>
      <c r="AH470" s="328">
        <f t="shared" si="299"/>
        <v>1.263446584782886</v>
      </c>
      <c r="AI470" s="328">
        <f t="shared" si="300"/>
        <v>211.68717347000128</v>
      </c>
      <c r="AJ470" s="328">
        <f t="shared" si="301"/>
        <v>20.918931134440538</v>
      </c>
      <c r="AK470" s="337">
        <f t="shared" si="302"/>
        <v>220.68350284181417</v>
      </c>
      <c r="AL470" s="42">
        <f t="shared" si="308"/>
        <v>6.0077171928412749</v>
      </c>
    </row>
    <row r="471" spans="2:38" ht="15" x14ac:dyDescent="0.15">
      <c r="B471" s="328">
        <f t="shared" si="273"/>
        <v>682.47973890420792</v>
      </c>
      <c r="C471" s="328">
        <f t="shared" si="274"/>
        <v>681.91650689503388</v>
      </c>
      <c r="D471" s="328">
        <f t="shared" si="275"/>
        <v>1.263446584782886</v>
      </c>
      <c r="E471" s="328">
        <f t="shared" si="304"/>
        <v>140.86045418525953</v>
      </c>
      <c r="F471" s="328">
        <f t="shared" si="276"/>
        <v>140.86659272032827</v>
      </c>
      <c r="G471" s="328">
        <f t="shared" si="277"/>
        <v>76.450718213044752</v>
      </c>
      <c r="H471" s="313">
        <f t="shared" si="278"/>
        <v>0.02</v>
      </c>
      <c r="I471" s="328">
        <f t="shared" si="279"/>
        <v>0.45058560733923514</v>
      </c>
      <c r="J471" s="328">
        <f t="shared" si="305"/>
        <v>80</v>
      </c>
      <c r="K471" s="335">
        <f t="shared" si="280"/>
        <v>-1</v>
      </c>
      <c r="L471" s="323">
        <f t="shared" si="281"/>
        <v>1.2434465847828859</v>
      </c>
      <c r="M471" s="323">
        <f t="shared" si="282"/>
        <v>1.253446584782886</v>
      </c>
      <c r="N471" s="328">
        <f t="shared" si="283"/>
        <v>-1.7666506990108077E-2</v>
      </c>
      <c r="O471" s="328">
        <f t="shared" si="284"/>
        <v>2.5490085818891117E-3</v>
      </c>
      <c r="P471" s="332">
        <f t="shared" si="306"/>
        <v>12.549022840937743</v>
      </c>
      <c r="Q471" s="328">
        <f t="shared" si="285"/>
        <v>-1.6918165435256185</v>
      </c>
      <c r="R471" s="277">
        <f>IF(H471&gt;0, rate1(1,$L$52,$L$51,$L$54,L471,$L$53,$L$50,P471),"")</f>
        <v>751.68912320375352</v>
      </c>
      <c r="S471" s="323">
        <f t="shared" si="286"/>
        <v>-0.88296543671585648</v>
      </c>
      <c r="T471" s="323">
        <f t="shared" si="287"/>
        <v>-9.3822789551149862E-3</v>
      </c>
      <c r="U471" s="328">
        <f t="shared" si="288"/>
        <v>1.263446584782886</v>
      </c>
      <c r="V471" s="336">
        <f t="shared" si="289"/>
        <v>1.263446584782886</v>
      </c>
      <c r="W471" s="328">
        <f t="shared" si="290"/>
        <v>9.604499315551962E-5</v>
      </c>
      <c r="X471" s="328">
        <f t="shared" si="291"/>
        <v>0.20089938371063454</v>
      </c>
      <c r="Y471" s="328">
        <f t="shared" si="307"/>
        <v>12.75005383917504</v>
      </c>
      <c r="Z471" s="108">
        <f>IF(H471&gt;0, rate1(1,$L$52,$L$51,$L$54,U471,$L$53,$L$50,Y471),"")</f>
        <v>747.56118459281424</v>
      </c>
      <c r="AA471" s="336">
        <f t="shared" si="292"/>
        <v>0.10542911557236745</v>
      </c>
      <c r="AB471" s="336">
        <f t="shared" si="293"/>
        <v>1.0736431827531639E-4</v>
      </c>
      <c r="AC471" s="328">
        <f t="shared" si="294"/>
        <v>1.0736431827531639E-4</v>
      </c>
      <c r="AD471" s="328">
        <f t="shared" si="295"/>
        <v>-186.28162802388047</v>
      </c>
      <c r="AE471" s="328">
        <f t="shared" si="296"/>
        <v>-2355.4840645453432</v>
      </c>
      <c r="AF471" s="328">
        <f t="shared" si="297"/>
        <v>682.46196503289957</v>
      </c>
      <c r="AG471" s="328">
        <f t="shared" si="298"/>
        <v>681.91639953071558</v>
      </c>
      <c r="AH471" s="328">
        <f t="shared" si="299"/>
        <v>1.2434738941624999</v>
      </c>
      <c r="AI471" s="328">
        <f t="shared" si="300"/>
        <v>0.14283074606390722</v>
      </c>
      <c r="AJ471" s="328">
        <f t="shared" si="301"/>
        <v>20.918970809647778</v>
      </c>
      <c r="AK471" s="337">
        <f t="shared" si="302"/>
        <v>220.70049876455721</v>
      </c>
      <c r="AL471" s="42">
        <f t="shared" si="308"/>
        <v>6.0246521667188748</v>
      </c>
    </row>
    <row r="472" spans="2:38" ht="15" x14ac:dyDescent="0.15">
      <c r="B472" s="328">
        <f t="shared" si="273"/>
        <v>682.46196503289957</v>
      </c>
      <c r="C472" s="328">
        <f t="shared" si="274"/>
        <v>681.91639953071558</v>
      </c>
      <c r="D472" s="328">
        <f t="shared" si="275"/>
        <v>1.2434738941624999</v>
      </c>
      <c r="E472" s="328">
        <f t="shared" si="304"/>
        <v>140.53758350414486</v>
      </c>
      <c r="F472" s="328">
        <f t="shared" si="276"/>
        <v>140.69901884470221</v>
      </c>
      <c r="G472" s="328">
        <f t="shared" si="277"/>
        <v>91.836259577344563</v>
      </c>
      <c r="H472" s="313">
        <f t="shared" si="278"/>
        <v>0.08</v>
      </c>
      <c r="I472" s="328">
        <f t="shared" si="279"/>
        <v>0.43645240174719224</v>
      </c>
      <c r="J472" s="328">
        <f t="shared" si="305"/>
        <v>80</v>
      </c>
      <c r="K472" s="335">
        <f t="shared" si="280"/>
        <v>1</v>
      </c>
      <c r="L472" s="323">
        <f t="shared" si="281"/>
        <v>1.3234738941624999</v>
      </c>
      <c r="M472" s="323">
        <f t="shared" si="282"/>
        <v>1.2834738941624999</v>
      </c>
      <c r="N472" s="328">
        <f t="shared" si="283"/>
        <v>7.1427075500937409E-2</v>
      </c>
      <c r="O472" s="328">
        <f t="shared" si="284"/>
        <v>2.5490085818891117E-3</v>
      </c>
      <c r="P472" s="332">
        <f t="shared" si="306"/>
        <v>13.297842612956615</v>
      </c>
      <c r="Q472" s="328">
        <f t="shared" si="285"/>
        <v>3.8791790961560793</v>
      </c>
      <c r="R472" s="277">
        <f>IF(H472&gt;0, rate1(1,$L$52,$L$51,$L$54,L472,$L$53,$L$50,P472),"")</f>
        <v>736.05314327823703</v>
      </c>
      <c r="S472" s="323">
        <f t="shared" si="286"/>
        <v>2.0675659033211984</v>
      </c>
      <c r="T472" s="323">
        <f t="shared" si="287"/>
        <v>-6.6906478821333396E-2</v>
      </c>
      <c r="U472" s="328">
        <f t="shared" si="288"/>
        <v>1.2434738941624999</v>
      </c>
      <c r="V472" s="336">
        <f t="shared" si="289"/>
        <v>1.2434738941624999</v>
      </c>
      <c r="W472" s="328">
        <f t="shared" si="290"/>
        <v>9.3032416605520751E-5</v>
      </c>
      <c r="X472" s="328">
        <f t="shared" si="291"/>
        <v>-3.6337163907886492</v>
      </c>
      <c r="Y472" s="328">
        <f t="shared" si="307"/>
        <v>12.481892946176725</v>
      </c>
      <c r="Z472" s="108">
        <f>IF(H472&gt;0, rate1(1,$L$52,$L$51,$L$54,U472,$L$53,$L$50,Y472),"")</f>
        <v>753.05643485783753</v>
      </c>
      <c r="AA472" s="336">
        <f t="shared" si="292"/>
        <v>-1.8930069408580303</v>
      </c>
      <c r="AB472" s="336">
        <f t="shared" si="293"/>
        <v>3.2157688698088112E-5</v>
      </c>
      <c r="AC472" s="328">
        <f t="shared" si="294"/>
        <v>3.2157688698088112E-5</v>
      </c>
      <c r="AD472" s="328">
        <f t="shared" si="295"/>
        <v>2487.7409801145404</v>
      </c>
      <c r="AE472" s="328">
        <f t="shared" si="296"/>
        <v>38331194.714653723</v>
      </c>
      <c r="AF472" s="328">
        <f t="shared" si="297"/>
        <v>682.53335995071177</v>
      </c>
      <c r="AG472" s="328">
        <f t="shared" si="298"/>
        <v>681.9163673730269</v>
      </c>
      <c r="AH472" s="328">
        <f t="shared" si="299"/>
        <v>1.3223706193160543</v>
      </c>
      <c r="AI472" s="328">
        <f t="shared" si="300"/>
        <v>4.3689357204377992E-2</v>
      </c>
      <c r="AJ472" s="328">
        <f t="shared" si="301"/>
        <v>20.918982945580336</v>
      </c>
      <c r="AK472" s="337">
        <f t="shared" si="302"/>
        <v>220.70050968407034</v>
      </c>
      <c r="AL472" s="42">
        <f t="shared" si="308"/>
        <v>6.0246635931785599</v>
      </c>
    </row>
    <row r="473" spans="2:38" ht="15" x14ac:dyDescent="0.15">
      <c r="B473" s="328">
        <f t="shared" si="273"/>
        <v>682.53335995071177</v>
      </c>
      <c r="C473" s="328">
        <f t="shared" si="274"/>
        <v>681.9163673730269</v>
      </c>
      <c r="D473" s="328">
        <f t="shared" si="275"/>
        <v>1.3223706193160543</v>
      </c>
      <c r="E473" s="328">
        <f t="shared" si="304"/>
        <v>141.84390751016329</v>
      </c>
      <c r="F473" s="328">
        <f t="shared" si="276"/>
        <v>141.19074550715408</v>
      </c>
      <c r="G473" s="328">
        <f t="shared" si="277"/>
        <v>88.045979826547111</v>
      </c>
      <c r="H473" s="313">
        <f t="shared" si="278"/>
        <v>0.02</v>
      </c>
      <c r="I473" s="328">
        <f t="shared" si="279"/>
        <v>0.49359406214789492</v>
      </c>
      <c r="J473" s="328">
        <f t="shared" si="305"/>
        <v>80</v>
      </c>
      <c r="K473" s="335">
        <f t="shared" si="280"/>
        <v>-1</v>
      </c>
      <c r="L473" s="323">
        <f t="shared" si="281"/>
        <v>1.3023706193160542</v>
      </c>
      <c r="M473" s="323">
        <f t="shared" si="282"/>
        <v>1.3123706193160543</v>
      </c>
      <c r="N473" s="328">
        <f t="shared" si="283"/>
        <v>-1.8489032491781021E-2</v>
      </c>
      <c r="O473" s="328">
        <f t="shared" si="284"/>
        <v>2.5490085818891117E-3</v>
      </c>
      <c r="P473" s="332">
        <f t="shared" si="306"/>
        <v>13.345255889391783</v>
      </c>
      <c r="Q473" s="328">
        <f t="shared" si="285"/>
        <v>10.506705160312762</v>
      </c>
      <c r="R473" s="277">
        <f>IF(H473&gt;0, rate1(1,$L$52,$L$51,$L$54,L473,$L$53,$L$50,P473),"")</f>
        <v>735.03876128796298</v>
      </c>
      <c r="S473" s="323">
        <f t="shared" si="286"/>
        <v>5.6077030243133299</v>
      </c>
      <c r="T473" s="323">
        <f t="shared" si="287"/>
        <v>4.0126354485565787E-3</v>
      </c>
      <c r="U473" s="328">
        <f t="shared" si="288"/>
        <v>1.3223706193160543</v>
      </c>
      <c r="V473" s="336">
        <f t="shared" si="289"/>
        <v>1.3223706193160543</v>
      </c>
      <c r="W473" s="328">
        <f t="shared" si="290"/>
        <v>1.0521250024053685E-4</v>
      </c>
      <c r="X473" s="328">
        <f t="shared" si="291"/>
        <v>12.165074137350487</v>
      </c>
      <c r="Y473" s="328">
        <f t="shared" si="307"/>
        <v>13.549407060932362</v>
      </c>
      <c r="Z473" s="108">
        <f>IF(H473&gt;0, rate1(1,$L$52,$L$51,$L$54,U473,$L$53,$L$50,Y473),"")</f>
        <v>730.63689464162906</v>
      </c>
      <c r="AA473" s="336">
        <f t="shared" si="292"/>
        <v>6.5319351379944797</v>
      </c>
      <c r="AB473" s="336">
        <f t="shared" si="293"/>
        <v>-1.9019113134193412E-5</v>
      </c>
      <c r="AC473" s="328">
        <f t="shared" si="294"/>
        <v>4.0126354485565787E-3</v>
      </c>
      <c r="AD473" s="328">
        <f t="shared" si="295"/>
        <v>-4.9842554242485146</v>
      </c>
      <c r="AE473" s="328">
        <f t="shared" si="296"/>
        <v>-1232560.0597862382</v>
      </c>
      <c r="AF473" s="328">
        <f t="shared" si="297"/>
        <v>682.51085828277144</v>
      </c>
      <c r="AG473" s="328">
        <f t="shared" si="298"/>
        <v>681.91235473757831</v>
      </c>
      <c r="AH473" s="328">
        <f t="shared" si="299"/>
        <v>1.3024065907615814</v>
      </c>
      <c r="AI473" s="328">
        <f t="shared" si="300"/>
        <v>5.4590800647376554</v>
      </c>
      <c r="AJ473" s="328">
        <f t="shared" si="301"/>
        <v>20.920499356709428</v>
      </c>
      <c r="AK473" s="337">
        <f t="shared" si="302"/>
        <v>220.70051369633748</v>
      </c>
      <c r="AL473" s="42">
        <f t="shared" si="308"/>
        <v>6.0246670883271367</v>
      </c>
    </row>
    <row r="474" spans="2:38" ht="15" x14ac:dyDescent="0.15">
      <c r="B474" s="328">
        <f t="shared" si="273"/>
        <v>682.51085828277144</v>
      </c>
      <c r="C474" s="328">
        <f t="shared" si="274"/>
        <v>681.91235473757831</v>
      </c>
      <c r="D474" s="328">
        <f t="shared" si="275"/>
        <v>1.3024065907615814</v>
      </c>
      <c r="E474" s="328">
        <f t="shared" si="304"/>
        <v>141.51380500957387</v>
      </c>
      <c r="F474" s="328">
        <f t="shared" si="276"/>
        <v>141.67885625986858</v>
      </c>
      <c r="G474" s="328">
        <f t="shared" si="277"/>
        <v>84.348897763702411</v>
      </c>
      <c r="H474" s="313">
        <f t="shared" si="278"/>
        <v>0.02</v>
      </c>
      <c r="I474" s="328">
        <f t="shared" si="279"/>
        <v>0.47880283615450026</v>
      </c>
      <c r="J474" s="328">
        <f t="shared" si="305"/>
        <v>80</v>
      </c>
      <c r="K474" s="335">
        <f t="shared" si="280"/>
        <v>-1</v>
      </c>
      <c r="L474" s="323">
        <f t="shared" si="281"/>
        <v>1.2824065907615814</v>
      </c>
      <c r="M474" s="323">
        <f t="shared" si="282"/>
        <v>1.2924065907615814</v>
      </c>
      <c r="N474" s="328">
        <f t="shared" si="283"/>
        <v>-1.8210399753887385E-2</v>
      </c>
      <c r="O474" s="328">
        <f t="shared" si="284"/>
        <v>2.5490085818891117E-3</v>
      </c>
      <c r="P474" s="332">
        <f t="shared" si="306"/>
        <v>13.074113032631786</v>
      </c>
      <c r="Q474" s="328">
        <f t="shared" si="285"/>
        <v>6.2376417350548223</v>
      </c>
      <c r="R474" s="277">
        <f>IF(H474&gt;0, rate1(1,$L$52,$L$51,$L$54,L474,$L$53,$L$50,P474),"")</f>
        <v>740.79995717677389</v>
      </c>
      <c r="S474" s="323">
        <f t="shared" si="286"/>
        <v>3.3033012432646207</v>
      </c>
      <c r="T474" s="323">
        <f t="shared" si="287"/>
        <v>7.9062171338372504E-3</v>
      </c>
      <c r="U474" s="328">
        <f t="shared" si="288"/>
        <v>1.3024065907615814</v>
      </c>
      <c r="V474" s="336">
        <f t="shared" si="289"/>
        <v>1.3024065907615814</v>
      </c>
      <c r="W474" s="328">
        <f t="shared" si="290"/>
        <v>1.020596627414605E-4</v>
      </c>
      <c r="X474" s="328">
        <f t="shared" si="291"/>
        <v>8.3578966861075941</v>
      </c>
      <c r="Y474" s="328">
        <f t="shared" si="307"/>
        <v>13.277217746295388</v>
      </c>
      <c r="Z474" s="108">
        <f>IF(H474&gt;0, rate1(1,$L$52,$L$51,$L$54,U474,$L$53,$L$50,Y474),"")</f>
        <v>736.49347584185614</v>
      </c>
      <c r="AA474" s="336">
        <f t="shared" si="292"/>
        <v>4.4520168230201671</v>
      </c>
      <c r="AB474" s="336">
        <f t="shared" si="293"/>
        <v>-2.9565227510151173E-5</v>
      </c>
      <c r="AC474" s="328">
        <f t="shared" si="294"/>
        <v>7.9062171338372504E-3</v>
      </c>
      <c r="AD474" s="328">
        <f t="shared" si="295"/>
        <v>-2.5296547845117279</v>
      </c>
      <c r="AE474" s="328">
        <f t="shared" si="296"/>
        <v>411.88539295513215</v>
      </c>
      <c r="AF474" s="328">
        <f t="shared" si="297"/>
        <v>682.48474166588369</v>
      </c>
      <c r="AG474" s="328">
        <f t="shared" si="298"/>
        <v>681.90444852044448</v>
      </c>
      <c r="AH474" s="328">
        <f t="shared" si="299"/>
        <v>1.2824396648687237</v>
      </c>
      <c r="AI474" s="328">
        <f t="shared" si="300"/>
        <v>10.672539944478729</v>
      </c>
      <c r="AJ474" s="328">
        <f t="shared" si="301"/>
        <v>20.923463951138448</v>
      </c>
      <c r="AK474" s="337">
        <f t="shared" si="302"/>
        <v>220.70099434639073</v>
      </c>
      <c r="AL474" s="42">
        <f t="shared" si="308"/>
        <v>6.0251038147323159</v>
      </c>
    </row>
    <row r="475" spans="2:38" ht="15" x14ac:dyDescent="0.15">
      <c r="B475" s="328">
        <f t="shared" si="273"/>
        <v>682.48474166588369</v>
      </c>
      <c r="C475" s="328">
        <f t="shared" si="274"/>
        <v>681.90444852044448</v>
      </c>
      <c r="D475" s="328">
        <f t="shared" si="275"/>
        <v>1.2824396648687237</v>
      </c>
      <c r="E475" s="328">
        <f t="shared" si="304"/>
        <v>141.1965853130678</v>
      </c>
      <c r="F475" s="328">
        <f t="shared" si="276"/>
        <v>141.35519516132084</v>
      </c>
      <c r="G475" s="328">
        <f t="shared" si="277"/>
        <v>80.285721716611008</v>
      </c>
      <c r="H475" s="313">
        <f t="shared" si="278"/>
        <v>0.02</v>
      </c>
      <c r="I475" s="328">
        <f t="shared" si="279"/>
        <v>0.46423451635137103</v>
      </c>
      <c r="J475" s="328">
        <f t="shared" si="305"/>
        <v>80</v>
      </c>
      <c r="K475" s="335">
        <f t="shared" si="280"/>
        <v>-1</v>
      </c>
      <c r="L475" s="323">
        <f t="shared" si="281"/>
        <v>1.2624396648687237</v>
      </c>
      <c r="M475" s="323">
        <f t="shared" si="282"/>
        <v>1.2724396648687237</v>
      </c>
      <c r="N475" s="328">
        <f t="shared" si="283"/>
        <v>-1.7931678607256529E-2</v>
      </c>
      <c r="O475" s="328">
        <f t="shared" si="284"/>
        <v>2.5490085818891117E-3</v>
      </c>
      <c r="P475" s="332">
        <f t="shared" si="306"/>
        <v>12.804332015729614</v>
      </c>
      <c r="Q475" s="328">
        <f t="shared" si="285"/>
        <v>2.1176213252674216</v>
      </c>
      <c r="R475" s="277">
        <f>IF(H475&gt;0, rate1(1,$L$52,$L$51,$L$54,L475,$L$53,$L$50,P475),"")</f>
        <v>746.43799874464423</v>
      </c>
      <c r="S475" s="323">
        <f t="shared" si="286"/>
        <v>1.1129695034468865</v>
      </c>
      <c r="T475" s="323">
        <f t="shared" si="287"/>
        <v>0.15873025958450149</v>
      </c>
      <c r="U475" s="328">
        <f t="shared" si="288"/>
        <v>1.2824396648687237</v>
      </c>
      <c r="V475" s="336">
        <f t="shared" si="289"/>
        <v>1.2824396648687237</v>
      </c>
      <c r="W475" s="328">
        <f t="shared" si="290"/>
        <v>9.8954339018852977E-5</v>
      </c>
      <c r="X475" s="328">
        <f t="shared" si="291"/>
        <v>4.1633805937592143</v>
      </c>
      <c r="Y475" s="328">
        <f t="shared" si="307"/>
        <v>13.006379255742917</v>
      </c>
      <c r="Z475" s="108">
        <f>IF(H475&gt;0, rate1(1,$L$52,$L$51,$L$54,U475,$L$53,$L$50,Y475),"")</f>
        <v>742.22424152994756</v>
      </c>
      <c r="AA475" s="336">
        <f t="shared" si="292"/>
        <v>2.2005927678425623</v>
      </c>
      <c r="AB475" s="336">
        <f t="shared" si="293"/>
        <v>-8.242123530085198E-5</v>
      </c>
      <c r="AC475" s="328">
        <f t="shared" si="294"/>
        <v>0.15873025958450149</v>
      </c>
      <c r="AD475" s="328">
        <f t="shared" si="295"/>
        <v>-0.12599991994187359</v>
      </c>
      <c r="AE475" s="328">
        <f t="shared" si="296"/>
        <v>28.849084088985983</v>
      </c>
      <c r="AF475" s="328">
        <f t="shared" si="297"/>
        <v>682.30807972769196</v>
      </c>
      <c r="AG475" s="328">
        <f t="shared" si="298"/>
        <v>681.74571826086003</v>
      </c>
      <c r="AH475" s="328">
        <f t="shared" si="299"/>
        <v>1.2624698034029946</v>
      </c>
      <c r="AI475" s="328">
        <f t="shared" si="300"/>
        <v>212.6502935963245</v>
      </c>
      <c r="AJ475" s="328">
        <f t="shared" si="301"/>
        <v>20.982533477137427</v>
      </c>
      <c r="AK475" s="337">
        <f t="shared" si="302"/>
        <v>220.70189456337138</v>
      </c>
      <c r="AL475" s="42">
        <f t="shared" si="308"/>
        <v>6.0259576179278742</v>
      </c>
    </row>
    <row r="476" spans="2:38" ht="15" x14ac:dyDescent="0.15">
      <c r="B476" s="328">
        <f t="shared" si="273"/>
        <v>682.30807972769196</v>
      </c>
      <c r="C476" s="328">
        <f t="shared" si="274"/>
        <v>681.74571826086003</v>
      </c>
      <c r="D476" s="328">
        <f t="shared" si="275"/>
        <v>1.2624698034029946</v>
      </c>
      <c r="E476" s="328">
        <f t="shared" si="304"/>
        <v>141.18611095899752</v>
      </c>
      <c r="F476" s="328">
        <f t="shared" si="276"/>
        <v>141.19134813603267</v>
      </c>
      <c r="G476" s="328">
        <f t="shared" si="277"/>
        <v>76.446505838160192</v>
      </c>
      <c r="H476" s="313">
        <f t="shared" si="278"/>
        <v>0.02</v>
      </c>
      <c r="I476" s="328">
        <f t="shared" si="279"/>
        <v>0.44988917346554447</v>
      </c>
      <c r="J476" s="328">
        <f t="shared" si="305"/>
        <v>80</v>
      </c>
      <c r="K476" s="335">
        <f t="shared" si="280"/>
        <v>-1</v>
      </c>
      <c r="L476" s="323">
        <f t="shared" si="281"/>
        <v>1.2424698034029946</v>
      </c>
      <c r="M476" s="323">
        <f t="shared" si="282"/>
        <v>1.2524698034029946</v>
      </c>
      <c r="N476" s="328">
        <f t="shared" si="283"/>
        <v>-1.7652868497146867E-2</v>
      </c>
      <c r="O476" s="328">
        <f t="shared" si="284"/>
        <v>2.5490085818891117E-3</v>
      </c>
      <c r="P476" s="332">
        <f t="shared" si="306"/>
        <v>12.53592760740705</v>
      </c>
      <c r="Q476" s="328">
        <f t="shared" si="285"/>
        <v>-1.6941264794127164</v>
      </c>
      <c r="R476" s="277">
        <f>IF(H476&gt;0, rate1(1,$L$52,$L$51,$L$54,L476,$L$53,$L$50,P476),"")</f>
        <v>751.95628325528571</v>
      </c>
      <c r="S476" s="323">
        <f t="shared" si="286"/>
        <v>-0.88385686679027486</v>
      </c>
      <c r="T476" s="323">
        <f t="shared" si="287"/>
        <v>-9.3705996502929205E-3</v>
      </c>
      <c r="U476" s="328">
        <f t="shared" si="288"/>
        <v>1.2624698034029946</v>
      </c>
      <c r="V476" s="336">
        <f t="shared" si="289"/>
        <v>1.2624698034029946</v>
      </c>
      <c r="W476" s="328">
        <f t="shared" si="290"/>
        <v>9.5896544147322516E-5</v>
      </c>
      <c r="X476" s="328">
        <f t="shared" si="291"/>
        <v>0.19949869291998823</v>
      </c>
      <c r="Y476" s="328">
        <f t="shared" si="307"/>
        <v>12.736906064579074</v>
      </c>
      <c r="Z476" s="108">
        <f>IF(H476&gt;0, rate1(1,$L$52,$L$51,$L$54,U476,$L$53,$L$50,Y476),"")</f>
        <v>747.83269704409099</v>
      </c>
      <c r="AA476" s="336">
        <f t="shared" si="292"/>
        <v>0.10465604230541618</v>
      </c>
      <c r="AB476" s="336">
        <f t="shared" si="293"/>
        <v>1.0710581483594974E-4</v>
      </c>
      <c r="AC476" s="328">
        <f t="shared" si="294"/>
        <v>1.0710581483594974E-4</v>
      </c>
      <c r="AD476" s="328">
        <f t="shared" si="295"/>
        <v>-186.73122491653049</v>
      </c>
      <c r="AE476" s="328">
        <f t="shared" si="296"/>
        <v>-2349.6388841182202</v>
      </c>
      <c r="AF476" s="328">
        <f t="shared" si="297"/>
        <v>682.29031975338</v>
      </c>
      <c r="AG476" s="328">
        <f t="shared" si="298"/>
        <v>681.74561115504514</v>
      </c>
      <c r="AH476" s="328">
        <f t="shared" si="299"/>
        <v>1.2424969662839547</v>
      </c>
      <c r="AI476" s="328">
        <f t="shared" si="300"/>
        <v>0.14243622564370248</v>
      </c>
      <c r="AJ476" s="328">
        <f t="shared" si="301"/>
        <v>20.982573042755661</v>
      </c>
      <c r="AK476" s="337">
        <f t="shared" si="302"/>
        <v>220.71896734566602</v>
      </c>
      <c r="AL476" s="42">
        <f t="shared" si="308"/>
        <v>6.0429696414155805</v>
      </c>
    </row>
    <row r="477" spans="2:38" ht="15" x14ac:dyDescent="0.15">
      <c r="B477" s="328">
        <f t="shared" si="273"/>
        <v>682.29031975338</v>
      </c>
      <c r="C477" s="328">
        <f t="shared" si="274"/>
        <v>681.74561115504514</v>
      </c>
      <c r="D477" s="328">
        <f t="shared" si="275"/>
        <v>1.2424969662839547</v>
      </c>
      <c r="E477" s="328">
        <f t="shared" si="304"/>
        <v>140.86348918189049</v>
      </c>
      <c r="F477" s="328">
        <f t="shared" si="276"/>
        <v>141.024800070444</v>
      </c>
      <c r="G477" s="328">
        <f t="shared" si="277"/>
        <v>91.84483957677935</v>
      </c>
      <c r="H477" s="313">
        <f t="shared" si="278"/>
        <v>0.08</v>
      </c>
      <c r="I477" s="328">
        <f t="shared" si="279"/>
        <v>0.43576687866789143</v>
      </c>
      <c r="J477" s="328">
        <f t="shared" si="305"/>
        <v>80</v>
      </c>
      <c r="K477" s="335">
        <f t="shared" si="280"/>
        <v>1</v>
      </c>
      <c r="L477" s="323">
        <f t="shared" si="281"/>
        <v>1.3224969662839547</v>
      </c>
      <c r="M477" s="323">
        <f t="shared" si="282"/>
        <v>1.2824969662839547</v>
      </c>
      <c r="N477" s="328">
        <f t="shared" si="283"/>
        <v>7.1371773338632316E-2</v>
      </c>
      <c r="O477" s="328">
        <f t="shared" si="284"/>
        <v>2.5490085818891117E-3</v>
      </c>
      <c r="P477" s="332">
        <f t="shared" si="306"/>
        <v>13.284558679247976</v>
      </c>
      <c r="Q477" s="328">
        <f t="shared" si="285"/>
        <v>3.8818600378220793</v>
      </c>
      <c r="R477" s="277">
        <f>IF(H477&gt;0, rate1(1,$L$52,$L$51,$L$54,L477,$L$53,$L$50,P477),"")</f>
        <v>736.33681409001781</v>
      </c>
      <c r="S477" s="323">
        <f t="shared" si="286"/>
        <v>2.0681977479886706</v>
      </c>
      <c r="T477" s="323">
        <f t="shared" si="287"/>
        <v>-6.6815131817137371E-2</v>
      </c>
      <c r="U477" s="328">
        <f t="shared" si="288"/>
        <v>1.2424969662839547</v>
      </c>
      <c r="V477" s="336">
        <f t="shared" si="289"/>
        <v>1.2424969662839547</v>
      </c>
      <c r="W477" s="328">
        <f t="shared" si="290"/>
        <v>9.2886293297400613E-5</v>
      </c>
      <c r="X477" s="328">
        <f t="shared" si="291"/>
        <v>-3.63715946226732</v>
      </c>
      <c r="Y477" s="328">
        <f t="shared" si="307"/>
        <v>12.468813025205094</v>
      </c>
      <c r="Z477" s="108">
        <f>IF(H477&gt;0, rate1(1,$L$52,$L$51,$L$54,U477,$L$53,$L$50,Y477),"")</f>
        <v>753.32220586418043</v>
      </c>
      <c r="AA477" s="336">
        <f t="shared" si="292"/>
        <v>-1.894132147181061</v>
      </c>
      <c r="AB477" s="336">
        <f t="shared" si="293"/>
        <v>3.2094696639154371E-5</v>
      </c>
      <c r="AC477" s="328">
        <f t="shared" si="294"/>
        <v>3.2094696639154371E-5</v>
      </c>
      <c r="AD477" s="328">
        <f t="shared" si="295"/>
        <v>2492.623653666285</v>
      </c>
      <c r="AE477" s="328">
        <f t="shared" si="296"/>
        <v>38496336.689998671</v>
      </c>
      <c r="AF477" s="328">
        <f t="shared" si="297"/>
        <v>682.36165943202195</v>
      </c>
      <c r="AG477" s="328">
        <f t="shared" si="298"/>
        <v>681.74557906034852</v>
      </c>
      <c r="AH477" s="328">
        <f t="shared" si="299"/>
        <v>1.3213927140199007</v>
      </c>
      <c r="AI477" s="328">
        <f t="shared" si="300"/>
        <v>4.35869781668023E-2</v>
      </c>
      <c r="AJ477" s="328">
        <f t="shared" si="301"/>
        <v>20.982585150249594</v>
      </c>
      <c r="AK477" s="337">
        <f t="shared" si="302"/>
        <v>220.71897823441776</v>
      </c>
      <c r="AL477" s="42">
        <f t="shared" si="308"/>
        <v>6.0429810363136323</v>
      </c>
    </row>
    <row r="478" spans="2:38" ht="15" x14ac:dyDescent="0.15">
      <c r="B478" s="328">
        <f t="shared" si="273"/>
        <v>682.36165943202195</v>
      </c>
      <c r="C478" s="328">
        <f t="shared" si="274"/>
        <v>681.74557906034852</v>
      </c>
      <c r="D478" s="328">
        <f t="shared" si="275"/>
        <v>1.3213927140199007</v>
      </c>
      <c r="E478" s="328">
        <f t="shared" si="304"/>
        <v>142.16880169494775</v>
      </c>
      <c r="F478" s="328">
        <f t="shared" si="276"/>
        <v>141.51614543841913</v>
      </c>
      <c r="G478" s="328">
        <f t="shared" si="277"/>
        <v>88.050234803564408</v>
      </c>
      <c r="H478" s="313">
        <f t="shared" si="278"/>
        <v>0.02</v>
      </c>
      <c r="I478" s="328">
        <f t="shared" si="279"/>
        <v>0.49286429733874687</v>
      </c>
      <c r="J478" s="328">
        <f t="shared" si="305"/>
        <v>80</v>
      </c>
      <c r="K478" s="335">
        <f t="shared" si="280"/>
        <v>-1</v>
      </c>
      <c r="L478" s="323">
        <f t="shared" si="281"/>
        <v>1.3013927140199006</v>
      </c>
      <c r="M478" s="323">
        <f t="shared" si="282"/>
        <v>1.3113927140199007</v>
      </c>
      <c r="N478" s="328">
        <f t="shared" si="283"/>
        <v>-1.8475385239804298E-2</v>
      </c>
      <c r="O478" s="328">
        <f t="shared" si="284"/>
        <v>2.5490085818891117E-3</v>
      </c>
      <c r="P478" s="332">
        <f t="shared" si="306"/>
        <v>13.33194198836348</v>
      </c>
      <c r="Q478" s="328">
        <f t="shared" si="285"/>
        <v>10.511377245313213</v>
      </c>
      <c r="R478" s="277">
        <f>IF(H478&gt;0, rate1(1,$L$52,$L$51,$L$54,L478,$L$53,$L$50,P478),"")</f>
        <v>735.32390511109872</v>
      </c>
      <c r="S478" s="323">
        <f t="shared" si="286"/>
        <v>5.6080211166970368</v>
      </c>
      <c r="T478" s="323">
        <f t="shared" si="287"/>
        <v>4.0093968260820796E-3</v>
      </c>
      <c r="U478" s="328">
        <f t="shared" si="288"/>
        <v>1.3213927140199007</v>
      </c>
      <c r="V478" s="336">
        <f t="shared" si="289"/>
        <v>1.3213927140199007</v>
      </c>
      <c r="W478" s="328">
        <f t="shared" si="290"/>
        <v>1.05056946545945E-4</v>
      </c>
      <c r="X478" s="328">
        <f t="shared" si="291"/>
        <v>12.172694936271625</v>
      </c>
      <c r="Y478" s="328">
        <f t="shared" si="307"/>
        <v>13.536042149654795</v>
      </c>
      <c r="Z478" s="108">
        <f>IF(H478&gt;0, rate1(1,$L$52,$L$51,$L$54,U478,$L$53,$L$50,Y478),"")</f>
        <v>730.92677476217636</v>
      </c>
      <c r="AA478" s="336">
        <f t="shared" si="292"/>
        <v>6.5334349227378059</v>
      </c>
      <c r="AB478" s="336">
        <f t="shared" si="293"/>
        <v>-1.8985846587668087E-5</v>
      </c>
      <c r="AC478" s="328">
        <f t="shared" si="294"/>
        <v>4.0093968260820796E-3</v>
      </c>
      <c r="AD478" s="328">
        <f t="shared" si="295"/>
        <v>-4.988281496582041</v>
      </c>
      <c r="AE478" s="328">
        <f t="shared" si="296"/>
        <v>-1235985.2401626045</v>
      </c>
      <c r="AF478" s="328">
        <f t="shared" si="297"/>
        <v>682.33917464995602</v>
      </c>
      <c r="AG478" s="328">
        <f t="shared" si="298"/>
        <v>681.74156966352245</v>
      </c>
      <c r="AH478" s="328">
        <f t="shared" si="299"/>
        <v>1.3014285443981517</v>
      </c>
      <c r="AI478" s="328">
        <f t="shared" si="300"/>
        <v>5.4525587951289403</v>
      </c>
      <c r="AJ478" s="328">
        <f t="shared" si="301"/>
        <v>20.984099749914908</v>
      </c>
      <c r="AK478" s="337">
        <f t="shared" si="302"/>
        <v>220.71898223765677</v>
      </c>
      <c r="AL478" s="42">
        <f t="shared" si="308"/>
        <v>6.042984523271886</v>
      </c>
    </row>
    <row r="479" spans="2:38" ht="15" x14ac:dyDescent="0.15">
      <c r="B479" s="328">
        <f t="shared" si="273"/>
        <v>682.33917464995602</v>
      </c>
      <c r="C479" s="328">
        <f t="shared" si="274"/>
        <v>681.74156966352245</v>
      </c>
      <c r="D479" s="328">
        <f t="shared" si="275"/>
        <v>1.3014285443981517</v>
      </c>
      <c r="E479" s="328">
        <f t="shared" si="304"/>
        <v>141.83894229831043</v>
      </c>
      <c r="F479" s="328">
        <f t="shared" si="276"/>
        <v>142.00387199662907</v>
      </c>
      <c r="G479" s="328">
        <f t="shared" si="277"/>
        <v>84.349088498739647</v>
      </c>
      <c r="H479" s="313">
        <f t="shared" si="278"/>
        <v>0.02</v>
      </c>
      <c r="I479" s="328">
        <f t="shared" si="279"/>
        <v>0.47808398914685313</v>
      </c>
      <c r="J479" s="328">
        <f t="shared" si="305"/>
        <v>80</v>
      </c>
      <c r="K479" s="335">
        <f t="shared" si="280"/>
        <v>-1</v>
      </c>
      <c r="L479" s="323">
        <f t="shared" si="281"/>
        <v>1.2814285443981517</v>
      </c>
      <c r="M479" s="323">
        <f t="shared" si="282"/>
        <v>1.2914285443981517</v>
      </c>
      <c r="N479" s="328">
        <f t="shared" si="283"/>
        <v>-1.8196748183598954E-2</v>
      </c>
      <c r="O479" s="328">
        <f t="shared" si="284"/>
        <v>2.5490085818891117E-3</v>
      </c>
      <c r="P479" s="332">
        <f t="shared" si="306"/>
        <v>13.060865505376606</v>
      </c>
      <c r="Q479" s="328">
        <f t="shared" si="285"/>
        <v>6.2396924907503859</v>
      </c>
      <c r="R479" s="277">
        <f>IF(H479&gt;0, rate1(1,$L$52,$L$51,$L$54,L479,$L$53,$L$50,P479),"")</f>
        <v>741.07898679310028</v>
      </c>
      <c r="S479" s="323">
        <f t="shared" si="286"/>
        <v>3.3031431114512206</v>
      </c>
      <c r="T479" s="323">
        <f t="shared" si="287"/>
        <v>7.9008326026831673E-3</v>
      </c>
      <c r="U479" s="328">
        <f t="shared" si="288"/>
        <v>1.3014285443981517</v>
      </c>
      <c r="V479" s="336">
        <f t="shared" si="289"/>
        <v>1.3014285443981517</v>
      </c>
      <c r="W479" s="328">
        <f t="shared" si="290"/>
        <v>1.0190643624108375E-4</v>
      </c>
      <c r="X479" s="328">
        <f t="shared" si="291"/>
        <v>8.3612276849445806</v>
      </c>
      <c r="Y479" s="328">
        <f t="shared" si="307"/>
        <v>13.263918675814288</v>
      </c>
      <c r="Z479" s="108">
        <f>IF(H479&gt;0, rate1(1,$L$52,$L$51,$L$54,U479,$L$53,$L$50,Y479),"")</f>
        <v>736.77710879617234</v>
      </c>
      <c r="AA479" s="336">
        <f t="shared" si="292"/>
        <v>4.4520766015267004</v>
      </c>
      <c r="AB479" s="336">
        <f t="shared" si="293"/>
        <v>-2.9520328777181554E-5</v>
      </c>
      <c r="AC479" s="328">
        <f t="shared" si="294"/>
        <v>7.9008326026831673E-3</v>
      </c>
      <c r="AD479" s="328">
        <f t="shared" si="295"/>
        <v>-2.531378780662672</v>
      </c>
      <c r="AE479" s="328">
        <f t="shared" si="296"/>
        <v>412.57017433862819</v>
      </c>
      <c r="AF479" s="328">
        <f t="shared" si="297"/>
        <v>682.31307706916971</v>
      </c>
      <c r="AG479" s="328">
        <f t="shared" si="298"/>
        <v>681.73366883091978</v>
      </c>
      <c r="AH479" s="328">
        <f t="shared" si="299"/>
        <v>1.2814614756063882</v>
      </c>
      <c r="AI479" s="328">
        <f t="shared" si="300"/>
        <v>10.661255741270907</v>
      </c>
      <c r="AJ479" s="328">
        <f t="shared" si="301"/>
        <v>20.987061209843038</v>
      </c>
      <c r="AK479" s="337">
        <f t="shared" si="302"/>
        <v>220.71946233673896</v>
      </c>
      <c r="AL479" s="42">
        <f t="shared" si="308"/>
        <v>6.0434207279754961</v>
      </c>
    </row>
    <row r="480" spans="2:38" ht="15" x14ac:dyDescent="0.15">
      <c r="B480" s="328">
        <f t="shared" ref="B480:B543" si="309">IF(H480&gt;0, AF479,"")</f>
        <v>682.31307706916971</v>
      </c>
      <c r="C480" s="328">
        <f t="shared" ref="C480:C543" si="310">IF(H480&gt;0, AG479,"")</f>
        <v>681.73366883091978</v>
      </c>
      <c r="D480" s="328">
        <f t="shared" ref="D480:D543" si="311">IF(H480&gt;0, AH479,"")</f>
        <v>1.2814614756063882</v>
      </c>
      <c r="E480" s="328">
        <f t="shared" si="304"/>
        <v>141.52196149291407</v>
      </c>
      <c r="F480" s="328">
        <f t="shared" ref="F480:F543" si="312">IF(H480&gt;0, (E480+E479)/2,"")</f>
        <v>141.68045189561224</v>
      </c>
      <c r="G480" s="328">
        <f t="shared" ref="G480:G543" si="313">IF(H480&gt;0, F480*$S$53*$C$55*(B480-C480+N480)^1.5,"")</f>
        <v>80.283524692718871</v>
      </c>
      <c r="H480" s="313">
        <f t="shared" ref="H480:H543" si="314">dv(S479)</f>
        <v>0.02</v>
      </c>
      <c r="I480" s="328">
        <f t="shared" ref="I480:I543" si="315">IF(H480&gt;0, (B480-C480)*B$19,"")</f>
        <v>0.46352659059994039</v>
      </c>
      <c r="J480" s="328">
        <f t="shared" si="305"/>
        <v>80</v>
      </c>
      <c r="K480" s="335">
        <f t="shared" ref="K480:K543" si="316">IF(H480&gt;0, IF((1-S479-0.015)&gt;0,1,-1),"")</f>
        <v>-1</v>
      </c>
      <c r="L480" s="323">
        <f t="shared" ref="L480:L543" si="317">IF(H480&gt;0, D480+K480*H480,"")</f>
        <v>1.2614614756063882</v>
      </c>
      <c r="M480" s="323">
        <f t="shared" ref="M480:M543" si="318">IF(H480&gt;0, (D480+L480)/2,"")</f>
        <v>1.2714614756063882</v>
      </c>
      <c r="N480" s="328">
        <f t="shared" ref="N480:N543" si="319">IF(H480&gt;0, 2*($P$53*M480/$S$52/$S$51)^2-(B480-C480)*2,"")</f>
        <v>-1.7918022692068325E-2</v>
      </c>
      <c r="O480" s="328">
        <f t="shared" ref="O480:O543" si="320">IF(wh(B479,$F$51,$F$52,$F$53)&gt;0,wh(B479,$F$51,$F$52,$F$53),O479)</f>
        <v>2.5490085818891117E-3</v>
      </c>
      <c r="P480" s="332">
        <f t="shared" si="306"/>
        <v>12.791151576883884</v>
      </c>
      <c r="Q480" s="328">
        <f t="shared" ref="Q480:Q543" si="321">IF(H480&gt;0, M480/$S$54*(B480-C480+N480/2)*E480-J480,"")</f>
        <v>2.1171802390213657</v>
      </c>
      <c r="R480" s="277">
        <f>IF(H480&gt;0, rate1(1,$L$52,$L$51,$L$54,L480,$L$53,$L$50,P480),"")</f>
        <v>746.7110838622076</v>
      </c>
      <c r="S480" s="323">
        <f t="shared" ref="S480:S543" si="322">IF(H480&gt;0, Q480/O480/R480,"")</f>
        <v>1.1123307320481401</v>
      </c>
      <c r="T480" s="323">
        <f t="shared" ref="T480:T543" si="323">IF(H480&gt;0, N480/(1-S480),"")</f>
        <v>0.15951131418238623</v>
      </c>
      <c r="U480" s="328">
        <f t="shared" ref="U480:U543" si="324">L480-K480*H480</f>
        <v>1.2814614756063882</v>
      </c>
      <c r="V480" s="336">
        <f t="shared" ref="V480:V543" si="325">IF(H480&gt;0, (D480+U480)/2,"")</f>
        <v>1.2814614756063882</v>
      </c>
      <c r="W480" s="328">
        <f t="shared" ref="W480:W543" si="326">IF(H480&gt;0, 2*($P$53*V480/$S$52/$S$51)^2-(B480-C480)*2,"")</f>
        <v>9.880344044788103E-5</v>
      </c>
      <c r="X480" s="328">
        <f t="shared" ref="X480:X543" si="327">IF(H480&gt;0, V480/$S$54*(B480-C480+W480/2)*F480-J480,"")</f>
        <v>4.1641551415315377</v>
      </c>
      <c r="Y480" s="328">
        <f t="shared" si="307"/>
        <v>12.99314672660665</v>
      </c>
      <c r="Z480" s="108">
        <f>IF(H480&gt;0, rate1(1,$L$52,$L$51,$L$54,U480,$L$53,$L$50,Y480),"")</f>
        <v>742.50180244106207</v>
      </c>
      <c r="AA480" s="336">
        <f t="shared" ref="AA480:AA543" si="328">IF(H480&gt;0, X480/O480/Z480,"")</f>
        <v>2.200179386798764</v>
      </c>
      <c r="AB480" s="336">
        <f t="shared" ref="AB480:AB543" si="329">IF(H480&gt;0, W480/(1-AA480),"")</f>
        <v>-8.2323893856750232E-5</v>
      </c>
      <c r="AC480" s="328">
        <f t="shared" ref="AC480:AC543" si="330">IF(H480&gt;0, delta_z(N480,S480,H480,AE479,AB480),"")</f>
        <v>0.15951131418238623</v>
      </c>
      <c r="AD480" s="328">
        <f t="shared" ref="AD480:AD543" si="331">IF(H480&gt;0, H480/AC480*K480,"")</f>
        <v>-0.12538295545062011</v>
      </c>
      <c r="AE480" s="328">
        <f t="shared" ref="AE480:AE543" si="332">IF(H480&gt;0, (AD480-AD479)/(AC480+AC479)*2,"")</f>
        <v>28.743384173921001</v>
      </c>
      <c r="AF480" s="328">
        <f t="shared" ref="AF480:AF543" si="333">IF(H480&gt;0, B480-(AC480-N480),"")</f>
        <v>682.1356477322953</v>
      </c>
      <c r="AG480" s="328">
        <f t="shared" ref="AG480:AG543" si="334">IF(H480&gt;0, C480-AC480,"")</f>
        <v>681.57415751673739</v>
      </c>
      <c r="AH480" s="328">
        <f t="shared" ref="AH480:AH543" si="335">IF(H480&gt;0, $S$54*$S$53*$C$55*SQRT(AF480-AG480),"")</f>
        <v>1.2614914693223978</v>
      </c>
      <c r="AI480" s="328">
        <f t="shared" ref="AI480:AI543" si="336">IF(H480&gt;0, AC480/R480*1000000,"")</f>
        <v>213.61851675931629</v>
      </c>
      <c r="AJ480" s="328">
        <f t="shared" ref="AJ480:AJ543" si="337">IF(H480&gt;0, AJ479+AI480/3600,"")</f>
        <v>21.046399686720626</v>
      </c>
      <c r="AK480" s="337">
        <f t="shared" ref="AK480:AK543" si="338">IF(H480&gt;0, AK479+AI479*G479/1000000,"")</f>
        <v>220.72036160394299</v>
      </c>
      <c r="AL480" s="42">
        <f t="shared" si="308"/>
        <v>6.044273628434798</v>
      </c>
    </row>
    <row r="481" spans="2:38" ht="15" x14ac:dyDescent="0.15">
      <c r="B481" s="328">
        <f t="shared" si="309"/>
        <v>682.1356477322953</v>
      </c>
      <c r="C481" s="328">
        <f t="shared" si="310"/>
        <v>681.57415751673739</v>
      </c>
      <c r="D481" s="328">
        <f t="shared" si="311"/>
        <v>1.2614914693223978</v>
      </c>
      <c r="E481" s="328">
        <f t="shared" si="304"/>
        <v>141.51329898767315</v>
      </c>
      <c r="F481" s="328">
        <f t="shared" si="312"/>
        <v>141.51763024029361</v>
      </c>
      <c r="G481" s="328">
        <f t="shared" si="313"/>
        <v>76.442285298603238</v>
      </c>
      <c r="H481" s="313">
        <f t="shared" si="314"/>
        <v>0.02</v>
      </c>
      <c r="I481" s="328">
        <f t="shared" si="315"/>
        <v>0.4491921724463282</v>
      </c>
      <c r="J481" s="328">
        <f t="shared" si="305"/>
        <v>80</v>
      </c>
      <c r="K481" s="335">
        <f t="shared" si="316"/>
        <v>-1</v>
      </c>
      <c r="L481" s="323">
        <f t="shared" si="317"/>
        <v>1.2414914693223977</v>
      </c>
      <c r="M481" s="323">
        <f t="shared" si="318"/>
        <v>1.2514914693223977</v>
      </c>
      <c r="N481" s="328">
        <f t="shared" si="319"/>
        <v>-1.7639208209225821E-2</v>
      </c>
      <c r="O481" s="328">
        <f t="shared" si="320"/>
        <v>2.5490085818891117E-3</v>
      </c>
      <c r="P481" s="332">
        <f t="shared" si="306"/>
        <v>12.522814990326083</v>
      </c>
      <c r="Q481" s="328">
        <f t="shared" si="321"/>
        <v>-1.6964399790172706</v>
      </c>
      <c r="R481" s="277">
        <f>IF(H481&gt;0, rate1(1,$L$52,$L$51,$L$54,L481,$L$53,$L$50,P481),"")</f>
        <v>752.22358672567123</v>
      </c>
      <c r="S481" s="323">
        <f t="shared" si="322"/>
        <v>-0.88474935357341311</v>
      </c>
      <c r="T481" s="323">
        <f t="shared" si="323"/>
        <v>-9.3589145823462176E-3</v>
      </c>
      <c r="U481" s="328">
        <f t="shared" si="324"/>
        <v>1.2614914693223978</v>
      </c>
      <c r="V481" s="336">
        <f t="shared" si="325"/>
        <v>1.2614914693223978</v>
      </c>
      <c r="W481" s="328">
        <f t="shared" si="326"/>
        <v>9.5747974247828438E-5</v>
      </c>
      <c r="X481" s="328">
        <f t="shared" si="327"/>
        <v>0.19809875794913978</v>
      </c>
      <c r="Y481" s="328">
        <f t="shared" si="307"/>
        <v>12.723740795448208</v>
      </c>
      <c r="Z481" s="108">
        <f>IF(H481&gt;0, rate1(1,$L$52,$L$51,$L$54,U481,$L$53,$L$50,Y481),"")</f>
        <v>748.10435392731029</v>
      </c>
      <c r="AA481" s="336">
        <f t="shared" si="328"/>
        <v>0.10388390648685168</v>
      </c>
      <c r="AB481" s="336">
        <f t="shared" si="329"/>
        <v>1.0684773428457969E-4</v>
      </c>
      <c r="AC481" s="328">
        <f t="shared" si="330"/>
        <v>1.0684773428457969E-4</v>
      </c>
      <c r="AD481" s="328">
        <f t="shared" si="331"/>
        <v>-187.18225645039635</v>
      </c>
      <c r="AE481" s="328">
        <f t="shared" si="332"/>
        <v>-2343.8043797622404</v>
      </c>
      <c r="AF481" s="328">
        <f t="shared" si="333"/>
        <v>682.11790167635183</v>
      </c>
      <c r="AG481" s="328">
        <f t="shared" si="334"/>
        <v>681.5740506690031</v>
      </c>
      <c r="AH481" s="328">
        <f t="shared" si="335"/>
        <v>1.2415184853720376</v>
      </c>
      <c r="AI481" s="328">
        <f t="shared" si="336"/>
        <v>0.14204252056183667</v>
      </c>
      <c r="AJ481" s="328">
        <f t="shared" si="337"/>
        <v>21.04643914297634</v>
      </c>
      <c r="AK481" s="337">
        <f t="shared" si="338"/>
        <v>220.73751165140806</v>
      </c>
      <c r="AL481" s="42">
        <f t="shared" si="308"/>
        <v>6.0613631097755434</v>
      </c>
    </row>
    <row r="482" spans="2:38" ht="15" x14ac:dyDescent="0.15">
      <c r="B482" s="328">
        <f t="shared" si="309"/>
        <v>682.11790167635183</v>
      </c>
      <c r="C482" s="328">
        <f t="shared" si="310"/>
        <v>681.5740506690031</v>
      </c>
      <c r="D482" s="328">
        <f t="shared" si="311"/>
        <v>1.2415184853720376</v>
      </c>
      <c r="E482" s="328">
        <f t="shared" si="304"/>
        <v>141.19092651400496</v>
      </c>
      <c r="F482" s="328">
        <f t="shared" si="312"/>
        <v>141.35211275083907</v>
      </c>
      <c r="G482" s="328">
        <f t="shared" si="313"/>
        <v>91.853449743475096</v>
      </c>
      <c r="H482" s="313">
        <f t="shared" si="314"/>
        <v>0.08</v>
      </c>
      <c r="I482" s="328">
        <f t="shared" si="315"/>
        <v>0.43508080587898806</v>
      </c>
      <c r="J482" s="328">
        <f t="shared" si="305"/>
        <v>80</v>
      </c>
      <c r="K482" s="335">
        <f t="shared" si="316"/>
        <v>1</v>
      </c>
      <c r="L482" s="323">
        <f t="shared" si="317"/>
        <v>1.3215184853720376</v>
      </c>
      <c r="M482" s="323">
        <f t="shared" si="318"/>
        <v>1.2815184853720376</v>
      </c>
      <c r="N482" s="328">
        <f t="shared" si="319"/>
        <v>7.1316383376970327E-2</v>
      </c>
      <c r="O482" s="328">
        <f t="shared" si="320"/>
        <v>2.5490085818891117E-3</v>
      </c>
      <c r="P482" s="332">
        <f t="shared" si="306"/>
        <v>13.271256968820232</v>
      </c>
      <c r="Q482" s="328">
        <f t="shared" si="321"/>
        <v>3.8845510418055937</v>
      </c>
      <c r="R482" s="277">
        <f>IF(H482&gt;0, rate1(1,$L$52,$L$51,$L$54,L482,$L$53,$L$50,P482),"")</f>
        <v>736.62063174656691</v>
      </c>
      <c r="S482" s="323">
        <f t="shared" si="322"/>
        <v>2.0688340525815314</v>
      </c>
      <c r="T482" s="323">
        <f t="shared" si="323"/>
        <v>-6.6723532249670967E-2</v>
      </c>
      <c r="U482" s="328">
        <f t="shared" si="324"/>
        <v>1.2415184853720376</v>
      </c>
      <c r="V482" s="336">
        <f t="shared" si="325"/>
        <v>1.2415184853720376</v>
      </c>
      <c r="W482" s="328">
        <f t="shared" si="326"/>
        <v>9.2740052816120411E-5</v>
      </c>
      <c r="X482" s="328">
        <f t="shared" si="327"/>
        <v>-3.6406107438300097</v>
      </c>
      <c r="Y482" s="328">
        <f t="shared" si="307"/>
        <v>12.455715753615346</v>
      </c>
      <c r="Z482" s="108">
        <f>IF(H482&gt;0, rate1(1,$L$52,$L$51,$L$54,U482,$L$53,$L$50,Y482),"")</f>
        <v>753.58811995703002</v>
      </c>
      <c r="AA482" s="336">
        <f t="shared" si="328"/>
        <v>-1.8952604740586723</v>
      </c>
      <c r="AB482" s="336">
        <f t="shared" si="329"/>
        <v>3.2031678547427663E-5</v>
      </c>
      <c r="AC482" s="328">
        <f t="shared" si="330"/>
        <v>3.2031678547427663E-5</v>
      </c>
      <c r="AD482" s="328">
        <f t="shared" si="331"/>
        <v>2497.5275610845092</v>
      </c>
      <c r="AE482" s="328">
        <f t="shared" si="332"/>
        <v>38662459.219674408</v>
      </c>
      <c r="AF482" s="328">
        <f t="shared" si="333"/>
        <v>682.18918602805024</v>
      </c>
      <c r="AG482" s="328">
        <f t="shared" si="334"/>
        <v>681.57401863732457</v>
      </c>
      <c r="AH482" s="328">
        <f t="shared" si="335"/>
        <v>1.3204132528096588</v>
      </c>
      <c r="AI482" s="328">
        <f t="shared" si="336"/>
        <v>4.3484633971599247E-2</v>
      </c>
      <c r="AJ482" s="328">
        <f t="shared" si="337"/>
        <v>21.04645122204133</v>
      </c>
      <c r="AK482" s="337">
        <f t="shared" si="338"/>
        <v>220.73752250946293</v>
      </c>
      <c r="AL482" s="42">
        <f t="shared" si="308"/>
        <v>6.0613744731771879</v>
      </c>
    </row>
    <row r="483" spans="2:38" ht="15" x14ac:dyDescent="0.15">
      <c r="B483" s="328">
        <f t="shared" si="309"/>
        <v>682.18918602805024</v>
      </c>
      <c r="C483" s="328">
        <f t="shared" si="310"/>
        <v>681.57401863732457</v>
      </c>
      <c r="D483" s="328">
        <f t="shared" si="311"/>
        <v>1.3204132528096588</v>
      </c>
      <c r="E483" s="328">
        <f t="shared" si="304"/>
        <v>142.49522592837332</v>
      </c>
      <c r="F483" s="328">
        <f t="shared" si="312"/>
        <v>141.84307622118914</v>
      </c>
      <c r="G483" s="328">
        <f t="shared" si="313"/>
        <v>88.054509452039156</v>
      </c>
      <c r="H483" s="313">
        <f t="shared" si="314"/>
        <v>0.02</v>
      </c>
      <c r="I483" s="328">
        <f t="shared" si="315"/>
        <v>0.4921339125805389</v>
      </c>
      <c r="J483" s="328">
        <f t="shared" si="305"/>
        <v>80</v>
      </c>
      <c r="K483" s="335">
        <f t="shared" si="316"/>
        <v>-1</v>
      </c>
      <c r="L483" s="323">
        <f t="shared" si="317"/>
        <v>1.3004132528096588</v>
      </c>
      <c r="M483" s="323">
        <f t="shared" si="318"/>
        <v>1.3104132528096588</v>
      </c>
      <c r="N483" s="328">
        <f t="shared" si="319"/>
        <v>-1.8461716158768127E-2</v>
      </c>
      <c r="O483" s="328">
        <f t="shared" si="320"/>
        <v>2.5490085818891117E-3</v>
      </c>
      <c r="P483" s="332">
        <f t="shared" si="306"/>
        <v>13.318610240505343</v>
      </c>
      <c r="Q483" s="328">
        <f t="shared" si="321"/>
        <v>10.516075358079547</v>
      </c>
      <c r="R483" s="277">
        <f>IF(H483&gt;0, rate1(1,$L$52,$L$51,$L$54,L483,$L$53,$L$50,P483),"")</f>
        <v>735.6091963128066</v>
      </c>
      <c r="S483" s="323">
        <f t="shared" si="322"/>
        <v>5.6083517197777297</v>
      </c>
      <c r="T483" s="323">
        <f t="shared" si="323"/>
        <v>4.0061430379837787E-3</v>
      </c>
      <c r="U483" s="328">
        <f t="shared" si="324"/>
        <v>1.3204132528096588</v>
      </c>
      <c r="V483" s="336">
        <f t="shared" si="325"/>
        <v>1.3204132528096588</v>
      </c>
      <c r="W483" s="328">
        <f t="shared" si="326"/>
        <v>1.0490126070461514E-4</v>
      </c>
      <c r="X483" s="328">
        <f t="shared" si="327"/>
        <v>12.180346539517359</v>
      </c>
      <c r="Y483" s="328">
        <f t="shared" si="307"/>
        <v>13.522659284895013</v>
      </c>
      <c r="Z483" s="108">
        <f>IF(H483&gt;0, rate1(1,$L$52,$L$51,$L$54,U483,$L$53,$L$50,Y483),"")</f>
        <v>731.21680310457134</v>
      </c>
      <c r="AA483" s="336">
        <f t="shared" si="328"/>
        <v>6.5349487206849659</v>
      </c>
      <c r="AB483" s="336">
        <f t="shared" si="329"/>
        <v>-1.8952526210872159E-5</v>
      </c>
      <c r="AC483" s="328">
        <f t="shared" si="330"/>
        <v>4.0061430379837787E-3</v>
      </c>
      <c r="AD483" s="328">
        <f t="shared" si="331"/>
        <v>-4.9923329772233114</v>
      </c>
      <c r="AE483" s="328">
        <f t="shared" si="332"/>
        <v>-1239431.2132246711</v>
      </c>
      <c r="AF483" s="328">
        <f t="shared" si="333"/>
        <v>682.16671816885344</v>
      </c>
      <c r="AG483" s="328">
        <f t="shared" si="334"/>
        <v>681.57001249428663</v>
      </c>
      <c r="AH483" s="328">
        <f t="shared" si="335"/>
        <v>1.3004489418092715</v>
      </c>
      <c r="AI483" s="328">
        <f t="shared" si="336"/>
        <v>5.446020873670844</v>
      </c>
      <c r="AJ483" s="328">
        <f t="shared" si="337"/>
        <v>21.047964005617349</v>
      </c>
      <c r="AK483" s="337">
        <f t="shared" si="338"/>
        <v>220.73752650367658</v>
      </c>
      <c r="AL483" s="42">
        <f t="shared" si="308"/>
        <v>6.0613779519479056</v>
      </c>
    </row>
    <row r="484" spans="2:38" ht="15" x14ac:dyDescent="0.15">
      <c r="B484" s="328">
        <f t="shared" si="309"/>
        <v>682.16671816885344</v>
      </c>
      <c r="C484" s="328">
        <f t="shared" si="310"/>
        <v>681.57001249428663</v>
      </c>
      <c r="D484" s="328">
        <f t="shared" si="311"/>
        <v>1.3004489418092715</v>
      </c>
      <c r="E484" s="328">
        <f t="shared" si="304"/>
        <v>142.16561000456838</v>
      </c>
      <c r="F484" s="328">
        <f t="shared" si="312"/>
        <v>142.33041796647086</v>
      </c>
      <c r="G484" s="328">
        <f t="shared" si="313"/>
        <v>84.349289184445993</v>
      </c>
      <c r="H484" s="313">
        <f t="shared" si="314"/>
        <v>0.02</v>
      </c>
      <c r="I484" s="328">
        <f t="shared" si="315"/>
        <v>0.47736453965344483</v>
      </c>
      <c r="J484" s="328">
        <f t="shared" si="305"/>
        <v>80</v>
      </c>
      <c r="K484" s="335">
        <f t="shared" si="316"/>
        <v>-1</v>
      </c>
      <c r="L484" s="323">
        <f t="shared" si="317"/>
        <v>1.2804489418092715</v>
      </c>
      <c r="M484" s="323">
        <f t="shared" si="318"/>
        <v>1.2904489418092715</v>
      </c>
      <c r="N484" s="328">
        <f t="shared" si="319"/>
        <v>-1.818307477613379E-2</v>
      </c>
      <c r="O484" s="328">
        <f t="shared" si="320"/>
        <v>2.5490085818891117E-3</v>
      </c>
      <c r="P484" s="332">
        <f t="shared" si="306"/>
        <v>13.047600271095886</v>
      </c>
      <c r="Q484" s="328">
        <f t="shared" si="321"/>
        <v>6.2417581198834995</v>
      </c>
      <c r="R484" s="277">
        <f>IF(H484&gt;0, rate1(1,$L$52,$L$51,$L$54,L484,$L$53,$L$50,P484),"")</f>
        <v>741.35816260119589</v>
      </c>
      <c r="S484" s="323">
        <f t="shared" si="322"/>
        <v>3.3029923180164569</v>
      </c>
      <c r="T484" s="323">
        <f t="shared" si="323"/>
        <v>7.8954126915172177E-3</v>
      </c>
      <c r="U484" s="328">
        <f t="shared" si="324"/>
        <v>1.3004489418092715</v>
      </c>
      <c r="V484" s="336">
        <f t="shared" si="325"/>
        <v>1.3004489418092715</v>
      </c>
      <c r="W484" s="328">
        <f t="shared" si="326"/>
        <v>1.0175308131654681E-4</v>
      </c>
      <c r="X484" s="328">
        <f t="shared" si="327"/>
        <v>8.3645789931468073</v>
      </c>
      <c r="Y484" s="328">
        <f t="shared" si="307"/>
        <v>13.250601790132896</v>
      </c>
      <c r="Z484" s="108">
        <f>IF(H484&gt;0, rate1(1,$L$52,$L$51,$L$54,U484,$L$53,$L$50,Y484),"")</f>
        <v>737.06088884692099</v>
      </c>
      <c r="AA484" s="336">
        <f t="shared" si="328"/>
        <v>4.4521462554059434</v>
      </c>
      <c r="AB484" s="336">
        <f t="shared" si="329"/>
        <v>-2.9475310079115262E-5</v>
      </c>
      <c r="AC484" s="328">
        <f t="shared" si="330"/>
        <v>7.8954126915172177E-3</v>
      </c>
      <c r="AD484" s="328">
        <f t="shared" si="331"/>
        <v>-2.5331164793308241</v>
      </c>
      <c r="AE484" s="328">
        <f t="shared" si="332"/>
        <v>413.25967021213899</v>
      </c>
      <c r="AF484" s="328">
        <f t="shared" si="333"/>
        <v>682.14063968138578</v>
      </c>
      <c r="AG484" s="328">
        <f t="shared" si="334"/>
        <v>681.56211708159515</v>
      </c>
      <c r="AH484" s="328">
        <f t="shared" si="335"/>
        <v>1.2804817298001085</v>
      </c>
      <c r="AI484" s="328">
        <f t="shared" si="336"/>
        <v>10.649930208921775</v>
      </c>
      <c r="AJ484" s="328">
        <f t="shared" si="337"/>
        <v>21.050922319564272</v>
      </c>
      <c r="AK484" s="337">
        <f t="shared" si="338"/>
        <v>220.73800605037309</v>
      </c>
      <c r="AL484" s="42">
        <f t="shared" si="308"/>
        <v>6.061813633617799</v>
      </c>
    </row>
    <row r="485" spans="2:38" ht="15" x14ac:dyDescent="0.15">
      <c r="B485" s="328">
        <f t="shared" si="309"/>
        <v>682.14063968138578</v>
      </c>
      <c r="C485" s="328">
        <f t="shared" si="310"/>
        <v>681.56211708159515</v>
      </c>
      <c r="D485" s="328">
        <f t="shared" si="311"/>
        <v>1.2804817298001085</v>
      </c>
      <c r="E485" s="328">
        <f t="shared" si="304"/>
        <v>141.84886841888073</v>
      </c>
      <c r="F485" s="328">
        <f t="shared" si="312"/>
        <v>142.00723921172454</v>
      </c>
      <c r="G485" s="328">
        <f t="shared" si="313"/>
        <v>80.281327589965031</v>
      </c>
      <c r="H485" s="313">
        <f t="shared" si="314"/>
        <v>0.02</v>
      </c>
      <c r="I485" s="328">
        <f t="shared" si="315"/>
        <v>0.46281807983250478</v>
      </c>
      <c r="J485" s="328">
        <f t="shared" si="305"/>
        <v>80</v>
      </c>
      <c r="K485" s="335">
        <f t="shared" si="316"/>
        <v>-1</v>
      </c>
      <c r="L485" s="323">
        <f t="shared" si="317"/>
        <v>1.2604817298001085</v>
      </c>
      <c r="M485" s="323">
        <f t="shared" si="318"/>
        <v>1.2704817298001085</v>
      </c>
      <c r="N485" s="328">
        <f t="shared" si="319"/>
        <v>-1.7904344931482186E-2</v>
      </c>
      <c r="O485" s="328">
        <f t="shared" si="320"/>
        <v>2.5490085818891117E-3</v>
      </c>
      <c r="P485" s="332">
        <f t="shared" si="306"/>
        <v>12.777953572849356</v>
      </c>
      <c r="Q485" s="328">
        <f t="shared" si="321"/>
        <v>2.1167436165012816</v>
      </c>
      <c r="R485" s="277">
        <f>IF(H485&gt;0, rate1(1,$L$52,$L$51,$L$54,L485,$L$53,$L$50,P485),"")</f>
        <v>746.98431390925134</v>
      </c>
      <c r="S485" s="323">
        <f t="shared" si="322"/>
        <v>1.1116945563164791</v>
      </c>
      <c r="T485" s="323">
        <f t="shared" si="323"/>
        <v>0.16029738173408756</v>
      </c>
      <c r="U485" s="328">
        <f t="shared" si="324"/>
        <v>1.2804817298001085</v>
      </c>
      <c r="V485" s="336">
        <f t="shared" si="325"/>
        <v>1.2804817298001085</v>
      </c>
      <c r="W485" s="328">
        <f t="shared" si="326"/>
        <v>9.8652417178657359E-5</v>
      </c>
      <c r="X485" s="328">
        <f t="shared" si="327"/>
        <v>4.1649392186467082</v>
      </c>
      <c r="Y485" s="328">
        <f t="shared" si="307"/>
        <v>12.979896522533171</v>
      </c>
      <c r="Z485" s="108">
        <f>IF(H485&gt;0, rate1(1,$L$52,$L$51,$L$54,U485,$L$53,$L$50,Y485),"")</f>
        <v>742.77950924358083</v>
      </c>
      <c r="AA485" s="336">
        <f t="shared" si="328"/>
        <v>2.199770915691917</v>
      </c>
      <c r="AB485" s="336">
        <f t="shared" si="329"/>
        <v>-8.2226044896048978E-5</v>
      </c>
      <c r="AC485" s="328">
        <f t="shared" si="330"/>
        <v>0.16029738173408756</v>
      </c>
      <c r="AD485" s="328">
        <f t="shared" si="331"/>
        <v>-0.12476810153504186</v>
      </c>
      <c r="AE485" s="328">
        <f t="shared" si="332"/>
        <v>28.637949515263518</v>
      </c>
      <c r="AF485" s="328">
        <f t="shared" si="333"/>
        <v>681.96243795472026</v>
      </c>
      <c r="AG485" s="328">
        <f t="shared" si="334"/>
        <v>681.40181969986111</v>
      </c>
      <c r="AH485" s="328">
        <f t="shared" si="335"/>
        <v>1.2605115783717038</v>
      </c>
      <c r="AI485" s="328">
        <f t="shared" si="336"/>
        <v>214.59270127801045</v>
      </c>
      <c r="AJ485" s="328">
        <f t="shared" si="337"/>
        <v>21.110531403252608</v>
      </c>
      <c r="AK485" s="337">
        <f t="shared" si="338"/>
        <v>220.73890436441607</v>
      </c>
      <c r="AL485" s="42">
        <f t="shared" si="308"/>
        <v>6.0626656280345124</v>
      </c>
    </row>
    <row r="486" spans="2:38" ht="15" x14ac:dyDescent="0.15">
      <c r="B486" s="328">
        <f t="shared" si="309"/>
        <v>681.96243795472026</v>
      </c>
      <c r="C486" s="328">
        <f t="shared" si="310"/>
        <v>681.40181969986111</v>
      </c>
      <c r="D486" s="328">
        <f t="shared" si="311"/>
        <v>1.2605115783717038</v>
      </c>
      <c r="E486" s="328">
        <f t="shared" si="304"/>
        <v>141.84202818788316</v>
      </c>
      <c r="F486" s="328">
        <f t="shared" si="312"/>
        <v>141.84544830338194</v>
      </c>
      <c r="G486" s="328">
        <f t="shared" si="313"/>
        <v>76.438056081740228</v>
      </c>
      <c r="H486" s="313">
        <f t="shared" si="314"/>
        <v>0.02</v>
      </c>
      <c r="I486" s="328">
        <f t="shared" si="315"/>
        <v>0.44849460388732043</v>
      </c>
      <c r="J486" s="328">
        <f t="shared" si="305"/>
        <v>80</v>
      </c>
      <c r="K486" s="335">
        <f t="shared" si="316"/>
        <v>-1</v>
      </c>
      <c r="L486" s="323">
        <f t="shared" si="317"/>
        <v>1.2405115783717038</v>
      </c>
      <c r="M486" s="323">
        <f t="shared" si="318"/>
        <v>1.2505115783717038</v>
      </c>
      <c r="N486" s="328">
        <f t="shared" si="319"/>
        <v>-1.7625526067578834E-2</v>
      </c>
      <c r="O486" s="328">
        <f t="shared" si="320"/>
        <v>2.5490085818891117E-3</v>
      </c>
      <c r="P486" s="332">
        <f t="shared" si="306"/>
        <v>12.509684951991922</v>
      </c>
      <c r="Q486" s="328">
        <f t="shared" si="321"/>
        <v>-1.6987572062218703</v>
      </c>
      <c r="R486" s="277">
        <f>IF(H486&gt;0, rate1(1,$L$52,$L$51,$L$54,L486,$L$53,$L$50,P486),"")</f>
        <v>752.49103379284838</v>
      </c>
      <c r="S486" s="323">
        <f t="shared" si="322"/>
        <v>-0.88564298065923008</v>
      </c>
      <c r="T486" s="323">
        <f t="shared" si="323"/>
        <v>-9.3472233335585419E-3</v>
      </c>
      <c r="U486" s="328">
        <f t="shared" si="324"/>
        <v>1.2605115783717038</v>
      </c>
      <c r="V486" s="336">
        <f t="shared" si="325"/>
        <v>1.2605115783717038</v>
      </c>
      <c r="W486" s="328">
        <f t="shared" si="326"/>
        <v>9.5599283374880883E-5</v>
      </c>
      <c r="X486" s="328">
        <f t="shared" si="327"/>
        <v>0.19669908622024934</v>
      </c>
      <c r="Y486" s="328">
        <f t="shared" si="307"/>
        <v>12.710557993688059</v>
      </c>
      <c r="Z486" s="108">
        <f>IF(H486&gt;0, rate1(1,$L$52,$L$51,$L$54,U486,$L$53,$L$50,Y486),"")</f>
        <v>748.37615542274398</v>
      </c>
      <c r="AA486" s="336">
        <f t="shared" si="328"/>
        <v>0.10311244930173429</v>
      </c>
      <c r="AB486" s="336">
        <f t="shared" si="329"/>
        <v>1.0659004386943793E-4</v>
      </c>
      <c r="AC486" s="328">
        <f t="shared" si="330"/>
        <v>1.0659004386943793E-4</v>
      </c>
      <c r="AD486" s="328">
        <f t="shared" si="331"/>
        <v>-187.63478533227726</v>
      </c>
      <c r="AE486" s="328">
        <f t="shared" si="332"/>
        <v>-2337.9722478481694</v>
      </c>
      <c r="AF486" s="328">
        <f t="shared" si="333"/>
        <v>681.9447058386088</v>
      </c>
      <c r="AG486" s="328">
        <f t="shared" si="334"/>
        <v>681.40171310981725</v>
      </c>
      <c r="AH486" s="328">
        <f t="shared" si="335"/>
        <v>1.2405384472560304</v>
      </c>
      <c r="AI486" s="328">
        <f t="shared" si="336"/>
        <v>0.14164958661657737</v>
      </c>
      <c r="AJ486" s="328">
        <f t="shared" si="337"/>
        <v>21.110570750360001</v>
      </c>
      <c r="AK486" s="337">
        <f t="shared" si="338"/>
        <v>220.75613215136579</v>
      </c>
      <c r="AL486" s="42">
        <f t="shared" si="308"/>
        <v>6.0798330441367536</v>
      </c>
    </row>
    <row r="487" spans="2:38" ht="15" x14ac:dyDescent="0.15">
      <c r="B487" s="328">
        <f t="shared" si="309"/>
        <v>681.9447058386088</v>
      </c>
      <c r="C487" s="328">
        <f t="shared" si="310"/>
        <v>681.40171310981725</v>
      </c>
      <c r="D487" s="328">
        <f t="shared" si="311"/>
        <v>1.2405384472560304</v>
      </c>
      <c r="E487" s="328">
        <f t="shared" si="304"/>
        <v>141.51990541809468</v>
      </c>
      <c r="F487" s="328">
        <f t="shared" si="312"/>
        <v>141.68096680298891</v>
      </c>
      <c r="G487" s="328">
        <f t="shared" si="313"/>
        <v>91.862090054146577</v>
      </c>
      <c r="H487" s="313">
        <f t="shared" si="314"/>
        <v>0.08</v>
      </c>
      <c r="I487" s="328">
        <f t="shared" si="315"/>
        <v>0.43439418303323696</v>
      </c>
      <c r="J487" s="328">
        <f t="shared" si="305"/>
        <v>80</v>
      </c>
      <c r="K487" s="335">
        <f t="shared" si="316"/>
        <v>1</v>
      </c>
      <c r="L487" s="323">
        <f t="shared" si="317"/>
        <v>1.3205384472560304</v>
      </c>
      <c r="M487" s="323">
        <f t="shared" si="318"/>
        <v>1.2805384472560304</v>
      </c>
      <c r="N487" s="328">
        <f t="shared" si="319"/>
        <v>7.1260905380403639E-2</v>
      </c>
      <c r="O487" s="328">
        <f t="shared" si="320"/>
        <v>2.5490085818891117E-3</v>
      </c>
      <c r="P487" s="332">
        <f t="shared" si="306"/>
        <v>13.257937442603062</v>
      </c>
      <c r="Q487" s="328">
        <f t="shared" si="321"/>
        <v>3.8872520002369555</v>
      </c>
      <c r="R487" s="277">
        <f>IF(H487&gt;0, rate1(1,$L$52,$L$51,$L$54,L487,$L$53,$L$50,P487),"")</f>
        <v>736.90459643360293</v>
      </c>
      <c r="S487" s="323">
        <f t="shared" si="322"/>
        <v>2.0694747536175409</v>
      </c>
      <c r="T487" s="323">
        <f t="shared" si="323"/>
        <v>-6.6631685450601608E-2</v>
      </c>
      <c r="U487" s="328">
        <f t="shared" si="324"/>
        <v>1.2405384472560304</v>
      </c>
      <c r="V487" s="336">
        <f t="shared" si="325"/>
        <v>1.2405384472560304</v>
      </c>
      <c r="W487" s="328">
        <f t="shared" si="326"/>
        <v>9.2593695086184979E-5</v>
      </c>
      <c r="X487" s="328">
        <f t="shared" si="327"/>
        <v>-3.6440704183140156</v>
      </c>
      <c r="Y487" s="328">
        <f t="shared" si="307"/>
        <v>12.442601093821313</v>
      </c>
      <c r="Z487" s="108">
        <f>IF(H487&gt;0, rate1(1,$L$52,$L$51,$L$54,U487,$L$53,$L$50,Y487),"")</f>
        <v>753.85417731361122</v>
      </c>
      <c r="AA487" s="336">
        <f t="shared" si="328"/>
        <v>-1.8963920122497393</v>
      </c>
      <c r="AB487" s="336">
        <f t="shared" si="329"/>
        <v>3.1968633629210945E-5</v>
      </c>
      <c r="AC487" s="328">
        <f t="shared" si="330"/>
        <v>3.1968633629210945E-5</v>
      </c>
      <c r="AD487" s="328">
        <f t="shared" si="331"/>
        <v>2502.4529020502455</v>
      </c>
      <c r="AE487" s="328">
        <f t="shared" si="332"/>
        <v>38829580.881482571</v>
      </c>
      <c r="AF487" s="328">
        <f t="shared" si="333"/>
        <v>682.01593477535562</v>
      </c>
      <c r="AG487" s="328">
        <f t="shared" si="334"/>
        <v>681.40168114118364</v>
      </c>
      <c r="AH487" s="328">
        <f t="shared" si="335"/>
        <v>1.319432231501124</v>
      </c>
      <c r="AI487" s="328">
        <f t="shared" si="336"/>
        <v>4.3382323551691138E-2</v>
      </c>
      <c r="AJ487" s="328">
        <f t="shared" si="337"/>
        <v>21.110582801005432</v>
      </c>
      <c r="AK487" s="337">
        <f t="shared" si="338"/>
        <v>220.75614297878482</v>
      </c>
      <c r="AL487" s="42">
        <f t="shared" si="308"/>
        <v>6.0798443761036829</v>
      </c>
    </row>
    <row r="488" spans="2:38" ht="15" x14ac:dyDescent="0.15">
      <c r="B488" s="328">
        <f t="shared" si="309"/>
        <v>682.01593477535562</v>
      </c>
      <c r="C488" s="328">
        <f t="shared" si="310"/>
        <v>681.40168114118364</v>
      </c>
      <c r="D488" s="328">
        <f t="shared" si="311"/>
        <v>1.319432231501124</v>
      </c>
      <c r="E488" s="328">
        <f t="shared" si="304"/>
        <v>142.82319012373696</v>
      </c>
      <c r="F488" s="328">
        <f t="shared" si="312"/>
        <v>142.17154777091582</v>
      </c>
      <c r="G488" s="328">
        <f t="shared" si="313"/>
        <v>88.058803703209492</v>
      </c>
      <c r="H488" s="313">
        <f t="shared" si="314"/>
        <v>0.02</v>
      </c>
      <c r="I488" s="328">
        <f t="shared" si="315"/>
        <v>0.49140290733757869</v>
      </c>
      <c r="J488" s="328">
        <f t="shared" si="305"/>
        <v>80</v>
      </c>
      <c r="K488" s="335">
        <f t="shared" si="316"/>
        <v>-1</v>
      </c>
      <c r="L488" s="323">
        <f t="shared" si="317"/>
        <v>1.299432231501124</v>
      </c>
      <c r="M488" s="323">
        <f t="shared" si="318"/>
        <v>1.309432231501124</v>
      </c>
      <c r="N488" s="328">
        <f t="shared" si="319"/>
        <v>-1.8448025189726325E-2</v>
      </c>
      <c r="O488" s="328">
        <f t="shared" si="320"/>
        <v>2.5490085818891117E-3</v>
      </c>
      <c r="P488" s="332">
        <f t="shared" si="306"/>
        <v>13.305260606472114</v>
      </c>
      <c r="Q488" s="328">
        <f t="shared" si="321"/>
        <v>10.520799457682799</v>
      </c>
      <c r="R488" s="277">
        <f>IF(H488&gt;0, rate1(1,$L$52,$L$51,$L$54,L488,$L$53,$L$50,P488),"")</f>
        <v>735.89463508082656</v>
      </c>
      <c r="S488" s="323">
        <f t="shared" si="322"/>
        <v>5.6086947955560298</v>
      </c>
      <c r="T488" s="323">
        <f t="shared" si="323"/>
        <v>4.0028741342375239E-3</v>
      </c>
      <c r="U488" s="328">
        <f t="shared" si="324"/>
        <v>1.319432231501124</v>
      </c>
      <c r="V488" s="336">
        <f t="shared" si="325"/>
        <v>1.319432231501124</v>
      </c>
      <c r="W488" s="328">
        <f t="shared" si="326"/>
        <v>1.0474544260397067E-4</v>
      </c>
      <c r="X488" s="328">
        <f t="shared" si="327"/>
        <v>12.188028926737886</v>
      </c>
      <c r="Y488" s="328">
        <f t="shared" si="307"/>
        <v>13.509258426935682</v>
      </c>
      <c r="Z488" s="108">
        <f>IF(H488&gt;0, rate1(1,$L$52,$L$51,$L$54,U488,$L$53,$L$50,Y488),"")</f>
        <v>731.50697985864701</v>
      </c>
      <c r="AA488" s="336">
        <f t="shared" si="328"/>
        <v>6.5364765016379272</v>
      </c>
      <c r="AB488" s="336">
        <f t="shared" si="329"/>
        <v>-1.8919152383827961E-5</v>
      </c>
      <c r="AC488" s="328">
        <f t="shared" si="330"/>
        <v>4.0028741342375239E-3</v>
      </c>
      <c r="AD488" s="328">
        <f t="shared" si="331"/>
        <v>-4.9964099118019467</v>
      </c>
      <c r="AE488" s="328">
        <f t="shared" si="332"/>
        <v>-1242898.1530240709</v>
      </c>
      <c r="AF488" s="328">
        <f t="shared" si="333"/>
        <v>681.99348387603163</v>
      </c>
      <c r="AG488" s="328">
        <f t="shared" si="334"/>
        <v>681.3976782670494</v>
      </c>
      <c r="AH488" s="328">
        <f t="shared" si="335"/>
        <v>1.2994677788095834</v>
      </c>
      <c r="AI488" s="328">
        <f t="shared" si="336"/>
        <v>5.4394663901821634</v>
      </c>
      <c r="AJ488" s="328">
        <f t="shared" si="337"/>
        <v>21.112093763891593</v>
      </c>
      <c r="AK488" s="337">
        <f t="shared" si="338"/>
        <v>220.75614696397574</v>
      </c>
      <c r="AL488" s="42">
        <f t="shared" si="308"/>
        <v>6.0798478466895673</v>
      </c>
    </row>
    <row r="489" spans="2:38" ht="15" x14ac:dyDescent="0.15">
      <c r="B489" s="328">
        <f t="shared" si="309"/>
        <v>681.99348387603163</v>
      </c>
      <c r="C489" s="328">
        <f t="shared" si="310"/>
        <v>681.3976782670494</v>
      </c>
      <c r="D489" s="328">
        <f t="shared" si="311"/>
        <v>1.2994677788095834</v>
      </c>
      <c r="E489" s="328">
        <f t="shared" si="304"/>
        <v>142.49381804282365</v>
      </c>
      <c r="F489" s="328">
        <f t="shared" si="312"/>
        <v>142.65850408328032</v>
      </c>
      <c r="G489" s="328">
        <f t="shared" si="313"/>
        <v>84.349499710862091</v>
      </c>
      <c r="H489" s="313">
        <f t="shared" si="314"/>
        <v>0.02</v>
      </c>
      <c r="I489" s="328">
        <f t="shared" si="315"/>
        <v>0.47664448718578573</v>
      </c>
      <c r="J489" s="328">
        <f t="shared" si="305"/>
        <v>80</v>
      </c>
      <c r="K489" s="335">
        <f t="shared" si="316"/>
        <v>-1</v>
      </c>
      <c r="L489" s="323">
        <f t="shared" si="317"/>
        <v>1.2794677788095834</v>
      </c>
      <c r="M489" s="323">
        <f t="shared" si="318"/>
        <v>1.2894677788095834</v>
      </c>
      <c r="N489" s="328">
        <f t="shared" si="319"/>
        <v>-1.8169379472519953E-2</v>
      </c>
      <c r="O489" s="328">
        <f t="shared" si="320"/>
        <v>2.5490085818891117E-3</v>
      </c>
      <c r="P489" s="332">
        <f t="shared" si="306"/>
        <v>13.034317290935185</v>
      </c>
      <c r="Q489" s="328">
        <f t="shared" si="321"/>
        <v>6.2438385334753974</v>
      </c>
      <c r="R489" s="277">
        <f>IF(H489&gt;0, rate1(1,$L$52,$L$51,$L$54,L489,$L$53,$L$50,P489),"")</f>
        <v>741.63748478596074</v>
      </c>
      <c r="S489" s="323">
        <f t="shared" si="322"/>
        <v>3.3028488068711184</v>
      </c>
      <c r="T489" s="323">
        <f t="shared" si="323"/>
        <v>7.889957611766401E-3</v>
      </c>
      <c r="U489" s="328">
        <f t="shared" si="324"/>
        <v>1.2994677788095834</v>
      </c>
      <c r="V489" s="336">
        <f t="shared" si="325"/>
        <v>1.2994677788095834</v>
      </c>
      <c r="W489" s="328">
        <f t="shared" si="326"/>
        <v>1.0159959786482098E-4</v>
      </c>
      <c r="X489" s="328">
        <f t="shared" si="327"/>
        <v>8.3679505449509435</v>
      </c>
      <c r="Y489" s="328">
        <f t="shared" si="307"/>
        <v>13.237267050017829</v>
      </c>
      <c r="Z489" s="108">
        <f>IF(H489&gt;0, rate1(1,$L$52,$L$51,$L$54,U489,$L$53,$L$50,Y489),"")</f>
        <v>737.34481618118093</v>
      </c>
      <c r="AA489" s="336">
        <f t="shared" si="328"/>
        <v>4.4522257370946292</v>
      </c>
      <c r="AB489" s="336">
        <f t="shared" si="329"/>
        <v>-2.9430172185184663E-5</v>
      </c>
      <c r="AC489" s="328">
        <f t="shared" si="330"/>
        <v>7.889957611766401E-3</v>
      </c>
      <c r="AD489" s="328">
        <f t="shared" si="331"/>
        <v>-2.5348678642042044</v>
      </c>
      <c r="AE489" s="328">
        <f t="shared" si="332"/>
        <v>413.95390100004363</v>
      </c>
      <c r="AF489" s="328">
        <f t="shared" si="333"/>
        <v>681.9674245389474</v>
      </c>
      <c r="AG489" s="328">
        <f t="shared" si="334"/>
        <v>681.38978830943768</v>
      </c>
      <c r="AH489" s="328">
        <f t="shared" si="335"/>
        <v>1.2795004232633049</v>
      </c>
      <c r="AI489" s="328">
        <f t="shared" si="336"/>
        <v>10.63856368323059</v>
      </c>
      <c r="AJ489" s="328">
        <f t="shared" si="337"/>
        <v>21.115048920470269</v>
      </c>
      <c r="AK489" s="337">
        <f t="shared" si="338"/>
        <v>220.75662595687885</v>
      </c>
      <c r="AL489" s="42">
        <f t="shared" si="308"/>
        <v>6.0802830040007816</v>
      </c>
    </row>
    <row r="490" spans="2:38" ht="15" x14ac:dyDescent="0.15">
      <c r="B490" s="328">
        <f t="shared" si="309"/>
        <v>681.9674245389474</v>
      </c>
      <c r="C490" s="328">
        <f t="shared" si="310"/>
        <v>681.38978830943768</v>
      </c>
      <c r="D490" s="328">
        <f t="shared" si="311"/>
        <v>1.2795004232633049</v>
      </c>
      <c r="E490" s="328">
        <f t="shared" si="304"/>
        <v>142.17731600694566</v>
      </c>
      <c r="F490" s="328">
        <f t="shared" si="312"/>
        <v>142.33556702488465</v>
      </c>
      <c r="G490" s="328">
        <f t="shared" si="313"/>
        <v>80.279130256850578</v>
      </c>
      <c r="H490" s="313">
        <f t="shared" si="314"/>
        <v>0.02</v>
      </c>
      <c r="I490" s="328">
        <f t="shared" si="315"/>
        <v>0.46210898360777719</v>
      </c>
      <c r="J490" s="328">
        <f t="shared" si="305"/>
        <v>80</v>
      </c>
      <c r="K490" s="335">
        <f t="shared" si="316"/>
        <v>-1</v>
      </c>
      <c r="L490" s="323">
        <f t="shared" si="317"/>
        <v>1.2595004232633049</v>
      </c>
      <c r="M490" s="323">
        <f t="shared" si="318"/>
        <v>1.2695004232633049</v>
      </c>
      <c r="N490" s="328">
        <f t="shared" si="319"/>
        <v>-1.7890645266502414E-2</v>
      </c>
      <c r="O490" s="328">
        <f t="shared" si="320"/>
        <v>2.5490085818891117E-3</v>
      </c>
      <c r="P490" s="332">
        <f t="shared" si="306"/>
        <v>12.764737965271143</v>
      </c>
      <c r="Q490" s="328">
        <f t="shared" si="321"/>
        <v>2.1163113253231529</v>
      </c>
      <c r="R490" s="277">
        <f>IF(H490&gt;0, rate1(1,$L$52,$L$51,$L$54,L490,$L$53,$L$50,P490),"")</f>
        <v>747.25768906773158</v>
      </c>
      <c r="S490" s="323">
        <f t="shared" si="322"/>
        <v>1.1110609040027999</v>
      </c>
      <c r="T490" s="323">
        <f t="shared" si="323"/>
        <v>0.16108859753249788</v>
      </c>
      <c r="U490" s="328">
        <f t="shared" si="324"/>
        <v>1.2795004232633049</v>
      </c>
      <c r="V490" s="336">
        <f t="shared" si="325"/>
        <v>1.2795004232633049</v>
      </c>
      <c r="W490" s="328">
        <f t="shared" si="326"/>
        <v>9.8501269114814605E-5</v>
      </c>
      <c r="X490" s="328">
        <f t="shared" si="327"/>
        <v>4.1657327136330764</v>
      </c>
      <c r="Y490" s="328">
        <f t="shared" si="307"/>
        <v>12.966628604781487</v>
      </c>
      <c r="Z490" s="108">
        <f>IF(H490&gt;0, rate1(1,$L$52,$L$51,$L$54,U490,$L$53,$L$50,Y490),"")</f>
        <v>743.05736212172667</v>
      </c>
      <c r="AA490" s="336">
        <f t="shared" si="328"/>
        <v>2.1993672898589924</v>
      </c>
      <c r="AB490" s="336">
        <f t="shared" si="329"/>
        <v>-8.2127693449431349E-5</v>
      </c>
      <c r="AC490" s="328">
        <f t="shared" si="330"/>
        <v>0.16108859753249788</v>
      </c>
      <c r="AD490" s="328">
        <f t="shared" si="331"/>
        <v>-0.12415528042551377</v>
      </c>
      <c r="AE490" s="328">
        <f t="shared" si="332"/>
        <v>28.532763600926298</v>
      </c>
      <c r="AF490" s="328">
        <f t="shared" si="333"/>
        <v>681.78844529614844</v>
      </c>
      <c r="AG490" s="328">
        <f t="shared" si="334"/>
        <v>681.22869971190516</v>
      </c>
      <c r="AH490" s="328">
        <f t="shared" si="335"/>
        <v>1.2595301263632948</v>
      </c>
      <c r="AI490" s="328">
        <f t="shared" si="336"/>
        <v>215.57302104642082</v>
      </c>
      <c r="AJ490" s="328">
        <f t="shared" si="337"/>
        <v>21.174930315205387</v>
      </c>
      <c r="AK490" s="337">
        <f t="shared" si="338"/>
        <v>220.75752331440316</v>
      </c>
      <c r="AL490" s="42">
        <f t="shared" si="308"/>
        <v>6.08113408909544</v>
      </c>
    </row>
    <row r="491" spans="2:38" ht="15" x14ac:dyDescent="0.15">
      <c r="B491" s="328">
        <f t="shared" si="309"/>
        <v>681.78844529614844</v>
      </c>
      <c r="C491" s="328">
        <f t="shared" si="310"/>
        <v>681.22869971190516</v>
      </c>
      <c r="D491" s="328">
        <f t="shared" si="311"/>
        <v>1.2595301263632948</v>
      </c>
      <c r="E491" s="328">
        <f t="shared" si="304"/>
        <v>142.172308747275</v>
      </c>
      <c r="F491" s="328">
        <f t="shared" si="312"/>
        <v>142.17481237711033</v>
      </c>
      <c r="G491" s="328">
        <f t="shared" si="313"/>
        <v>76.433818052439648</v>
      </c>
      <c r="H491" s="313">
        <f t="shared" si="314"/>
        <v>0.02</v>
      </c>
      <c r="I491" s="328">
        <f t="shared" si="315"/>
        <v>0.44779646739461898</v>
      </c>
      <c r="J491" s="328">
        <f t="shared" si="305"/>
        <v>80</v>
      </c>
      <c r="K491" s="335">
        <f t="shared" si="316"/>
        <v>-1</v>
      </c>
      <c r="L491" s="323">
        <f t="shared" si="317"/>
        <v>1.2395301263632947</v>
      </c>
      <c r="M491" s="323">
        <f t="shared" si="318"/>
        <v>1.2495301263632947</v>
      </c>
      <c r="N491" s="328">
        <f t="shared" si="319"/>
        <v>-1.7611822013183787E-2</v>
      </c>
      <c r="O491" s="328">
        <f t="shared" si="320"/>
        <v>2.5490085818891117E-3</v>
      </c>
      <c r="P491" s="332">
        <f t="shared" si="306"/>
        <v>12.496537454561809</v>
      </c>
      <c r="Q491" s="328">
        <f t="shared" si="321"/>
        <v>-1.7010782225694356</v>
      </c>
      <c r="R491" s="277">
        <f>IF(H491&gt;0, rate1(1,$L$52,$L$51,$L$54,L491,$L$53,$L$50,P491),"")</f>
        <v>752.75862463565306</v>
      </c>
      <c r="S491" s="323">
        <f t="shared" si="322"/>
        <v>-0.88653777818413648</v>
      </c>
      <c r="T491" s="323">
        <f t="shared" si="323"/>
        <v>-9.3355257534974093E-3</v>
      </c>
      <c r="U491" s="328">
        <f t="shared" si="324"/>
        <v>1.2595301263632948</v>
      </c>
      <c r="V491" s="336">
        <f t="shared" si="325"/>
        <v>1.2595301263632948</v>
      </c>
      <c r="W491" s="328">
        <f t="shared" si="326"/>
        <v>9.5450471442992679E-5</v>
      </c>
      <c r="X491" s="328">
        <f t="shared" si="327"/>
        <v>0.19529958146368642</v>
      </c>
      <c r="Y491" s="328">
        <f t="shared" si="307"/>
        <v>12.697357621062336</v>
      </c>
      <c r="Z491" s="108">
        <f>IF(H491&gt;0, rate1(1,$L$52,$L$51,$L$54,U491,$L$53,$L$50,Y491),"")</f>
        <v>748.64810171158308</v>
      </c>
      <c r="AA491" s="336">
        <f t="shared" si="328"/>
        <v>0.10234161998562923</v>
      </c>
      <c r="AB491" s="336">
        <f t="shared" si="329"/>
        <v>1.0633273589164799E-4</v>
      </c>
      <c r="AC491" s="328">
        <f t="shared" si="330"/>
        <v>1.0633273589164799E-4</v>
      </c>
      <c r="AD491" s="328">
        <f t="shared" si="331"/>
        <v>-188.0888310856574</v>
      </c>
      <c r="AE491" s="328">
        <f t="shared" si="332"/>
        <v>-2332.1412837521721</v>
      </c>
      <c r="AF491" s="328">
        <f t="shared" si="333"/>
        <v>681.77072714139933</v>
      </c>
      <c r="AG491" s="328">
        <f t="shared" si="334"/>
        <v>681.2285933791693</v>
      </c>
      <c r="AH491" s="328">
        <f t="shared" si="335"/>
        <v>1.2395568477470764</v>
      </c>
      <c r="AI491" s="328">
        <f t="shared" si="336"/>
        <v>0.14125741294975491</v>
      </c>
      <c r="AJ491" s="328">
        <f t="shared" si="337"/>
        <v>21.17496955337565</v>
      </c>
      <c r="AK491" s="337">
        <f t="shared" si="338"/>
        <v>220.77482932903962</v>
      </c>
      <c r="AL491" s="42">
        <f t="shared" si="308"/>
        <v>6.0983799307791537</v>
      </c>
    </row>
    <row r="492" spans="2:38" ht="15" x14ac:dyDescent="0.15">
      <c r="B492" s="328">
        <f t="shared" si="309"/>
        <v>681.77072714139933</v>
      </c>
      <c r="C492" s="328">
        <f t="shared" si="310"/>
        <v>681.2285933791693</v>
      </c>
      <c r="D492" s="328">
        <f t="shared" si="311"/>
        <v>1.2395568477470764</v>
      </c>
      <c r="E492" s="328">
        <f t="shared" si="304"/>
        <v>141.85043608287273</v>
      </c>
      <c r="F492" s="328">
        <f t="shared" si="312"/>
        <v>142.01137241507388</v>
      </c>
      <c r="G492" s="328">
        <f t="shared" si="313"/>
        <v>91.870760606832377</v>
      </c>
      <c r="H492" s="313">
        <f t="shared" si="314"/>
        <v>0.08</v>
      </c>
      <c r="I492" s="328">
        <f t="shared" si="315"/>
        <v>0.43370700978402965</v>
      </c>
      <c r="J492" s="328">
        <f t="shared" si="305"/>
        <v>80</v>
      </c>
      <c r="K492" s="335">
        <f t="shared" si="316"/>
        <v>1</v>
      </c>
      <c r="L492" s="323">
        <f t="shared" si="317"/>
        <v>1.3195568477470765</v>
      </c>
      <c r="M492" s="323">
        <f t="shared" si="318"/>
        <v>1.2795568477470765</v>
      </c>
      <c r="N492" s="328">
        <f t="shared" si="319"/>
        <v>7.120533911236171E-2</v>
      </c>
      <c r="O492" s="328">
        <f t="shared" si="320"/>
        <v>2.5490085818891117E-3</v>
      </c>
      <c r="P492" s="332">
        <f t="shared" si="306"/>
        <v>13.244600061380453</v>
      </c>
      <c r="Q492" s="328">
        <f t="shared" si="321"/>
        <v>3.8899629156271089</v>
      </c>
      <c r="R492" s="277">
        <f>IF(H492&gt;0, rate1(1,$L$52,$L$51,$L$54,L492,$L$53,$L$50,P492),"")</f>
        <v>737.18870833779158</v>
      </c>
      <c r="S492" s="323">
        <f t="shared" si="322"/>
        <v>2.0701198464448853</v>
      </c>
      <c r="T492" s="323">
        <f t="shared" si="323"/>
        <v>-6.6539593064195185E-2</v>
      </c>
      <c r="U492" s="328">
        <f t="shared" si="324"/>
        <v>1.2395568477470764</v>
      </c>
      <c r="V492" s="336">
        <f t="shared" si="325"/>
        <v>1.2395568477470764</v>
      </c>
      <c r="W492" s="328">
        <f t="shared" si="326"/>
        <v>9.2447220034541644E-5</v>
      </c>
      <c r="X492" s="328">
        <f t="shared" si="327"/>
        <v>-3.6475385687537596</v>
      </c>
      <c r="Y492" s="328">
        <f t="shared" si="307"/>
        <v>12.429469008098897</v>
      </c>
      <c r="Z492" s="108">
        <f>IF(H492&gt;0, rate1(1,$L$52,$L$51,$L$54,U492,$L$53,$L$50,Y492),"")</f>
        <v>754.12037811201503</v>
      </c>
      <c r="AA492" s="336">
        <f t="shared" si="328"/>
        <v>-1.8975268004586203</v>
      </c>
      <c r="AB492" s="336">
        <f t="shared" si="329"/>
        <v>3.1905561674152284E-5</v>
      </c>
      <c r="AC492" s="328">
        <f t="shared" si="330"/>
        <v>3.1905561674152284E-5</v>
      </c>
      <c r="AD492" s="328">
        <f t="shared" si="331"/>
        <v>2507.3998325756024</v>
      </c>
      <c r="AE492" s="328">
        <f t="shared" si="332"/>
        <v>38997712.083053246</v>
      </c>
      <c r="AF492" s="328">
        <f t="shared" si="333"/>
        <v>681.84190057495005</v>
      </c>
      <c r="AG492" s="328">
        <f t="shared" si="334"/>
        <v>681.22856147360767</v>
      </c>
      <c r="AH492" s="328">
        <f t="shared" si="335"/>
        <v>1.3184496458917414</v>
      </c>
      <c r="AI492" s="328">
        <f t="shared" si="336"/>
        <v>4.3280046632961512E-2</v>
      </c>
      <c r="AJ492" s="328">
        <f t="shared" si="337"/>
        <v>21.174981575610826</v>
      </c>
      <c r="AK492" s="337">
        <f t="shared" si="338"/>
        <v>220.77484012588303</v>
      </c>
      <c r="AL492" s="42">
        <f t="shared" si="308"/>
        <v>6.0983912313721893</v>
      </c>
    </row>
    <row r="493" spans="2:38" ht="15" x14ac:dyDescent="0.15">
      <c r="B493" s="328">
        <f t="shared" si="309"/>
        <v>681.84190057495005</v>
      </c>
      <c r="C493" s="328">
        <f t="shared" si="310"/>
        <v>681.22856147360767</v>
      </c>
      <c r="D493" s="328">
        <f t="shared" si="311"/>
        <v>1.3184496458917414</v>
      </c>
      <c r="E493" s="328">
        <f t="shared" si="304"/>
        <v>143.15270446542257</v>
      </c>
      <c r="F493" s="328">
        <f t="shared" si="312"/>
        <v>142.50157027414764</v>
      </c>
      <c r="G493" s="328">
        <f t="shared" si="313"/>
        <v>88.063117603885772</v>
      </c>
      <c r="H493" s="313">
        <f t="shared" si="314"/>
        <v>0.02</v>
      </c>
      <c r="I493" s="328">
        <f t="shared" si="315"/>
        <v>0.4906712810739009</v>
      </c>
      <c r="J493" s="328">
        <f t="shared" si="305"/>
        <v>80</v>
      </c>
      <c r="K493" s="335">
        <f t="shared" si="316"/>
        <v>-1</v>
      </c>
      <c r="L493" s="323">
        <f t="shared" si="317"/>
        <v>1.2984496458917414</v>
      </c>
      <c r="M493" s="323">
        <f t="shared" si="318"/>
        <v>1.3084496458917414</v>
      </c>
      <c r="N493" s="328">
        <f t="shared" si="319"/>
        <v>-1.8434312273476472E-2</v>
      </c>
      <c r="O493" s="328">
        <f t="shared" si="320"/>
        <v>2.5490085818891117E-3</v>
      </c>
      <c r="P493" s="332">
        <f t="shared" si="306"/>
        <v>13.291893046769562</v>
      </c>
      <c r="Q493" s="328">
        <f t="shared" si="321"/>
        <v>10.525549621631995</v>
      </c>
      <c r="R493" s="277">
        <f>IF(H493&gt;0, rate1(1,$L$52,$L$51,$L$54,L493,$L$53,$L$50,P493),"")</f>
        <v>736.18022160389751</v>
      </c>
      <c r="S493" s="323">
        <f t="shared" si="322"/>
        <v>5.6090503691839571</v>
      </c>
      <c r="T493" s="323">
        <f t="shared" si="323"/>
        <v>3.9995901100860192E-3</v>
      </c>
      <c r="U493" s="328">
        <f t="shared" si="324"/>
        <v>1.3184496458917414</v>
      </c>
      <c r="V493" s="336">
        <f t="shared" si="325"/>
        <v>1.3184496458917414</v>
      </c>
      <c r="W493" s="328">
        <f t="shared" si="326"/>
        <v>1.0458949212899249E-4</v>
      </c>
      <c r="X493" s="328">
        <f t="shared" si="327"/>
        <v>12.195742198914772</v>
      </c>
      <c r="Y493" s="328">
        <f t="shared" si="307"/>
        <v>13.495839535908541</v>
      </c>
      <c r="Z493" s="108">
        <f>IF(H493&gt;0, rate1(1,$L$52,$L$51,$L$54,U493,$L$53,$L$50,Y493),"")</f>
        <v>731.79730521525755</v>
      </c>
      <c r="AA493" s="336">
        <f t="shared" si="328"/>
        <v>6.5380183004633912</v>
      </c>
      <c r="AB493" s="336">
        <f t="shared" si="329"/>
        <v>-1.8885725263898281E-5</v>
      </c>
      <c r="AC493" s="328">
        <f t="shared" si="330"/>
        <v>3.9995901100860192E-3</v>
      </c>
      <c r="AD493" s="328">
        <f t="shared" si="331"/>
        <v>-5.0005124149009008</v>
      </c>
      <c r="AE493" s="328">
        <f t="shared" si="332"/>
        <v>-1246386.2296017681</v>
      </c>
      <c r="AF493" s="328">
        <f t="shared" si="333"/>
        <v>681.81946667256648</v>
      </c>
      <c r="AG493" s="328">
        <f t="shared" si="334"/>
        <v>681.22456188349759</v>
      </c>
      <c r="AH493" s="328">
        <f t="shared" si="335"/>
        <v>1.2984850511950916</v>
      </c>
      <c r="AI493" s="328">
        <f t="shared" si="336"/>
        <v>5.4328953600141707</v>
      </c>
      <c r="AJ493" s="328">
        <f t="shared" si="337"/>
        <v>21.176490713210828</v>
      </c>
      <c r="AK493" s="337">
        <f t="shared" si="338"/>
        <v>220.77484410205383</v>
      </c>
      <c r="AL493" s="42">
        <f t="shared" si="308"/>
        <v>6.0983946937759201</v>
      </c>
    </row>
    <row r="494" spans="2:38" ht="15" x14ac:dyDescent="0.15">
      <c r="B494" s="328">
        <f t="shared" si="309"/>
        <v>681.81946667256648</v>
      </c>
      <c r="C494" s="328">
        <f t="shared" si="310"/>
        <v>681.22456188349759</v>
      </c>
      <c r="D494" s="328">
        <f t="shared" si="311"/>
        <v>1.2984850511950916</v>
      </c>
      <c r="E494" s="328">
        <f t="shared" si="304"/>
        <v>142.82357659852954</v>
      </c>
      <c r="F494" s="328">
        <f t="shared" si="312"/>
        <v>142.98814053197606</v>
      </c>
      <c r="G494" s="328">
        <f t="shared" si="313"/>
        <v>84.34972007796469</v>
      </c>
      <c r="H494" s="313">
        <f t="shared" si="314"/>
        <v>0.02</v>
      </c>
      <c r="I494" s="328">
        <f t="shared" si="315"/>
        <v>0.47592383125511334</v>
      </c>
      <c r="J494" s="328">
        <f t="shared" si="305"/>
        <v>80</v>
      </c>
      <c r="K494" s="335">
        <f t="shared" si="316"/>
        <v>-1</v>
      </c>
      <c r="L494" s="323">
        <f t="shared" si="317"/>
        <v>1.2784850511950916</v>
      </c>
      <c r="M494" s="323">
        <f t="shared" si="318"/>
        <v>1.2884850511950916</v>
      </c>
      <c r="N494" s="328">
        <f t="shared" si="319"/>
        <v>-1.8155662213523938E-2</v>
      </c>
      <c r="O494" s="328">
        <f t="shared" si="320"/>
        <v>2.5490085818891117E-3</v>
      </c>
      <c r="P494" s="332">
        <f t="shared" si="306"/>
        <v>13.021016525889866</v>
      </c>
      <c r="Q494" s="328">
        <f t="shared" si="321"/>
        <v>6.2459337552043479</v>
      </c>
      <c r="R494" s="277">
        <f>IF(H494&gt;0, rate1(1,$L$52,$L$51,$L$54,L494,$L$53,$L$50,P494),"")</f>
        <v>741.9169535333441</v>
      </c>
      <c r="S494" s="323">
        <f t="shared" si="322"/>
        <v>3.3027125815678606</v>
      </c>
      <c r="T494" s="323">
        <f t="shared" si="323"/>
        <v>7.8844673707224866E-3</v>
      </c>
      <c r="U494" s="328">
        <f t="shared" si="324"/>
        <v>1.2984850511950916</v>
      </c>
      <c r="V494" s="336">
        <f t="shared" si="325"/>
        <v>1.2984850511950916</v>
      </c>
      <c r="W494" s="328">
        <f t="shared" si="326"/>
        <v>1.0144598578132324E-4</v>
      </c>
      <c r="X494" s="328">
        <f t="shared" si="327"/>
        <v>8.3713423900892394</v>
      </c>
      <c r="Y494" s="328">
        <f t="shared" si="307"/>
        <v>13.223914416083478</v>
      </c>
      <c r="Z494" s="108">
        <f>IF(H494&gt;0, rate1(1,$L$52,$L$51,$L$54,U494,$L$53,$L$50,Y494),"")</f>
        <v>737.62889098710468</v>
      </c>
      <c r="AA494" s="336">
        <f t="shared" si="328"/>
        <v>4.4523150605109274</v>
      </c>
      <c r="AB494" s="336">
        <f t="shared" si="329"/>
        <v>-2.9384915340348367E-5</v>
      </c>
      <c r="AC494" s="328">
        <f t="shared" si="330"/>
        <v>7.8844673707224866E-3</v>
      </c>
      <c r="AD494" s="328">
        <f t="shared" si="331"/>
        <v>-2.5366329847804692</v>
      </c>
      <c r="AE494" s="328">
        <f t="shared" si="332"/>
        <v>414.65289680722867</v>
      </c>
      <c r="AF494" s="328">
        <f t="shared" si="333"/>
        <v>681.79342654298227</v>
      </c>
      <c r="AG494" s="328">
        <f t="shared" si="334"/>
        <v>681.21667741612691</v>
      </c>
      <c r="AH494" s="328">
        <f t="shared" si="335"/>
        <v>1.2785175517905885</v>
      </c>
      <c r="AI494" s="328">
        <f t="shared" si="336"/>
        <v>10.627156224390191</v>
      </c>
      <c r="AJ494" s="328">
        <f t="shared" si="337"/>
        <v>21.179442701050938</v>
      </c>
      <c r="AK494" s="337">
        <f t="shared" si="338"/>
        <v>220.77532253975684</v>
      </c>
      <c r="AL494" s="42">
        <f t="shared" si="308"/>
        <v>6.0988293254047212</v>
      </c>
    </row>
    <row r="495" spans="2:38" ht="15" x14ac:dyDescent="0.15">
      <c r="B495" s="328">
        <f t="shared" si="309"/>
        <v>681.79342654298227</v>
      </c>
      <c r="C495" s="328">
        <f t="shared" si="310"/>
        <v>681.21667741612691</v>
      </c>
      <c r="D495" s="328">
        <f t="shared" si="311"/>
        <v>1.2785175517905885</v>
      </c>
      <c r="E495" s="328">
        <f t="shared" si="304"/>
        <v>142.50731444365786</v>
      </c>
      <c r="F495" s="328">
        <f t="shared" si="312"/>
        <v>142.66544552109372</v>
      </c>
      <c r="G495" s="328">
        <f t="shared" si="313"/>
        <v>80.276932646271433</v>
      </c>
      <c r="H495" s="313">
        <f t="shared" si="314"/>
        <v>0.02</v>
      </c>
      <c r="I495" s="328">
        <f t="shared" si="315"/>
        <v>0.46139930148428904</v>
      </c>
      <c r="J495" s="328">
        <f t="shared" si="305"/>
        <v>80</v>
      </c>
      <c r="K495" s="335">
        <f t="shared" si="316"/>
        <v>-1</v>
      </c>
      <c r="L495" s="323">
        <f t="shared" si="317"/>
        <v>1.2585175517905884</v>
      </c>
      <c r="M495" s="323">
        <f t="shared" si="318"/>
        <v>1.2685175517905884</v>
      </c>
      <c r="N495" s="328">
        <f t="shared" si="319"/>
        <v>-1.7876923637863751E-2</v>
      </c>
      <c r="O495" s="328">
        <f t="shared" si="320"/>
        <v>2.5490085818891117E-3</v>
      </c>
      <c r="P495" s="332">
        <f t="shared" si="306"/>
        <v>12.751504715644639</v>
      </c>
      <c r="Q495" s="328">
        <f t="shared" si="321"/>
        <v>2.1158833400339176</v>
      </c>
      <c r="R495" s="277">
        <f>IF(H495&gt;0, rate1(1,$L$52,$L$51,$L$54,L495,$L$53,$L$50,P495),"")</f>
        <v>747.53120952066899</v>
      </c>
      <c r="S495" s="323">
        <f t="shared" si="322"/>
        <v>1.110429759077838</v>
      </c>
      <c r="T495" s="323">
        <f t="shared" si="323"/>
        <v>0.16188501892196414</v>
      </c>
      <c r="U495" s="328">
        <f t="shared" si="324"/>
        <v>1.2785175517905885</v>
      </c>
      <c r="V495" s="336">
        <f t="shared" si="325"/>
        <v>1.2785175517905885</v>
      </c>
      <c r="W495" s="328">
        <f t="shared" si="326"/>
        <v>9.8349996163316078E-5</v>
      </c>
      <c r="X495" s="328">
        <f t="shared" si="327"/>
        <v>4.1665356247718535</v>
      </c>
      <c r="Y495" s="328">
        <f t="shared" si="307"/>
        <v>12.953342934458819</v>
      </c>
      <c r="Z495" s="108">
        <f>IF(H495&gt;0, rate1(1,$L$52,$L$51,$L$54,U495,$L$53,$L$50,Y495),"")</f>
        <v>743.33536126081151</v>
      </c>
      <c r="AA495" s="336">
        <f t="shared" si="328"/>
        <v>2.1989685026492474</v>
      </c>
      <c r="AB495" s="336">
        <f t="shared" si="329"/>
        <v>-8.2028840579215711E-5</v>
      </c>
      <c r="AC495" s="328">
        <f t="shared" si="330"/>
        <v>0.16188501892196414</v>
      </c>
      <c r="AD495" s="328">
        <f t="shared" si="331"/>
        <v>-0.12354447701946343</v>
      </c>
      <c r="AE495" s="328">
        <f t="shared" si="332"/>
        <v>28.427823638469214</v>
      </c>
      <c r="AF495" s="328">
        <f t="shared" si="333"/>
        <v>681.61366460042245</v>
      </c>
      <c r="AG495" s="328">
        <f t="shared" si="334"/>
        <v>681.05479239720501</v>
      </c>
      <c r="AH495" s="328">
        <f t="shared" si="335"/>
        <v>1.2585471090901803</v>
      </c>
      <c r="AI495" s="328">
        <f t="shared" si="336"/>
        <v>216.55954542121103</v>
      </c>
      <c r="AJ495" s="328">
        <f t="shared" si="337"/>
        <v>21.239598130334606</v>
      </c>
      <c r="AK495" s="337">
        <f t="shared" si="338"/>
        <v>220.7762189374096</v>
      </c>
      <c r="AL495" s="42">
        <f t="shared" si="308"/>
        <v>6.0996794979026721</v>
      </c>
    </row>
    <row r="496" spans="2:38" ht="15" x14ac:dyDescent="0.15">
      <c r="B496" s="328">
        <f t="shared" si="309"/>
        <v>681.61366460042245</v>
      </c>
      <c r="C496" s="328">
        <f t="shared" si="310"/>
        <v>681.05479239720501</v>
      </c>
      <c r="D496" s="328">
        <f t="shared" si="311"/>
        <v>1.2585471090901803</v>
      </c>
      <c r="E496" s="328">
        <f t="shared" si="304"/>
        <v>142.50415096816488</v>
      </c>
      <c r="F496" s="328">
        <f t="shared" si="312"/>
        <v>142.50573270591138</v>
      </c>
      <c r="G496" s="328">
        <f t="shared" si="313"/>
        <v>76.429571132094793</v>
      </c>
      <c r="H496" s="313">
        <f t="shared" si="314"/>
        <v>0.02</v>
      </c>
      <c r="I496" s="328">
        <f t="shared" si="315"/>
        <v>0.44709776257395789</v>
      </c>
      <c r="J496" s="328">
        <f t="shared" si="305"/>
        <v>80</v>
      </c>
      <c r="K496" s="335">
        <f t="shared" si="316"/>
        <v>-1</v>
      </c>
      <c r="L496" s="323">
        <f t="shared" si="317"/>
        <v>1.2385471090901803</v>
      </c>
      <c r="M496" s="323">
        <f t="shared" si="318"/>
        <v>1.2485471090901803</v>
      </c>
      <c r="N496" s="328">
        <f t="shared" si="319"/>
        <v>-1.7598095986744333E-2</v>
      </c>
      <c r="O496" s="328">
        <f t="shared" si="320"/>
        <v>2.5490085818891117E-3</v>
      </c>
      <c r="P496" s="332">
        <f t="shared" si="306"/>
        <v>12.483372460038572</v>
      </c>
      <c r="Q496" s="328">
        <f t="shared" si="321"/>
        <v>-1.7034030750778157</v>
      </c>
      <c r="R496" s="277">
        <f>IF(H496&gt;0, rate1(1,$L$52,$L$51,$L$54,L496,$L$53,$L$50,P496),"")</f>
        <v>753.02635943410655</v>
      </c>
      <c r="S496" s="323">
        <f t="shared" si="322"/>
        <v>-0.88743376867090307</v>
      </c>
      <c r="T496" s="323">
        <f t="shared" si="323"/>
        <v>-9.3238217302515445E-3</v>
      </c>
      <c r="U496" s="328">
        <f t="shared" si="324"/>
        <v>1.2585471090901803</v>
      </c>
      <c r="V496" s="336">
        <f t="shared" si="325"/>
        <v>1.2585471090901803</v>
      </c>
      <c r="W496" s="328">
        <f t="shared" si="326"/>
        <v>9.5301538368675054E-5</v>
      </c>
      <c r="X496" s="328">
        <f t="shared" si="327"/>
        <v>0.19390020701285948</v>
      </c>
      <c r="Y496" s="328">
        <f t="shared" si="307"/>
        <v>12.684139639178166</v>
      </c>
      <c r="Z496" s="108">
        <f>IF(H496&gt;0, rate1(1,$L$52,$L$51,$L$54,U496,$L$53,$L$50,Y496),"")</f>
        <v>748.92019297623017</v>
      </c>
      <c r="AA496" s="336">
        <f t="shared" si="328"/>
        <v>0.10157139906973052</v>
      </c>
      <c r="AB496" s="336">
        <f t="shared" si="329"/>
        <v>1.0607580643581022E-4</v>
      </c>
      <c r="AC496" s="328">
        <f t="shared" si="330"/>
        <v>1.0607580643581022E-4</v>
      </c>
      <c r="AD496" s="328">
        <f t="shared" si="331"/>
        <v>-188.54440679744087</v>
      </c>
      <c r="AE496" s="328">
        <f t="shared" si="332"/>
        <v>-2326.3113646627867</v>
      </c>
      <c r="AF496" s="328">
        <f t="shared" si="333"/>
        <v>681.59596042862927</v>
      </c>
      <c r="AG496" s="328">
        <f t="shared" si="334"/>
        <v>681.05468632139855</v>
      </c>
      <c r="AH496" s="328">
        <f t="shared" si="335"/>
        <v>1.2385736826368856</v>
      </c>
      <c r="AI496" s="328">
        <f t="shared" si="336"/>
        <v>0.14086599374227135</v>
      </c>
      <c r="AJ496" s="328">
        <f t="shared" si="337"/>
        <v>21.239637259777311</v>
      </c>
      <c r="AK496" s="337">
        <f t="shared" si="338"/>
        <v>220.79360367345129</v>
      </c>
      <c r="AL496" s="42">
        <f t="shared" si="308"/>
        <v>6.1170042615363691</v>
      </c>
    </row>
    <row r="497" spans="2:38" ht="15" x14ac:dyDescent="0.15">
      <c r="B497" s="328">
        <f t="shared" si="309"/>
        <v>681.59596042862927</v>
      </c>
      <c r="C497" s="328">
        <f t="shared" si="310"/>
        <v>681.05468632139855</v>
      </c>
      <c r="D497" s="328">
        <f t="shared" si="311"/>
        <v>1.2385736826368856</v>
      </c>
      <c r="E497" s="328">
        <f t="shared" si="304"/>
        <v>142.18252881173291</v>
      </c>
      <c r="F497" s="328">
        <f t="shared" si="312"/>
        <v>142.34333988994888</v>
      </c>
      <c r="G497" s="328">
        <f t="shared" si="313"/>
        <v>91.87946151777777</v>
      </c>
      <c r="H497" s="313">
        <f t="shared" si="314"/>
        <v>0.08</v>
      </c>
      <c r="I497" s="328">
        <f t="shared" si="315"/>
        <v>0.43301928578457594</v>
      </c>
      <c r="J497" s="328">
        <f t="shared" si="305"/>
        <v>80</v>
      </c>
      <c r="K497" s="335">
        <f t="shared" si="316"/>
        <v>1</v>
      </c>
      <c r="L497" s="323">
        <f t="shared" si="317"/>
        <v>1.3185736826368857</v>
      </c>
      <c r="M497" s="323">
        <f t="shared" si="318"/>
        <v>1.2785736826368856</v>
      </c>
      <c r="N497" s="328">
        <f t="shared" si="319"/>
        <v>7.1149684335176655E-2</v>
      </c>
      <c r="O497" s="328">
        <f t="shared" si="320"/>
        <v>2.5490085818891117E-3</v>
      </c>
      <c r="P497" s="332">
        <f t="shared" si="306"/>
        <v>13.23124478577382</v>
      </c>
      <c r="Q497" s="328">
        <f t="shared" si="321"/>
        <v>3.8926838065474954</v>
      </c>
      <c r="R497" s="277">
        <f>IF(H497&gt;0, rate1(1,$L$52,$L$51,$L$54,L497,$L$53,$L$50,P497),"")</f>
        <v>737.47296764709415</v>
      </c>
      <c r="S497" s="323">
        <f t="shared" si="322"/>
        <v>2.0707693349529808</v>
      </c>
      <c r="T497" s="323">
        <f t="shared" si="323"/>
        <v>-6.6447256204158062E-2</v>
      </c>
      <c r="U497" s="328">
        <f t="shared" si="324"/>
        <v>1.2385736826368856</v>
      </c>
      <c r="V497" s="336">
        <f t="shared" si="325"/>
        <v>1.2385736826368856</v>
      </c>
      <c r="W497" s="328">
        <f t="shared" si="326"/>
        <v>9.2300627587915685E-5</v>
      </c>
      <c r="X497" s="328">
        <f t="shared" si="327"/>
        <v>-3.6510152641600229</v>
      </c>
      <c r="Y497" s="328">
        <f t="shared" si="307"/>
        <v>12.416319458569507</v>
      </c>
      <c r="Z497" s="108">
        <f>IF(H497&gt;0, rate1(1,$L$52,$L$51,$L$54,U497,$L$53,$L$50,Y497),"")</f>
        <v>754.38672253152276</v>
      </c>
      <c r="AA497" s="336">
        <f t="shared" si="328"/>
        <v>-1.8986648700344642</v>
      </c>
      <c r="AB497" s="336">
        <f t="shared" si="329"/>
        <v>3.1842462556500458E-5</v>
      </c>
      <c r="AC497" s="328">
        <f t="shared" si="330"/>
        <v>3.1842462556500458E-5</v>
      </c>
      <c r="AD497" s="328">
        <f t="shared" si="331"/>
        <v>2512.3685034739392</v>
      </c>
      <c r="AE497" s="328">
        <f t="shared" si="332"/>
        <v>39166862.084412664</v>
      </c>
      <c r="AF497" s="328">
        <f t="shared" si="333"/>
        <v>681.66707827050186</v>
      </c>
      <c r="AG497" s="328">
        <f t="shared" si="334"/>
        <v>681.05465447893596</v>
      </c>
      <c r="AH497" s="328">
        <f t="shared" si="335"/>
        <v>1.3174654917597577</v>
      </c>
      <c r="AI497" s="328">
        <f t="shared" si="336"/>
        <v>4.3177803056420848E-2</v>
      </c>
      <c r="AJ497" s="328">
        <f t="shared" si="337"/>
        <v>21.239649253611493</v>
      </c>
      <c r="AK497" s="337">
        <f t="shared" si="338"/>
        <v>220.79361443977876</v>
      </c>
      <c r="AL497" s="42">
        <f t="shared" si="308"/>
        <v>6.1170155308158689</v>
      </c>
    </row>
    <row r="498" spans="2:38" ht="15" x14ac:dyDescent="0.15">
      <c r="B498" s="328">
        <f t="shared" si="309"/>
        <v>681.66707827050186</v>
      </c>
      <c r="C498" s="328">
        <f t="shared" si="310"/>
        <v>681.05465447893596</v>
      </c>
      <c r="D498" s="328">
        <f t="shared" si="311"/>
        <v>1.3174654917597577</v>
      </c>
      <c r="E498" s="328">
        <f t="shared" si="304"/>
        <v>143.4837792524807</v>
      </c>
      <c r="F498" s="328">
        <f t="shared" si="312"/>
        <v>142.83315403210679</v>
      </c>
      <c r="G498" s="328">
        <f t="shared" si="313"/>
        <v>88.067451218003356</v>
      </c>
      <c r="H498" s="313">
        <f t="shared" si="314"/>
        <v>0.02</v>
      </c>
      <c r="I498" s="328">
        <f t="shared" si="315"/>
        <v>0.48993903325272187</v>
      </c>
      <c r="J498" s="328">
        <f t="shared" si="305"/>
        <v>80</v>
      </c>
      <c r="K498" s="335">
        <f t="shared" si="316"/>
        <v>-1</v>
      </c>
      <c r="L498" s="323">
        <f t="shared" si="317"/>
        <v>1.2974654917597577</v>
      </c>
      <c r="M498" s="323">
        <f t="shared" si="318"/>
        <v>1.3074654917597577</v>
      </c>
      <c r="N498" s="328">
        <f t="shared" si="319"/>
        <v>-1.8420577350543921E-2</v>
      </c>
      <c r="O498" s="328">
        <f t="shared" si="320"/>
        <v>2.5490085818891117E-3</v>
      </c>
      <c r="P498" s="332">
        <f t="shared" si="306"/>
        <v>13.278507521743673</v>
      </c>
      <c r="Q498" s="328">
        <f t="shared" si="321"/>
        <v>10.530325945146473</v>
      </c>
      <c r="R498" s="277">
        <f>IF(H498&gt;0, rate1(1,$L$52,$L$51,$L$54,L498,$L$53,$L$50,P498),"")</f>
        <v>736.46595607197651</v>
      </c>
      <c r="S498" s="323">
        <f t="shared" si="322"/>
        <v>5.6094184751839826</v>
      </c>
      <c r="T498" s="323">
        <f t="shared" si="323"/>
        <v>3.9962909529078225E-3</v>
      </c>
      <c r="U498" s="328">
        <f t="shared" si="324"/>
        <v>1.3174654917597577</v>
      </c>
      <c r="V498" s="336">
        <f t="shared" si="325"/>
        <v>1.3174654917597577</v>
      </c>
      <c r="W498" s="328">
        <f t="shared" si="326"/>
        <v>1.0443340916554966E-4</v>
      </c>
      <c r="X498" s="328">
        <f t="shared" si="327"/>
        <v>12.20348647531624</v>
      </c>
      <c r="Y498" s="328">
        <f t="shared" si="307"/>
        <v>13.482402571783513</v>
      </c>
      <c r="Z498" s="108">
        <f>IF(H498&gt;0, rate1(1,$L$52,$L$51,$L$54,U498,$L$53,$L$50,Y498),"")</f>
        <v>732.08777936650051</v>
      </c>
      <c r="AA498" s="336">
        <f t="shared" si="328"/>
        <v>6.5395741617423901</v>
      </c>
      <c r="AB498" s="336">
        <f t="shared" si="329"/>
        <v>-1.885224497702215E-5</v>
      </c>
      <c r="AC498" s="328">
        <f t="shared" si="330"/>
        <v>3.9962909529078225E-3</v>
      </c>
      <c r="AD498" s="328">
        <f t="shared" si="331"/>
        <v>-5.0046406119272655</v>
      </c>
      <c r="AE498" s="328">
        <f t="shared" si="332"/>
        <v>-1249895.6138947492</v>
      </c>
      <c r="AF498" s="328">
        <f t="shared" si="333"/>
        <v>681.64466140219838</v>
      </c>
      <c r="AG498" s="328">
        <f t="shared" si="334"/>
        <v>681.050658187983</v>
      </c>
      <c r="AH498" s="328">
        <f t="shared" si="335"/>
        <v>1.2975007547429172</v>
      </c>
      <c r="AI498" s="328">
        <f t="shared" si="336"/>
        <v>5.426307787833788</v>
      </c>
      <c r="AJ498" s="328">
        <f t="shared" si="337"/>
        <v>21.241156561330335</v>
      </c>
      <c r="AK498" s="337">
        <f t="shared" si="338"/>
        <v>220.79361840693207</v>
      </c>
      <c r="AL498" s="42">
        <f t="shared" si="308"/>
        <v>6.1170189850401133</v>
      </c>
    </row>
    <row r="499" spans="2:38" ht="15" x14ac:dyDescent="0.15">
      <c r="B499" s="328">
        <f t="shared" si="309"/>
        <v>681.64466140219838</v>
      </c>
      <c r="C499" s="328">
        <f t="shared" si="310"/>
        <v>681.050658187983</v>
      </c>
      <c r="D499" s="328">
        <f t="shared" si="311"/>
        <v>1.2975007547429172</v>
      </c>
      <c r="E499" s="328">
        <f t="shared" si="304"/>
        <v>143.15489597180098</v>
      </c>
      <c r="F499" s="328">
        <f t="shared" si="312"/>
        <v>143.31933761214083</v>
      </c>
      <c r="G499" s="328">
        <f t="shared" si="313"/>
        <v>84.34995030182175</v>
      </c>
      <c r="H499" s="313">
        <f t="shared" si="314"/>
        <v>0.02</v>
      </c>
      <c r="I499" s="328">
        <f t="shared" si="315"/>
        <v>0.47520257137230149</v>
      </c>
      <c r="J499" s="328">
        <f t="shared" si="305"/>
        <v>80</v>
      </c>
      <c r="K499" s="335">
        <f t="shared" si="316"/>
        <v>-1</v>
      </c>
      <c r="L499" s="323">
        <f t="shared" si="317"/>
        <v>1.2775007547429171</v>
      </c>
      <c r="M499" s="323">
        <f t="shared" si="318"/>
        <v>1.2875007547429171</v>
      </c>
      <c r="N499" s="328">
        <f t="shared" si="319"/>
        <v>-1.8141922939646005E-2</v>
      </c>
      <c r="O499" s="328">
        <f t="shared" si="320"/>
        <v>2.5490085818891117E-3</v>
      </c>
      <c r="P499" s="332">
        <f t="shared" si="306"/>
        <v>13.007697936802513</v>
      </c>
      <c r="Q499" s="328">
        <f t="shared" si="321"/>
        <v>6.2480438253826662</v>
      </c>
      <c r="R499" s="277">
        <f>IF(H499&gt;0, rate1(1,$L$52,$L$51,$L$54,L499,$L$53,$L$50,P499),"")</f>
        <v>742.19656903038822</v>
      </c>
      <c r="S499" s="323">
        <f t="shared" si="322"/>
        <v>3.3025836544330383</v>
      </c>
      <c r="T499" s="323">
        <f t="shared" si="323"/>
        <v>7.8789419462430184E-3</v>
      </c>
      <c r="U499" s="328">
        <f t="shared" si="324"/>
        <v>1.2975007547429172</v>
      </c>
      <c r="V499" s="336">
        <f t="shared" si="325"/>
        <v>1.2975007547429172</v>
      </c>
      <c r="W499" s="328">
        <f t="shared" si="326"/>
        <v>1.0129224496169265E-4</v>
      </c>
      <c r="X499" s="328">
        <f t="shared" si="327"/>
        <v>8.3747545954909128</v>
      </c>
      <c r="Y499" s="328">
        <f t="shared" si="307"/>
        <v>13.210543848789428</v>
      </c>
      <c r="Z499" s="108">
        <f>IF(H499&gt;0, rate1(1,$L$52,$L$51,$L$54,U499,$L$53,$L$50,Y499),"")</f>
        <v>737.91311345396161</v>
      </c>
      <c r="AA499" s="336">
        <f t="shared" si="328"/>
        <v>4.4524142486756721</v>
      </c>
      <c r="AB499" s="336">
        <f t="shared" si="329"/>
        <v>-2.933953971501184E-5</v>
      </c>
      <c r="AC499" s="328">
        <f t="shared" si="330"/>
        <v>7.8789419462430184E-3</v>
      </c>
      <c r="AD499" s="328">
        <f t="shared" si="331"/>
        <v>-2.5384119005391033</v>
      </c>
      <c r="AE499" s="328">
        <f t="shared" si="332"/>
        <v>415.35668939419526</v>
      </c>
      <c r="AF499" s="328">
        <f t="shared" si="333"/>
        <v>681.61864053731244</v>
      </c>
      <c r="AG499" s="328">
        <f t="shared" si="334"/>
        <v>681.04277924603673</v>
      </c>
      <c r="AH499" s="328">
        <f t="shared" si="335"/>
        <v>1.2775331111578865</v>
      </c>
      <c r="AI499" s="328">
        <f t="shared" si="336"/>
        <v>10.615707852888802</v>
      </c>
      <c r="AJ499" s="328">
        <f t="shared" si="337"/>
        <v>21.244105369067249</v>
      </c>
      <c r="AK499" s="337">
        <f t="shared" si="338"/>
        <v>220.79409628802847</v>
      </c>
      <c r="AL499" s="42">
        <f t="shared" si="308"/>
        <v>6.1174530896631403</v>
      </c>
    </row>
    <row r="500" spans="2:38" ht="15" x14ac:dyDescent="0.15">
      <c r="B500" s="328">
        <f t="shared" si="309"/>
        <v>681.61864053731244</v>
      </c>
      <c r="C500" s="328">
        <f t="shared" si="310"/>
        <v>681.04277924603673</v>
      </c>
      <c r="D500" s="328">
        <f t="shared" si="311"/>
        <v>1.2775331111578865</v>
      </c>
      <c r="E500" s="328">
        <f t="shared" si="304"/>
        <v>142.83887403017755</v>
      </c>
      <c r="F500" s="328">
        <f t="shared" si="312"/>
        <v>142.99688500098927</v>
      </c>
      <c r="G500" s="328">
        <f t="shared" si="313"/>
        <v>80.274734726184789</v>
      </c>
      <c r="H500" s="313">
        <f t="shared" si="314"/>
        <v>0.02</v>
      </c>
      <c r="I500" s="328">
        <f t="shared" si="315"/>
        <v>0.46068903302057151</v>
      </c>
      <c r="J500" s="328">
        <f t="shared" si="305"/>
        <v>80</v>
      </c>
      <c r="K500" s="335">
        <f t="shared" si="316"/>
        <v>-1</v>
      </c>
      <c r="L500" s="323">
        <f t="shared" si="317"/>
        <v>1.2575331111578865</v>
      </c>
      <c r="M500" s="323">
        <f t="shared" si="318"/>
        <v>1.2675331111578865</v>
      </c>
      <c r="N500" s="328">
        <f t="shared" si="319"/>
        <v>-1.786317998603959E-2</v>
      </c>
      <c r="O500" s="328">
        <f t="shared" si="320"/>
        <v>2.5490085818891117E-3</v>
      </c>
      <c r="P500" s="332">
        <f t="shared" si="306"/>
        <v>12.738253785317941</v>
      </c>
      <c r="Q500" s="328">
        <f t="shared" si="321"/>
        <v>2.1154596507436452</v>
      </c>
      <c r="R500" s="277">
        <f>IF(H500&gt;0, rate1(1,$L$52,$L$51,$L$54,L500,$L$53,$L$50,P500),"")</f>
        <v>747.80487545208723</v>
      </c>
      <c r="S500" s="323">
        <f t="shared" si="322"/>
        <v>1.1098011136966288</v>
      </c>
      <c r="T500" s="323">
        <f t="shared" si="323"/>
        <v>0.16268669218960788</v>
      </c>
      <c r="U500" s="328">
        <f t="shared" si="324"/>
        <v>1.2775331111578865</v>
      </c>
      <c r="V500" s="336">
        <f t="shared" si="325"/>
        <v>1.2775331111578865</v>
      </c>
      <c r="W500" s="328">
        <f t="shared" si="326"/>
        <v>9.8198598230014866E-5</v>
      </c>
      <c r="X500" s="328">
        <f t="shared" si="327"/>
        <v>4.1673479664546988</v>
      </c>
      <c r="Y500" s="328">
        <f t="shared" si="307"/>
        <v>12.940039472523019</v>
      </c>
      <c r="Z500" s="108">
        <f>IF(H500&gt;0, rate1(1,$L$52,$L$51,$L$54,U500,$L$53,$L$50,Y500),"")</f>
        <v>743.61350684717399</v>
      </c>
      <c r="AA500" s="336">
        <f t="shared" si="328"/>
        <v>2.1985745559129519</v>
      </c>
      <c r="AB500" s="336">
        <f t="shared" si="329"/>
        <v>-8.1929486777080119E-5</v>
      </c>
      <c r="AC500" s="328">
        <f t="shared" si="330"/>
        <v>0.16268669218960788</v>
      </c>
      <c r="AD500" s="328">
        <f t="shared" si="331"/>
        <v>-0.12293568533983361</v>
      </c>
      <c r="AE500" s="328">
        <f t="shared" si="332"/>
        <v>28.323128834679654</v>
      </c>
      <c r="AF500" s="328">
        <f t="shared" si="333"/>
        <v>681.43809066513677</v>
      </c>
      <c r="AG500" s="328">
        <f t="shared" si="334"/>
        <v>680.88009255384713</v>
      </c>
      <c r="AH500" s="328">
        <f t="shared" si="335"/>
        <v>1.2575625223272777</v>
      </c>
      <c r="AI500" s="328">
        <f t="shared" si="336"/>
        <v>217.55232886286711</v>
      </c>
      <c r="AJ500" s="328">
        <f t="shared" si="337"/>
        <v>21.304536571529155</v>
      </c>
      <c r="AK500" s="337">
        <f t="shared" si="338"/>
        <v>220.79499172245829</v>
      </c>
      <c r="AL500" s="42">
        <f t="shared" si="308"/>
        <v>6.1183023462913715</v>
      </c>
    </row>
    <row r="501" spans="2:38" ht="15" x14ac:dyDescent="0.15">
      <c r="B501" s="328">
        <f t="shared" si="309"/>
        <v>681.43809066513677</v>
      </c>
      <c r="C501" s="328">
        <f t="shared" si="310"/>
        <v>680.88009255384713</v>
      </c>
      <c r="D501" s="328">
        <f t="shared" si="311"/>
        <v>1.2575625223272777</v>
      </c>
      <c r="E501" s="328">
        <f t="shared" si="304"/>
        <v>142.83756524538134</v>
      </c>
      <c r="F501" s="328">
        <f t="shared" si="312"/>
        <v>142.83821963777945</v>
      </c>
      <c r="G501" s="328">
        <f t="shared" si="313"/>
        <v>76.425315250064003</v>
      </c>
      <c r="H501" s="313">
        <f t="shared" si="314"/>
        <v>0.02</v>
      </c>
      <c r="I501" s="328">
        <f t="shared" si="315"/>
        <v>0.44639848903170787</v>
      </c>
      <c r="J501" s="328">
        <f t="shared" si="305"/>
        <v>80</v>
      </c>
      <c r="K501" s="335">
        <f t="shared" si="316"/>
        <v>-1</v>
      </c>
      <c r="L501" s="323">
        <f t="shared" si="317"/>
        <v>1.2375625223272777</v>
      </c>
      <c r="M501" s="323">
        <f t="shared" si="318"/>
        <v>1.2475625223272777</v>
      </c>
      <c r="N501" s="328">
        <f t="shared" si="319"/>
        <v>-1.7584347928708333E-2</v>
      </c>
      <c r="O501" s="328">
        <f t="shared" si="320"/>
        <v>2.5490085818891117E-3</v>
      </c>
      <c r="P501" s="332">
        <f t="shared" si="306"/>
        <v>12.470189930288495</v>
      </c>
      <c r="Q501" s="328">
        <f t="shared" si="321"/>
        <v>-1.7057318088051829</v>
      </c>
      <c r="R501" s="277">
        <f>IF(H501&gt;0, rate1(1,$L$52,$L$51,$L$54,L501,$L$53,$L$50,P501),"")</f>
        <v>753.29423836903925</v>
      </c>
      <c r="S501" s="323">
        <f t="shared" si="322"/>
        <v>-0.88833097358652791</v>
      </c>
      <c r="T501" s="323">
        <f t="shared" si="323"/>
        <v>-9.3121111577755804E-3</v>
      </c>
      <c r="U501" s="328">
        <f t="shared" si="324"/>
        <v>1.2575625223272777</v>
      </c>
      <c r="V501" s="336">
        <f t="shared" si="325"/>
        <v>1.2575625223272777</v>
      </c>
      <c r="W501" s="328">
        <f t="shared" si="326"/>
        <v>9.5152484067995147E-5</v>
      </c>
      <c r="X501" s="328">
        <f t="shared" si="327"/>
        <v>0.19250093486006392</v>
      </c>
      <c r="Y501" s="328">
        <f t="shared" si="307"/>
        <v>12.670904009504067</v>
      </c>
      <c r="Z501" s="108">
        <f>IF(H501&gt;0, rate1(1,$L$52,$L$51,$L$54,U501,$L$53,$L$50,Y501),"")</f>
        <v>749.19242939991852</v>
      </c>
      <c r="AA501" s="336">
        <f t="shared" si="328"/>
        <v>0.10080177164760527</v>
      </c>
      <c r="AB501" s="336">
        <f t="shared" si="329"/>
        <v>1.058192521601644E-4</v>
      </c>
      <c r="AC501" s="328">
        <f t="shared" si="330"/>
        <v>1.058192521601644E-4</v>
      </c>
      <c r="AD501" s="328">
        <f t="shared" si="331"/>
        <v>-189.0015246916382</v>
      </c>
      <c r="AE501" s="328">
        <f t="shared" si="332"/>
        <v>-2320.4825250682552</v>
      </c>
      <c r="AF501" s="328">
        <f t="shared" si="333"/>
        <v>681.42040049795594</v>
      </c>
      <c r="AG501" s="328">
        <f t="shared" si="334"/>
        <v>680.87998673459492</v>
      </c>
      <c r="AH501" s="328">
        <f t="shared" si="335"/>
        <v>1.2375889476989053</v>
      </c>
      <c r="AI501" s="328">
        <f t="shared" si="336"/>
        <v>0.14047532394416573</v>
      </c>
      <c r="AJ501" s="328">
        <f t="shared" si="337"/>
        <v>21.304575592452473</v>
      </c>
      <c r="AK501" s="337">
        <f t="shared" si="338"/>
        <v>220.81245567794682</v>
      </c>
      <c r="AL501" s="42">
        <f t="shared" si="308"/>
        <v>6.135706532600401</v>
      </c>
    </row>
    <row r="502" spans="2:38" ht="15" x14ac:dyDescent="0.15">
      <c r="B502" s="328">
        <f t="shared" si="309"/>
        <v>681.42040049795594</v>
      </c>
      <c r="C502" s="328">
        <f t="shared" si="310"/>
        <v>680.87998673459492</v>
      </c>
      <c r="D502" s="328">
        <f t="shared" si="311"/>
        <v>1.2375889476989053</v>
      </c>
      <c r="E502" s="328">
        <f t="shared" si="304"/>
        <v>142.51619400058433</v>
      </c>
      <c r="F502" s="328">
        <f t="shared" si="312"/>
        <v>142.67687962298282</v>
      </c>
      <c r="G502" s="328">
        <f t="shared" si="313"/>
        <v>91.888192906649323</v>
      </c>
      <c r="H502" s="313">
        <f t="shared" si="314"/>
        <v>0.08</v>
      </c>
      <c r="I502" s="328">
        <f t="shared" si="315"/>
        <v>0.43233101068881297</v>
      </c>
      <c r="J502" s="328">
        <f t="shared" si="305"/>
        <v>80</v>
      </c>
      <c r="K502" s="335">
        <f t="shared" si="316"/>
        <v>1</v>
      </c>
      <c r="L502" s="323">
        <f t="shared" si="317"/>
        <v>1.3175889476989053</v>
      </c>
      <c r="M502" s="323">
        <f t="shared" si="318"/>
        <v>1.2775889476989053</v>
      </c>
      <c r="N502" s="328">
        <f t="shared" si="319"/>
        <v>7.109394081014786E-2</v>
      </c>
      <c r="O502" s="328">
        <f t="shared" si="320"/>
        <v>2.5490085818891117E-3</v>
      </c>
      <c r="P502" s="332">
        <f t="shared" si="306"/>
        <v>13.217871576258629</v>
      </c>
      <c r="Q502" s="328">
        <f t="shared" si="321"/>
        <v>3.8954146941095047</v>
      </c>
      <c r="R502" s="277">
        <f>IF(H502&gt;0, rate1(1,$L$52,$L$51,$L$54,L502,$L$53,$L$50,P502),"")</f>
        <v>737.75737455040064</v>
      </c>
      <c r="S502" s="323">
        <f t="shared" si="322"/>
        <v>2.0714232243673556</v>
      </c>
      <c r="T502" s="323">
        <f t="shared" si="323"/>
        <v>-6.6354675905151095E-2</v>
      </c>
      <c r="U502" s="328">
        <f t="shared" si="324"/>
        <v>1.2375889476989053</v>
      </c>
      <c r="V502" s="336">
        <f t="shared" si="325"/>
        <v>1.2375889476989053</v>
      </c>
      <c r="W502" s="328">
        <f t="shared" si="326"/>
        <v>9.2153917671256025E-5</v>
      </c>
      <c r="X502" s="328">
        <f t="shared" si="327"/>
        <v>-3.6545005718098622</v>
      </c>
      <c r="Y502" s="328">
        <f t="shared" si="307"/>
        <v>12.403152407216471</v>
      </c>
      <c r="Z502" s="108">
        <f>IF(H502&gt;0, rate1(1,$L$52,$L$51,$L$54,U502,$L$53,$L$50,Y502),"")</f>
        <v>754.65321075226348</v>
      </c>
      <c r="AA502" s="336">
        <f t="shared" si="328"/>
        <v>-1.8998062513739309</v>
      </c>
      <c r="AB502" s="336">
        <f t="shared" si="329"/>
        <v>3.1779336163439684E-5</v>
      </c>
      <c r="AC502" s="328">
        <f t="shared" si="330"/>
        <v>3.1779336163439684E-5</v>
      </c>
      <c r="AD502" s="328">
        <f t="shared" si="331"/>
        <v>2517.3590659214415</v>
      </c>
      <c r="AE502" s="328">
        <f t="shared" si="332"/>
        <v>39337040.061025426</v>
      </c>
      <c r="AF502" s="328">
        <f t="shared" si="333"/>
        <v>681.49146265942989</v>
      </c>
      <c r="AG502" s="328">
        <f t="shared" si="334"/>
        <v>680.87995495525877</v>
      </c>
      <c r="AH502" s="328">
        <f t="shared" si="335"/>
        <v>1.3164797648647093</v>
      </c>
      <c r="AI502" s="328">
        <f t="shared" si="336"/>
        <v>4.3075592680868073E-2</v>
      </c>
      <c r="AJ502" s="328">
        <f t="shared" si="337"/>
        <v>21.304587557894884</v>
      </c>
      <c r="AK502" s="337">
        <f t="shared" si="338"/>
        <v>220.81246641381773</v>
      </c>
      <c r="AL502" s="42">
        <f t="shared" si="308"/>
        <v>6.1357177706263162</v>
      </c>
    </row>
    <row r="503" spans="2:38" ht="15" x14ac:dyDescent="0.15">
      <c r="B503" s="328">
        <f t="shared" si="309"/>
        <v>681.49146265942989</v>
      </c>
      <c r="C503" s="328">
        <f t="shared" si="310"/>
        <v>680.87995495525877</v>
      </c>
      <c r="D503" s="328">
        <f t="shared" si="311"/>
        <v>1.3164797648647093</v>
      </c>
      <c r="E503" s="328">
        <f t="shared" si="304"/>
        <v>143.81642487645158</v>
      </c>
      <c r="F503" s="328">
        <f t="shared" si="312"/>
        <v>143.16630943851794</v>
      </c>
      <c r="G503" s="328">
        <f t="shared" si="313"/>
        <v>88.071804612353148</v>
      </c>
      <c r="H503" s="313">
        <f t="shared" si="314"/>
        <v>0.02</v>
      </c>
      <c r="I503" s="328">
        <f t="shared" si="315"/>
        <v>0.48920616333689398</v>
      </c>
      <c r="J503" s="328">
        <f t="shared" si="305"/>
        <v>80</v>
      </c>
      <c r="K503" s="335">
        <f t="shared" si="316"/>
        <v>-1</v>
      </c>
      <c r="L503" s="323">
        <f t="shared" si="317"/>
        <v>1.2964797648647093</v>
      </c>
      <c r="M503" s="323">
        <f t="shared" si="318"/>
        <v>1.3064797648647093</v>
      </c>
      <c r="N503" s="328">
        <f t="shared" si="319"/>
        <v>-1.8406820361191123E-2</v>
      </c>
      <c r="O503" s="328">
        <f t="shared" si="320"/>
        <v>2.5490085818891117E-3</v>
      </c>
      <c r="P503" s="332">
        <f t="shared" si="306"/>
        <v>13.26510399158799</v>
      </c>
      <c r="Q503" s="328">
        <f t="shared" si="321"/>
        <v>10.535128526553052</v>
      </c>
      <c r="R503" s="277">
        <f>IF(H503&gt;0, rate1(1,$L$52,$L$51,$L$54,L503,$L$53,$L$50,P503),"")</f>
        <v>736.75183867606904</v>
      </c>
      <c r="S503" s="323">
        <f t="shared" si="322"/>
        <v>5.6097991496562694</v>
      </c>
      <c r="T503" s="323">
        <f t="shared" si="323"/>
        <v>3.9929766490072851E-3</v>
      </c>
      <c r="U503" s="328">
        <f t="shared" si="324"/>
        <v>1.3164797648647093</v>
      </c>
      <c r="V503" s="336">
        <f t="shared" si="325"/>
        <v>1.3164797648647093</v>
      </c>
      <c r="W503" s="328">
        <f t="shared" si="326"/>
        <v>1.0427719359884513E-4</v>
      </c>
      <c r="X503" s="328">
        <f t="shared" si="327"/>
        <v>12.211261878561473</v>
      </c>
      <c r="Y503" s="328">
        <f t="shared" si="307"/>
        <v>13.46894749437612</v>
      </c>
      <c r="Z503" s="108">
        <f>IF(H503&gt;0, rate1(1,$L$52,$L$51,$L$54,U503,$L$53,$L$50,Y503),"")</f>
        <v>732.37840250554552</v>
      </c>
      <c r="AA503" s="336">
        <f t="shared" si="328"/>
        <v>6.541144131751901</v>
      </c>
      <c r="AB503" s="336">
        <f t="shared" si="329"/>
        <v>-1.8818711645004009E-5</v>
      </c>
      <c r="AC503" s="328">
        <f t="shared" si="330"/>
        <v>3.9929766490072851E-3</v>
      </c>
      <c r="AD503" s="328">
        <f t="shared" si="331"/>
        <v>-5.0087946306854327</v>
      </c>
      <c r="AE503" s="328">
        <f t="shared" si="332"/>
        <v>-1253426.4784478014</v>
      </c>
      <c r="AF503" s="328">
        <f t="shared" si="333"/>
        <v>681.46906286241972</v>
      </c>
      <c r="AG503" s="328">
        <f t="shared" si="334"/>
        <v>680.87596197860978</v>
      </c>
      <c r="AH503" s="328">
        <f t="shared" si="335"/>
        <v>1.2965148852113</v>
      </c>
      <c r="AI503" s="328">
        <f t="shared" si="336"/>
        <v>5.4197036768616673</v>
      </c>
      <c r="AJ503" s="328">
        <f t="shared" si="337"/>
        <v>21.306093031138456</v>
      </c>
      <c r="AK503" s="337">
        <f t="shared" si="338"/>
        <v>220.8124703719561</v>
      </c>
      <c r="AL503" s="42">
        <f t="shared" si="308"/>
        <v>6.1357212166737307</v>
      </c>
    </row>
    <row r="504" spans="2:38" ht="15" x14ac:dyDescent="0.15">
      <c r="B504" s="328">
        <f t="shared" si="309"/>
        <v>681.46906286241972</v>
      </c>
      <c r="C504" s="328">
        <f t="shared" si="310"/>
        <v>680.87596197860978</v>
      </c>
      <c r="D504" s="328">
        <f t="shared" si="311"/>
        <v>1.2965148852113</v>
      </c>
      <c r="E504" s="328">
        <f t="shared" si="304"/>
        <v>143.487786555242</v>
      </c>
      <c r="F504" s="328">
        <f t="shared" si="312"/>
        <v>143.6521057158468</v>
      </c>
      <c r="G504" s="328">
        <f t="shared" si="313"/>
        <v>84.350190400871384</v>
      </c>
      <c r="H504" s="313">
        <f t="shared" si="314"/>
        <v>0.02</v>
      </c>
      <c r="I504" s="328">
        <f t="shared" si="315"/>
        <v>0.47448070704795103</v>
      </c>
      <c r="J504" s="328">
        <f t="shared" si="305"/>
        <v>80</v>
      </c>
      <c r="K504" s="335">
        <f t="shared" si="316"/>
        <v>-1</v>
      </c>
      <c r="L504" s="323">
        <f t="shared" si="317"/>
        <v>1.2765148852113</v>
      </c>
      <c r="M504" s="323">
        <f t="shared" si="318"/>
        <v>1.2865148852113</v>
      </c>
      <c r="N504" s="328">
        <f t="shared" si="319"/>
        <v>-1.8128161591118186E-2</v>
      </c>
      <c r="O504" s="328">
        <f t="shared" si="320"/>
        <v>2.5490085818891117E-3</v>
      </c>
      <c r="P504" s="332">
        <f t="shared" si="306"/>
        <v>12.994361484363713</v>
      </c>
      <c r="Q504" s="328">
        <f t="shared" si="321"/>
        <v>6.2501687869140312</v>
      </c>
      <c r="R504" s="277">
        <f>IF(H504&gt;0, rate1(1,$L$52,$L$51,$L$54,L504,$L$53,$L$50,P504),"")</f>
        <v>742.47633146520116</v>
      </c>
      <c r="S504" s="323">
        <f t="shared" si="322"/>
        <v>3.3024620391304049</v>
      </c>
      <c r="T504" s="323">
        <f t="shared" si="323"/>
        <v>7.8733813122777215E-3</v>
      </c>
      <c r="U504" s="328">
        <f t="shared" si="324"/>
        <v>1.2965148852113</v>
      </c>
      <c r="V504" s="336">
        <f t="shared" si="325"/>
        <v>1.2965148852113</v>
      </c>
      <c r="W504" s="328">
        <f t="shared" si="326"/>
        <v>1.011383753024564E-4</v>
      </c>
      <c r="X504" s="328">
        <f t="shared" si="327"/>
        <v>8.3781872309107683</v>
      </c>
      <c r="Y504" s="328">
        <f t="shared" si="307"/>
        <v>13.197155308441216</v>
      </c>
      <c r="Z504" s="108">
        <f>IF(H504&gt;0, rate1(1,$L$52,$L$51,$L$54,U504,$L$53,$L$50,Y504),"")</f>
        <v>738.19748377210999</v>
      </c>
      <c r="AA504" s="336">
        <f t="shared" si="328"/>
        <v>4.4525233260573884</v>
      </c>
      <c r="AB504" s="336">
        <f t="shared" si="329"/>
        <v>-2.9294045470780771E-5</v>
      </c>
      <c r="AC504" s="328">
        <f t="shared" si="330"/>
        <v>7.8733813122777215E-3</v>
      </c>
      <c r="AD504" s="328">
        <f t="shared" si="331"/>
        <v>-2.5402046727766221</v>
      </c>
      <c r="AE504" s="328">
        <f t="shared" si="332"/>
        <v>416.06531101839221</v>
      </c>
      <c r="AF504" s="328">
        <f t="shared" si="333"/>
        <v>681.44306131951635</v>
      </c>
      <c r="AG504" s="328">
        <f t="shared" si="334"/>
        <v>680.86808859729751</v>
      </c>
      <c r="AH504" s="328">
        <f t="shared" si="335"/>
        <v>1.2765470971221951</v>
      </c>
      <c r="AI504" s="328">
        <f t="shared" si="336"/>
        <v>10.604218583965375</v>
      </c>
      <c r="AJ504" s="328">
        <f t="shared" si="337"/>
        <v>21.309038647411779</v>
      </c>
      <c r="AK504" s="337">
        <f t="shared" si="338"/>
        <v>220.81294769503938</v>
      </c>
      <c r="AL504" s="42">
        <f t="shared" si="308"/>
        <v>6.1361547929678792</v>
      </c>
    </row>
    <row r="505" spans="2:38" ht="15" x14ac:dyDescent="0.15">
      <c r="B505" s="328">
        <f t="shared" si="309"/>
        <v>681.44306131951635</v>
      </c>
      <c r="C505" s="328">
        <f t="shared" si="310"/>
        <v>680.86808859729751</v>
      </c>
      <c r="D505" s="328">
        <f t="shared" si="311"/>
        <v>1.2765470971221951</v>
      </c>
      <c r="E505" s="328">
        <f t="shared" si="304"/>
        <v>143.17200516014992</v>
      </c>
      <c r="F505" s="328">
        <f t="shared" si="312"/>
        <v>143.32989585769596</v>
      </c>
      <c r="G505" s="328">
        <f t="shared" si="313"/>
        <v>80.27253646648343</v>
      </c>
      <c r="H505" s="313">
        <f t="shared" si="314"/>
        <v>0.02</v>
      </c>
      <c r="I505" s="328">
        <f t="shared" si="315"/>
        <v>0.459978177775065</v>
      </c>
      <c r="J505" s="328">
        <f t="shared" si="305"/>
        <v>80</v>
      </c>
      <c r="K505" s="335">
        <f t="shared" si="316"/>
        <v>-1</v>
      </c>
      <c r="L505" s="323">
        <f t="shared" si="317"/>
        <v>1.256547097122195</v>
      </c>
      <c r="M505" s="323">
        <f t="shared" si="318"/>
        <v>1.266547097122195</v>
      </c>
      <c r="N505" s="328">
        <f t="shared" si="319"/>
        <v>-1.7849414251235096E-2</v>
      </c>
      <c r="O505" s="328">
        <f t="shared" si="320"/>
        <v>2.5490085818891117E-3</v>
      </c>
      <c r="P505" s="332">
        <f t="shared" si="306"/>
        <v>12.724985135489272</v>
      </c>
      <c r="Q505" s="328">
        <f t="shared" si="321"/>
        <v>2.1150402496998879</v>
      </c>
      <c r="R505" s="277">
        <f>IF(H505&gt;0, rate1(1,$L$52,$L$51,$L$54,L505,$L$53,$L$50,P505),"")</f>
        <v>748.07868704705686</v>
      </c>
      <c r="S505" s="323">
        <f t="shared" si="322"/>
        <v>1.1091749611427788</v>
      </c>
      <c r="T505" s="323">
        <f t="shared" si="323"/>
        <v>0.16349366250647587</v>
      </c>
      <c r="U505" s="328">
        <f t="shared" si="324"/>
        <v>1.2765470971221951</v>
      </c>
      <c r="V505" s="336">
        <f t="shared" si="325"/>
        <v>1.2765470971221951</v>
      </c>
      <c r="W505" s="328">
        <f t="shared" si="326"/>
        <v>9.8047075220764057E-5</v>
      </c>
      <c r="X505" s="328">
        <f t="shared" si="327"/>
        <v>4.1681697554265611</v>
      </c>
      <c r="Y505" s="328">
        <f t="shared" si="307"/>
        <v>12.926718179779968</v>
      </c>
      <c r="Z505" s="108">
        <f>IF(H505&gt;0, rate1(1,$L$52,$L$51,$L$54,U505,$L$53,$L$50,Y505),"")</f>
        <v>743.89179906822267</v>
      </c>
      <c r="AA505" s="336">
        <f t="shared" si="328"/>
        <v>2.1981854527301903</v>
      </c>
      <c r="AB505" s="336">
        <f t="shared" si="329"/>
        <v>-8.1829632464117799E-5</v>
      </c>
      <c r="AC505" s="328">
        <f t="shared" si="330"/>
        <v>0.16349366250647587</v>
      </c>
      <c r="AD505" s="328">
        <f t="shared" si="331"/>
        <v>-0.12232890066431666</v>
      </c>
      <c r="AE505" s="328">
        <f t="shared" si="332"/>
        <v>28.218678670439957</v>
      </c>
      <c r="AF505" s="328">
        <f t="shared" si="333"/>
        <v>681.26171824275866</v>
      </c>
      <c r="AG505" s="328">
        <f t="shared" si="334"/>
        <v>680.70459493479109</v>
      </c>
      <c r="AH505" s="328">
        <f t="shared" si="335"/>
        <v>1.2565763618301358</v>
      </c>
      <c r="AI505" s="328">
        <f t="shared" si="336"/>
        <v>218.55142425169979</v>
      </c>
      <c r="AJ505" s="328">
        <f t="shared" si="337"/>
        <v>21.369747376370583</v>
      </c>
      <c r="AK505" s="337">
        <f t="shared" si="338"/>
        <v>220.81384216289598</v>
      </c>
      <c r="AL505" s="42">
        <f t="shared" si="308"/>
        <v>6.1370031304545964</v>
      </c>
    </row>
    <row r="506" spans="2:38" ht="15" x14ac:dyDescent="0.15">
      <c r="B506" s="328">
        <f t="shared" si="309"/>
        <v>681.26171824275866</v>
      </c>
      <c r="C506" s="328">
        <f t="shared" si="310"/>
        <v>680.70459493479109</v>
      </c>
      <c r="D506" s="328">
        <f t="shared" si="311"/>
        <v>1.2565763618301358</v>
      </c>
      <c r="E506" s="328">
        <f t="shared" si="304"/>
        <v>143.17256206400285</v>
      </c>
      <c r="F506" s="328">
        <f t="shared" si="312"/>
        <v>143.1722836120764</v>
      </c>
      <c r="G506" s="328">
        <f t="shared" si="313"/>
        <v>76.421050336348969</v>
      </c>
      <c r="H506" s="313">
        <f t="shared" si="314"/>
        <v>0.02</v>
      </c>
      <c r="I506" s="328">
        <f t="shared" si="315"/>
        <v>0.44569864637405776</v>
      </c>
      <c r="J506" s="328">
        <f t="shared" si="305"/>
        <v>80</v>
      </c>
      <c r="K506" s="335">
        <f t="shared" si="316"/>
        <v>-1</v>
      </c>
      <c r="L506" s="323">
        <f t="shared" si="317"/>
        <v>1.2365763618301358</v>
      </c>
      <c r="M506" s="323">
        <f t="shared" si="318"/>
        <v>1.2465763618301358</v>
      </c>
      <c r="N506" s="328">
        <f t="shared" si="319"/>
        <v>-1.7570577779251195E-2</v>
      </c>
      <c r="O506" s="328">
        <f t="shared" si="320"/>
        <v>2.5490085818891117E-3</v>
      </c>
      <c r="P506" s="332">
        <f t="shared" si="306"/>
        <v>12.456989827025019</v>
      </c>
      <c r="Q506" s="328">
        <f t="shared" si="321"/>
        <v>-1.7080644688438014</v>
      </c>
      <c r="R506" s="277">
        <f>IF(H506&gt;0, rate1(1,$L$52,$L$51,$L$54,L506,$L$53,$L$50,P506),"")</f>
        <v>753.56226162241376</v>
      </c>
      <c r="S506" s="323">
        <f t="shared" si="322"/>
        <v>-0.88922941438165048</v>
      </c>
      <c r="T506" s="323">
        <f t="shared" si="323"/>
        <v>-9.3003939307191481E-3</v>
      </c>
      <c r="U506" s="328">
        <f t="shared" si="324"/>
        <v>1.2565763618301358</v>
      </c>
      <c r="V506" s="336">
        <f t="shared" si="325"/>
        <v>1.2565763618301358</v>
      </c>
      <c r="W506" s="328">
        <f t="shared" si="326"/>
        <v>9.5003308457686231E-5</v>
      </c>
      <c r="X506" s="328">
        <f t="shared" si="327"/>
        <v>0.19110173798198105</v>
      </c>
      <c r="Y506" s="328">
        <f t="shared" si="307"/>
        <v>12.657650693353524</v>
      </c>
      <c r="Z506" s="108">
        <f>IF(H506&gt;0, rate1(1,$L$52,$L$51,$L$54,U506,$L$53,$L$50,Y506),"")</f>
        <v>749.46481116703922</v>
      </c>
      <c r="AA506" s="336">
        <f t="shared" si="328"/>
        <v>0.10003272334966148</v>
      </c>
      <c r="AB506" s="336">
        <f t="shared" si="329"/>
        <v>1.055630698165902E-4</v>
      </c>
      <c r="AC506" s="328">
        <f t="shared" si="330"/>
        <v>1.055630698165902E-4</v>
      </c>
      <c r="AD506" s="328">
        <f t="shared" si="331"/>
        <v>-189.46019696801974</v>
      </c>
      <c r="AE506" s="328">
        <f t="shared" si="332"/>
        <v>-2314.6548206496254</v>
      </c>
      <c r="AF506" s="328">
        <f t="shared" si="333"/>
        <v>681.2440421019096</v>
      </c>
      <c r="AG506" s="328">
        <f t="shared" si="334"/>
        <v>680.70448937172125</v>
      </c>
      <c r="AH506" s="328">
        <f t="shared" si="335"/>
        <v>1.2366026386871523</v>
      </c>
      <c r="AI506" s="328">
        <f t="shared" si="336"/>
        <v>0.1400853986362238</v>
      </c>
      <c r="AJ506" s="328">
        <f t="shared" si="337"/>
        <v>21.369786288981317</v>
      </c>
      <c r="AK506" s="337">
        <f t="shared" si="338"/>
        <v>220.83138584006903</v>
      </c>
      <c r="AL506" s="42">
        <f t="shared" si="308"/>
        <v>6.1544872443947325</v>
      </c>
    </row>
    <row r="507" spans="2:38" ht="15" x14ac:dyDescent="0.15">
      <c r="B507" s="328">
        <f t="shared" si="309"/>
        <v>681.2440421019096</v>
      </c>
      <c r="C507" s="328">
        <f t="shared" si="310"/>
        <v>680.70448937172125</v>
      </c>
      <c r="D507" s="328">
        <f t="shared" si="311"/>
        <v>1.2366026386871523</v>
      </c>
      <c r="E507" s="328">
        <f t="shared" si="304"/>
        <v>142.85144213559036</v>
      </c>
      <c r="F507" s="328">
        <f t="shared" si="312"/>
        <v>143.0120020997966</v>
      </c>
      <c r="G507" s="328">
        <f t="shared" si="313"/>
        <v>91.896954894241119</v>
      </c>
      <c r="H507" s="313">
        <f t="shared" si="314"/>
        <v>0.08</v>
      </c>
      <c r="I507" s="328">
        <f t="shared" si="315"/>
        <v>0.43164218415067812</v>
      </c>
      <c r="J507" s="328">
        <f t="shared" si="305"/>
        <v>80</v>
      </c>
      <c r="K507" s="335">
        <f t="shared" si="316"/>
        <v>1</v>
      </c>
      <c r="L507" s="323">
        <f t="shared" si="317"/>
        <v>1.3166026386871523</v>
      </c>
      <c r="M507" s="323">
        <f t="shared" si="318"/>
        <v>1.2766026386871523</v>
      </c>
      <c r="N507" s="328">
        <f t="shared" si="319"/>
        <v>7.1038108297479807E-2</v>
      </c>
      <c r="O507" s="328">
        <f t="shared" si="320"/>
        <v>2.5490085818891117E-3</v>
      </c>
      <c r="P507" s="332">
        <f t="shared" si="306"/>
        <v>13.204480393149279</v>
      </c>
      <c r="Q507" s="328">
        <f t="shared" si="321"/>
        <v>3.8981555998563806</v>
      </c>
      <c r="R507" s="277">
        <f>IF(H507&gt;0, rate1(1,$L$52,$L$51,$L$54,L507,$L$53,$L$50,P507),"")</f>
        <v>738.04192923784126</v>
      </c>
      <c r="S507" s="323">
        <f t="shared" si="322"/>
        <v>2.0720815201256104</v>
      </c>
      <c r="T507" s="323">
        <f t="shared" si="323"/>
        <v>-6.626185319298912E-2</v>
      </c>
      <c r="U507" s="328">
        <f t="shared" si="324"/>
        <v>1.2366026386871523</v>
      </c>
      <c r="V507" s="336">
        <f t="shared" si="325"/>
        <v>1.2366026386871523</v>
      </c>
      <c r="W507" s="328">
        <f t="shared" si="326"/>
        <v>9.2007090211287945E-5</v>
      </c>
      <c r="X507" s="328">
        <f t="shared" si="327"/>
        <v>-3.65799455917508</v>
      </c>
      <c r="Y507" s="328">
        <f t="shared" si="307"/>
        <v>12.389967815870195</v>
      </c>
      <c r="Z507" s="108">
        <f>IF(H507&gt;0, rate1(1,$L$52,$L$51,$L$54,U507,$L$53,$L$50,Y507),"")</f>
        <v>754.91984295550435</v>
      </c>
      <c r="AA507" s="336">
        <f t="shared" si="328"/>
        <v>-1.900950974924237</v>
      </c>
      <c r="AB507" s="336">
        <f t="shared" si="329"/>
        <v>3.1716182385223128E-5</v>
      </c>
      <c r="AC507" s="328">
        <f t="shared" si="330"/>
        <v>3.1716182385223128E-5</v>
      </c>
      <c r="AD507" s="328">
        <f t="shared" si="331"/>
        <v>2522.3716722373488</v>
      </c>
      <c r="AE507" s="328">
        <f t="shared" si="332"/>
        <v>39508255.263784833</v>
      </c>
      <c r="AF507" s="328">
        <f t="shared" si="333"/>
        <v>681.31504849402472</v>
      </c>
      <c r="AG507" s="328">
        <f t="shared" si="334"/>
        <v>680.70445765553882</v>
      </c>
      <c r="AH507" s="328">
        <f t="shared" si="335"/>
        <v>1.315492460947056</v>
      </c>
      <c r="AI507" s="328">
        <f t="shared" si="336"/>
        <v>4.2973415369470531E-2</v>
      </c>
      <c r="AJ507" s="328">
        <f t="shared" si="337"/>
        <v>21.369798226041141</v>
      </c>
      <c r="AK507" s="337">
        <f t="shared" si="338"/>
        <v>220.83139654554233</v>
      </c>
      <c r="AL507" s="42">
        <f t="shared" si="308"/>
        <v>6.1544984512266234</v>
      </c>
    </row>
    <row r="508" spans="2:38" ht="15" x14ac:dyDescent="0.15">
      <c r="B508" s="328">
        <f t="shared" si="309"/>
        <v>681.31504849402472</v>
      </c>
      <c r="C508" s="328">
        <f t="shared" si="310"/>
        <v>680.70445765553882</v>
      </c>
      <c r="D508" s="328">
        <f t="shared" si="311"/>
        <v>1.315492460947056</v>
      </c>
      <c r="E508" s="328">
        <f t="shared" si="304"/>
        <v>144.15065181911808</v>
      </c>
      <c r="F508" s="328">
        <f t="shared" si="312"/>
        <v>143.50104697735424</v>
      </c>
      <c r="G508" s="328">
        <f t="shared" si="313"/>
        <v>88.076177854551716</v>
      </c>
      <c r="H508" s="313">
        <f t="shared" si="314"/>
        <v>0.02</v>
      </c>
      <c r="I508" s="328">
        <f t="shared" si="315"/>
        <v>0.48847267078872392</v>
      </c>
      <c r="J508" s="328">
        <f t="shared" si="305"/>
        <v>80</v>
      </c>
      <c r="K508" s="335">
        <f t="shared" si="316"/>
        <v>-1</v>
      </c>
      <c r="L508" s="323">
        <f t="shared" si="317"/>
        <v>1.2954924609470559</v>
      </c>
      <c r="M508" s="323">
        <f t="shared" si="318"/>
        <v>1.305492460947056</v>
      </c>
      <c r="N508" s="328">
        <f t="shared" si="319"/>
        <v>-1.8393041245410302E-2</v>
      </c>
      <c r="O508" s="328">
        <f t="shared" si="320"/>
        <v>2.5490085818891117E-3</v>
      </c>
      <c r="P508" s="332">
        <f t="shared" si="306"/>
        <v>13.251682416339392</v>
      </c>
      <c r="Q508" s="328">
        <f t="shared" si="321"/>
        <v>10.539957465214684</v>
      </c>
      <c r="R508" s="277">
        <f>IF(H508&gt;0, rate1(1,$L$52,$L$51,$L$54,L508,$L$53,$L$50,P508),"")</f>
        <v>737.03786960830848</v>
      </c>
      <c r="S508" s="323">
        <f t="shared" si="322"/>
        <v>5.6101924291723684</v>
      </c>
      <c r="T508" s="323">
        <f t="shared" si="323"/>
        <v>3.9896471845779899E-3</v>
      </c>
      <c r="U508" s="328">
        <f t="shared" si="324"/>
        <v>1.315492460947056</v>
      </c>
      <c r="V508" s="336">
        <f t="shared" si="325"/>
        <v>1.315492460947056</v>
      </c>
      <c r="W508" s="328">
        <f t="shared" si="326"/>
        <v>1.0412084531408183E-4</v>
      </c>
      <c r="X508" s="328">
        <f t="shared" si="327"/>
        <v>12.219068532499207</v>
      </c>
      <c r="Y508" s="328">
        <f t="shared" si="307"/>
        <v>13.455474263343163</v>
      </c>
      <c r="Z508" s="108">
        <f>IF(H508&gt;0, rate1(1,$L$52,$L$51,$L$54,U508,$L$53,$L$50,Y508),"")</f>
        <v>732.66917482671374</v>
      </c>
      <c r="AA508" s="336">
        <f t="shared" si="328"/>
        <v>6.542728257324713</v>
      </c>
      <c r="AB508" s="336">
        <f t="shared" si="329"/>
        <v>-1.878512538955634E-5</v>
      </c>
      <c r="AC508" s="328">
        <f t="shared" si="330"/>
        <v>3.9896471845779899E-3</v>
      </c>
      <c r="AD508" s="328">
        <f t="shared" si="331"/>
        <v>-5.012974600187742</v>
      </c>
      <c r="AE508" s="328">
        <f t="shared" si="332"/>
        <v>-1256978.9975214922</v>
      </c>
      <c r="AF508" s="328">
        <f t="shared" si="333"/>
        <v>681.29266580559477</v>
      </c>
      <c r="AG508" s="328">
        <f t="shared" si="334"/>
        <v>680.70046800835428</v>
      </c>
      <c r="AH508" s="328">
        <f t="shared" si="335"/>
        <v>1.2955274383394748</v>
      </c>
      <c r="AI508" s="328">
        <f t="shared" si="336"/>
        <v>5.4130830301816761</v>
      </c>
      <c r="AJ508" s="328">
        <f t="shared" si="337"/>
        <v>21.371301860216192</v>
      </c>
      <c r="AK508" s="337">
        <f t="shared" si="338"/>
        <v>220.83140049466834</v>
      </c>
      <c r="AL508" s="42">
        <f t="shared" si="308"/>
        <v>6.1545018890998531</v>
      </c>
    </row>
    <row r="509" spans="2:38" ht="15" x14ac:dyDescent="0.15">
      <c r="B509" s="328">
        <f t="shared" si="309"/>
        <v>681.29266580559477</v>
      </c>
      <c r="C509" s="328">
        <f t="shared" si="310"/>
        <v>680.70046800835428</v>
      </c>
      <c r="D509" s="328">
        <f t="shared" si="311"/>
        <v>1.2955274383394748</v>
      </c>
      <c r="E509" s="328">
        <f t="shared" si="304"/>
        <v>143.82225883170599</v>
      </c>
      <c r="F509" s="328">
        <f t="shared" si="312"/>
        <v>143.98645532541204</v>
      </c>
      <c r="G509" s="328">
        <f t="shared" si="313"/>
        <v>84.35044039403283</v>
      </c>
      <c r="H509" s="313">
        <f t="shared" si="314"/>
        <v>0.02</v>
      </c>
      <c r="I509" s="328">
        <f t="shared" si="315"/>
        <v>0.47375823779239001</v>
      </c>
      <c r="J509" s="328">
        <f t="shared" si="305"/>
        <v>80</v>
      </c>
      <c r="K509" s="335">
        <f t="shared" si="316"/>
        <v>-1</v>
      </c>
      <c r="L509" s="323">
        <f t="shared" si="317"/>
        <v>1.2755274383394748</v>
      </c>
      <c r="M509" s="323">
        <f t="shared" si="318"/>
        <v>1.2855274383394748</v>
      </c>
      <c r="N509" s="328">
        <f t="shared" si="319"/>
        <v>-1.8114378107906948E-2</v>
      </c>
      <c r="O509" s="328">
        <f t="shared" si="320"/>
        <v>2.5490085818891117E-3</v>
      </c>
      <c r="P509" s="332">
        <f t="shared" si="306"/>
        <v>12.981007129111113</v>
      </c>
      <c r="Q509" s="328">
        <f t="shared" si="321"/>
        <v>6.252308683364376</v>
      </c>
      <c r="R509" s="277">
        <f>IF(H509&gt;0, rate1(1,$L$52,$L$51,$L$54,L509,$L$53,$L$50,P509),"")</f>
        <v>742.75624102696372</v>
      </c>
      <c r="S509" s="323">
        <f t="shared" si="322"/>
        <v>3.3023477496396003</v>
      </c>
      <c r="T509" s="323">
        <f t="shared" si="323"/>
        <v>7.8677854423783271E-3</v>
      </c>
      <c r="U509" s="328">
        <f t="shared" si="324"/>
        <v>1.2955274383394748</v>
      </c>
      <c r="V509" s="336">
        <f t="shared" si="325"/>
        <v>1.2955274383394748</v>
      </c>
      <c r="W509" s="328">
        <f t="shared" si="326"/>
        <v>1.0098437669792126E-4</v>
      </c>
      <c r="X509" s="328">
        <f t="shared" si="327"/>
        <v>8.3816403669540733</v>
      </c>
      <c r="Y509" s="328">
        <f t="shared" si="307"/>
        <v>13.183748755189368</v>
      </c>
      <c r="Z509" s="108">
        <f>IF(H509&gt;0, rate1(1,$L$52,$L$51,$L$54,U509,$L$53,$L$50,Y509),"")</f>
        <v>738.48200213300504</v>
      </c>
      <c r="AA509" s="336">
        <f t="shared" si="328"/>
        <v>4.452642317520116</v>
      </c>
      <c r="AB509" s="336">
        <f t="shared" si="329"/>
        <v>-2.9248432768574183E-5</v>
      </c>
      <c r="AC509" s="328">
        <f t="shared" si="330"/>
        <v>7.8677854423783271E-3</v>
      </c>
      <c r="AD509" s="328">
        <f t="shared" si="331"/>
        <v>-2.5420113634865804</v>
      </c>
      <c r="AE509" s="328">
        <f t="shared" si="332"/>
        <v>416.77879427014426</v>
      </c>
      <c r="AF509" s="328">
        <f t="shared" si="333"/>
        <v>681.26668364204443</v>
      </c>
      <c r="AG509" s="328">
        <f t="shared" si="334"/>
        <v>680.69260022291189</v>
      </c>
      <c r="AH509" s="328">
        <f t="shared" si="335"/>
        <v>1.2755595054213251</v>
      </c>
      <c r="AI509" s="328">
        <f t="shared" si="336"/>
        <v>10.592688432344938</v>
      </c>
      <c r="AJ509" s="328">
        <f t="shared" si="337"/>
        <v>21.374244273669621</v>
      </c>
      <c r="AK509" s="337">
        <f t="shared" si="338"/>
        <v>220.83187725833204</v>
      </c>
      <c r="AL509" s="42">
        <f t="shared" si="308"/>
        <v>6.1549349357422676</v>
      </c>
    </row>
    <row r="510" spans="2:38" ht="15" x14ac:dyDescent="0.15">
      <c r="B510" s="328">
        <f t="shared" si="309"/>
        <v>681.26668364204443</v>
      </c>
      <c r="C510" s="328">
        <f t="shared" si="310"/>
        <v>680.69260022291189</v>
      </c>
      <c r="D510" s="328">
        <f t="shared" si="311"/>
        <v>1.2755595054213251</v>
      </c>
      <c r="E510" s="328">
        <f t="shared" ref="E510:E573" si="339">bb2wang($B$6,$H$12,C510,$H$8,$H$9,I510,$H$10,$H$11,$K$10,$K$11,$H$13)</f>
        <v>143.5067183174715</v>
      </c>
      <c r="F510" s="328">
        <f t="shared" si="312"/>
        <v>143.66448857458874</v>
      </c>
      <c r="G510" s="328">
        <f t="shared" si="313"/>
        <v>80.270337837170587</v>
      </c>
      <c r="H510" s="313">
        <f t="shared" si="314"/>
        <v>0.02</v>
      </c>
      <c r="I510" s="328">
        <f t="shared" si="315"/>
        <v>0.45926673530602785</v>
      </c>
      <c r="J510" s="328">
        <f t="shared" ref="J510:J573" si="340">$B$7</f>
        <v>80</v>
      </c>
      <c r="K510" s="335">
        <f t="shared" si="316"/>
        <v>-1</v>
      </c>
      <c r="L510" s="323">
        <f t="shared" si="317"/>
        <v>1.2555595054213251</v>
      </c>
      <c r="M510" s="323">
        <f t="shared" si="318"/>
        <v>1.2655595054213251</v>
      </c>
      <c r="N510" s="328">
        <f t="shared" si="319"/>
        <v>-1.7835626373386093E-2</v>
      </c>
      <c r="O510" s="328">
        <f t="shared" si="320"/>
        <v>2.5490085818891117E-3</v>
      </c>
      <c r="P510" s="332">
        <f t="shared" si="306"/>
        <v>12.711698727204327</v>
      </c>
      <c r="Q510" s="328">
        <f t="shared" si="321"/>
        <v>2.1146251294222935</v>
      </c>
      <c r="R510" s="277">
        <f>IF(H510&gt;0, rate1(1,$L$52,$L$51,$L$54,L510,$L$53,$L$50,P510),"")</f>
        <v>748.35264449173746</v>
      </c>
      <c r="S510" s="323">
        <f t="shared" si="322"/>
        <v>1.1085512948484595</v>
      </c>
      <c r="T510" s="323">
        <f t="shared" si="323"/>
        <v>0.16430597532977478</v>
      </c>
      <c r="U510" s="328">
        <f t="shared" si="324"/>
        <v>1.2755595054213251</v>
      </c>
      <c r="V510" s="336">
        <f t="shared" si="325"/>
        <v>1.2755595054213251</v>
      </c>
      <c r="W510" s="328">
        <f t="shared" si="326"/>
        <v>9.789542704052856E-5</v>
      </c>
      <c r="X510" s="328">
        <f t="shared" si="327"/>
        <v>4.1690010088758953</v>
      </c>
      <c r="Y510" s="328">
        <f t="shared" si="307"/>
        <v>12.913379016880887</v>
      </c>
      <c r="Z510" s="108">
        <f>IF(H510&gt;0, rate1(1,$L$52,$L$51,$L$54,U510,$L$53,$L$50,Y510),"")</f>
        <v>744.17023811248077</v>
      </c>
      <c r="AA510" s="336">
        <f t="shared" si="328"/>
        <v>2.1978011964016244</v>
      </c>
      <c r="AB510" s="336">
        <f t="shared" si="329"/>
        <v>-8.1729278059348417E-5</v>
      </c>
      <c r="AC510" s="328">
        <f t="shared" si="330"/>
        <v>0.16430597532977478</v>
      </c>
      <c r="AD510" s="328">
        <f t="shared" si="331"/>
        <v>-0.12172411843122842</v>
      </c>
      <c r="AE510" s="328">
        <f t="shared" si="332"/>
        <v>28.114472660654137</v>
      </c>
      <c r="AF510" s="328">
        <f t="shared" si="333"/>
        <v>681.08454204034126</v>
      </c>
      <c r="AG510" s="328">
        <f t="shared" si="334"/>
        <v>680.52829424758215</v>
      </c>
      <c r="AH510" s="328">
        <f t="shared" si="335"/>
        <v>1.2555886233351894</v>
      </c>
      <c r="AI510" s="328">
        <f t="shared" si="336"/>
        <v>219.55688476435773</v>
      </c>
      <c r="AJ510" s="328">
        <f t="shared" si="337"/>
        <v>21.435232297215276</v>
      </c>
      <c r="AK510" s="337">
        <f t="shared" si="338"/>
        <v>220.83277075626626</v>
      </c>
      <c r="AL510" s="42">
        <f t="shared" si="308"/>
        <v>6.155782350816855</v>
      </c>
    </row>
    <row r="511" spans="2:38" ht="15" x14ac:dyDescent="0.15">
      <c r="B511" s="328">
        <f t="shared" si="309"/>
        <v>681.08454204034126</v>
      </c>
      <c r="C511" s="328">
        <f t="shared" si="310"/>
        <v>680.52829424758215</v>
      </c>
      <c r="D511" s="328">
        <f t="shared" si="311"/>
        <v>1.2555886233351894</v>
      </c>
      <c r="E511" s="328">
        <f t="shared" si="339"/>
        <v>143.50915199993833</v>
      </c>
      <c r="F511" s="328">
        <f t="shared" si="312"/>
        <v>143.50793515870492</v>
      </c>
      <c r="G511" s="328">
        <f t="shared" si="313"/>
        <v>76.416776320704855</v>
      </c>
      <c r="H511" s="313">
        <f t="shared" si="314"/>
        <v>0.02</v>
      </c>
      <c r="I511" s="328">
        <f t="shared" si="315"/>
        <v>0.44499823420728718</v>
      </c>
      <c r="J511" s="328">
        <f t="shared" si="340"/>
        <v>80</v>
      </c>
      <c r="K511" s="335">
        <f t="shared" si="316"/>
        <v>-1</v>
      </c>
      <c r="L511" s="323">
        <f t="shared" si="317"/>
        <v>1.2355886233351894</v>
      </c>
      <c r="M511" s="323">
        <f t="shared" si="318"/>
        <v>1.2455886233351894</v>
      </c>
      <c r="N511" s="328">
        <f t="shared" si="319"/>
        <v>-1.7556785478278325E-2</v>
      </c>
      <c r="O511" s="328">
        <f t="shared" si="320"/>
        <v>2.5490085818891117E-3</v>
      </c>
      <c r="P511" s="332">
        <f t="shared" ref="P511:P574" si="341">IF(H511&gt;0, $C$54*$L$55*$L$55*M511*M511/(($B$19*(B511-C511))^0.333)*1000,"")</f>
        <v>12.443772111812915</v>
      </c>
      <c r="Q511" s="328">
        <f t="shared" si="321"/>
        <v>-1.710401100455897</v>
      </c>
      <c r="R511" s="277">
        <f>IF(H511&gt;0, rate1(1,$L$52,$L$51,$L$54,L511,$L$53,$L$50,P511),"")</f>
        <v>753.83042937722803</v>
      </c>
      <c r="S511" s="323">
        <f t="shared" si="322"/>
        <v>-0.89012911256135441</v>
      </c>
      <c r="T511" s="323">
        <f t="shared" si="323"/>
        <v>-9.2886699440795067E-3</v>
      </c>
      <c r="U511" s="328">
        <f t="shared" si="324"/>
        <v>1.2555886233351894</v>
      </c>
      <c r="V511" s="336">
        <f t="shared" si="325"/>
        <v>1.2555886233351894</v>
      </c>
      <c r="W511" s="328">
        <f t="shared" si="326"/>
        <v>9.4854011452039089E-5</v>
      </c>
      <c r="X511" s="328">
        <f t="shared" si="327"/>
        <v>0.18970258940694862</v>
      </c>
      <c r="Y511" s="328">
        <f t="shared" ref="Y511:Y574" si="342">IF(H511&gt;0, $C$54*$L$55*$L$55*V511*V511/(($B$19*(B511-C511))^0.333)*1000,"")</f>
        <v>12.64437965188919</v>
      </c>
      <c r="Z511" s="108">
        <f>IF(H511&gt;0, rate1(1,$L$52,$L$51,$L$54,U511,$L$53,$L$50,Y511),"")</f>
        <v>749.73733846304287</v>
      </c>
      <c r="AA511" s="336">
        <f t="shared" si="328"/>
        <v>9.9264239854156583E-2</v>
      </c>
      <c r="AB511" s="336">
        <f t="shared" si="329"/>
        <v>1.0530725618874143E-4</v>
      </c>
      <c r="AC511" s="328">
        <f t="shared" si="330"/>
        <v>1.0530725618874143E-4</v>
      </c>
      <c r="AD511" s="328">
        <f t="shared" si="331"/>
        <v>-189.92043591140714</v>
      </c>
      <c r="AE511" s="328">
        <f t="shared" si="332"/>
        <v>-2308.8283091975568</v>
      </c>
      <c r="AF511" s="328">
        <f t="shared" si="333"/>
        <v>681.06687994760682</v>
      </c>
      <c r="AG511" s="328">
        <f t="shared" si="334"/>
        <v>680.528188940326</v>
      </c>
      <c r="AH511" s="328">
        <f t="shared" si="335"/>
        <v>1.2356147513368638</v>
      </c>
      <c r="AI511" s="328">
        <f t="shared" si="336"/>
        <v>0.1396962129477054</v>
      </c>
      <c r="AJ511" s="328">
        <f t="shared" si="337"/>
        <v>21.435271101718872</v>
      </c>
      <c r="AK511" s="337">
        <f t="shared" si="338"/>
        <v>220.85039466158076</v>
      </c>
      <c r="AL511" s="42">
        <f t="shared" si="308"/>
        <v>6.1733469015980038</v>
      </c>
    </row>
    <row r="512" spans="2:38" ht="15" x14ac:dyDescent="0.15">
      <c r="B512" s="328">
        <f t="shared" si="309"/>
        <v>681.06687994760682</v>
      </c>
      <c r="C512" s="328">
        <f t="shared" si="310"/>
        <v>680.528188940326</v>
      </c>
      <c r="D512" s="328">
        <f t="shared" si="311"/>
        <v>1.2356147513368638</v>
      </c>
      <c r="E512" s="328">
        <f t="shared" si="339"/>
        <v>143.18828379375549</v>
      </c>
      <c r="F512" s="328">
        <f t="shared" si="312"/>
        <v>143.34871789684689</v>
      </c>
      <c r="G512" s="328">
        <f t="shared" si="313"/>
        <v>91.905747602405455</v>
      </c>
      <c r="H512" s="313">
        <f t="shared" si="314"/>
        <v>0.08</v>
      </c>
      <c r="I512" s="328">
        <f t="shared" si="315"/>
        <v>0.43095280582465423</v>
      </c>
      <c r="J512" s="328">
        <f t="shared" si="340"/>
        <v>80</v>
      </c>
      <c r="K512" s="335">
        <f t="shared" si="316"/>
        <v>1</v>
      </c>
      <c r="L512" s="323">
        <f t="shared" si="317"/>
        <v>1.3156147513368639</v>
      </c>
      <c r="M512" s="323">
        <f t="shared" si="318"/>
        <v>1.2756147513368639</v>
      </c>
      <c r="N512" s="328">
        <f t="shared" si="319"/>
        <v>7.0982186556316718E-2</v>
      </c>
      <c r="O512" s="328">
        <f t="shared" si="320"/>
        <v>2.5490085818891117E-3</v>
      </c>
      <c r="P512" s="332">
        <f t="shared" si="341"/>
        <v>13.191071196608688</v>
      </c>
      <c r="Q512" s="328">
        <f t="shared" si="321"/>
        <v>3.9009065457010621</v>
      </c>
      <c r="R512" s="277">
        <f>IF(H512&gt;0, rate1(1,$L$52,$L$51,$L$54,L512,$L$53,$L$50,P512),"")</f>
        <v>738.32663190056871</v>
      </c>
      <c r="S512" s="323">
        <f t="shared" si="322"/>
        <v>2.0727442278445625</v>
      </c>
      <c r="T512" s="323">
        <f t="shared" si="323"/>
        <v>-6.6168789086788568E-2</v>
      </c>
      <c r="U512" s="328">
        <f t="shared" si="324"/>
        <v>1.2356147513368638</v>
      </c>
      <c r="V512" s="336">
        <f t="shared" si="325"/>
        <v>1.2356147513368638</v>
      </c>
      <c r="W512" s="328">
        <f t="shared" si="326"/>
        <v>9.1860145134514681E-5</v>
      </c>
      <c r="X512" s="328">
        <f t="shared" si="327"/>
        <v>-3.6614972939810997</v>
      </c>
      <c r="Y512" s="328">
        <f t="shared" si="342"/>
        <v>12.376765646217642</v>
      </c>
      <c r="Z512" s="108">
        <f>IF(H512&gt;0, rate1(1,$L$52,$L$51,$L$54,U512,$L$53,$L$50,Y512),"")</f>
        <v>755.18661932344821</v>
      </c>
      <c r="AA512" s="336">
        <f t="shared" si="328"/>
        <v>-1.9020990712140846</v>
      </c>
      <c r="AB512" s="336">
        <f t="shared" si="329"/>
        <v>3.1653001114150544E-5</v>
      </c>
      <c r="AC512" s="328">
        <f t="shared" si="330"/>
        <v>3.1653001114150544E-5</v>
      </c>
      <c r="AD512" s="328">
        <f t="shared" si="331"/>
        <v>2527.4064759766438</v>
      </c>
      <c r="AE512" s="328">
        <f t="shared" si="332"/>
        <v>39680517.040481247</v>
      </c>
      <c r="AF512" s="328">
        <f t="shared" si="333"/>
        <v>681.13783048116204</v>
      </c>
      <c r="AG512" s="328">
        <f t="shared" si="334"/>
        <v>680.52815728732492</v>
      </c>
      <c r="AH512" s="328">
        <f t="shared" si="335"/>
        <v>1.3145035757276933</v>
      </c>
      <c r="AI512" s="328">
        <f t="shared" si="336"/>
        <v>4.2871270988384572E-2</v>
      </c>
      <c r="AJ512" s="328">
        <f t="shared" si="337"/>
        <v>21.435283010405257</v>
      </c>
      <c r="AK512" s="337">
        <f t="shared" si="338"/>
        <v>220.85040533671503</v>
      </c>
      <c r="AL512" s="42">
        <f t="shared" ref="AL512:AL575" si="343">IF(H512&gt;0, AL511+AI511*J511/1000000,"")</f>
        <v>6.17335807729504</v>
      </c>
    </row>
    <row r="513" spans="2:38" ht="15" x14ac:dyDescent="0.15">
      <c r="B513" s="328">
        <f t="shared" si="309"/>
        <v>681.13783048116204</v>
      </c>
      <c r="C513" s="328">
        <f t="shared" si="310"/>
        <v>680.52815728732492</v>
      </c>
      <c r="D513" s="328">
        <f t="shared" si="311"/>
        <v>1.3145035757276933</v>
      </c>
      <c r="E513" s="328">
        <f t="shared" si="339"/>
        <v>144.48647065307225</v>
      </c>
      <c r="F513" s="328">
        <f t="shared" si="312"/>
        <v>143.83737722341385</v>
      </c>
      <c r="G513" s="328">
        <f t="shared" si="313"/>
        <v>88.080571012737963</v>
      </c>
      <c r="H513" s="313">
        <f t="shared" si="314"/>
        <v>0.02</v>
      </c>
      <c r="I513" s="328">
        <f t="shared" si="315"/>
        <v>0.48773855506969999</v>
      </c>
      <c r="J513" s="328">
        <f t="shared" si="340"/>
        <v>80</v>
      </c>
      <c r="K513" s="335">
        <f t="shared" si="316"/>
        <v>-1</v>
      </c>
      <c r="L513" s="323">
        <f t="shared" si="317"/>
        <v>1.2945035757276933</v>
      </c>
      <c r="M513" s="323">
        <f t="shared" si="318"/>
        <v>1.3045035757276933</v>
      </c>
      <c r="N513" s="328">
        <f t="shared" si="319"/>
        <v>-1.8379239942918346E-2</v>
      </c>
      <c r="O513" s="328">
        <f t="shared" si="320"/>
        <v>2.5490085818891117E-3</v>
      </c>
      <c r="P513" s="332">
        <f t="shared" si="341"/>
        <v>13.238242755872196</v>
      </c>
      <c r="Q513" s="328">
        <f t="shared" si="321"/>
        <v>10.544812861216229</v>
      </c>
      <c r="R513" s="277">
        <f>IF(H513&gt;0, rate1(1,$L$52,$L$51,$L$54,L513,$L$53,$L$50,P513),"")</f>
        <v>737.32404906206887</v>
      </c>
      <c r="S513" s="323">
        <f t="shared" si="322"/>
        <v>5.6105983506061392</v>
      </c>
      <c r="T513" s="323">
        <f t="shared" si="323"/>
        <v>3.9863025458511461E-3</v>
      </c>
      <c r="U513" s="328">
        <f t="shared" si="324"/>
        <v>1.3145035757276933</v>
      </c>
      <c r="V513" s="336">
        <f t="shared" si="325"/>
        <v>1.3145035757276933</v>
      </c>
      <c r="W513" s="328">
        <f t="shared" si="326"/>
        <v>1.0396436419646271E-4</v>
      </c>
      <c r="X513" s="328">
        <f t="shared" si="327"/>
        <v>12.226906561895305</v>
      </c>
      <c r="Y513" s="328">
        <f t="shared" si="342"/>
        <v>13.44198283817685</v>
      </c>
      <c r="Z513" s="108">
        <f>IF(H513&gt;0, rate1(1,$L$52,$L$51,$L$54,U513,$L$53,$L$50,Y513),"")</f>
        <v>732.96009652559303</v>
      </c>
      <c r="AA513" s="336">
        <f t="shared" si="328"/>
        <v>6.5443265856799329</v>
      </c>
      <c r="AB513" s="336">
        <f t="shared" si="329"/>
        <v>-1.8751486332891223E-5</v>
      </c>
      <c r="AC513" s="328">
        <f t="shared" si="330"/>
        <v>3.9863025458511461E-3</v>
      </c>
      <c r="AD513" s="328">
        <f t="shared" si="331"/>
        <v>-5.0171806504791139</v>
      </c>
      <c r="AE513" s="328">
        <f t="shared" si="332"/>
        <v>-1260553.3471070009</v>
      </c>
      <c r="AF513" s="328">
        <f t="shared" si="333"/>
        <v>681.11546493867331</v>
      </c>
      <c r="AG513" s="328">
        <f t="shared" si="334"/>
        <v>680.52417098477906</v>
      </c>
      <c r="AH513" s="328">
        <f t="shared" si="335"/>
        <v>1.2945384098471753</v>
      </c>
      <c r="AI513" s="328">
        <f t="shared" si="336"/>
        <v>5.4064458509416857</v>
      </c>
      <c r="AJ513" s="328">
        <f t="shared" si="337"/>
        <v>21.436784800919408</v>
      </c>
      <c r="AK513" s="337">
        <f t="shared" si="338"/>
        <v>220.85040927683124</v>
      </c>
      <c r="AL513" s="42">
        <f t="shared" si="343"/>
        <v>6.1733615069967192</v>
      </c>
    </row>
    <row r="514" spans="2:38" ht="15" x14ac:dyDescent="0.15">
      <c r="B514" s="328">
        <f t="shared" si="309"/>
        <v>681.11546493867331</v>
      </c>
      <c r="C514" s="328">
        <f t="shared" si="310"/>
        <v>680.52417098477906</v>
      </c>
      <c r="D514" s="328">
        <f t="shared" si="311"/>
        <v>1.2945384098471753</v>
      </c>
      <c r="E514" s="328">
        <f t="shared" si="339"/>
        <v>144.15832337486142</v>
      </c>
      <c r="F514" s="328">
        <f t="shared" si="312"/>
        <v>144.32239701396685</v>
      </c>
      <c r="G514" s="328">
        <f t="shared" si="313"/>
        <v>84.350700300406942</v>
      </c>
      <c r="H514" s="313">
        <f t="shared" si="314"/>
        <v>0.02</v>
      </c>
      <c r="I514" s="328">
        <f t="shared" si="315"/>
        <v>0.47303516311540084</v>
      </c>
      <c r="J514" s="328">
        <f t="shared" si="340"/>
        <v>80</v>
      </c>
      <c r="K514" s="335">
        <f t="shared" si="316"/>
        <v>-1</v>
      </c>
      <c r="L514" s="323">
        <f t="shared" si="317"/>
        <v>1.2745384098471753</v>
      </c>
      <c r="M514" s="323">
        <f t="shared" si="318"/>
        <v>1.2845384098471753</v>
      </c>
      <c r="N514" s="328">
        <f t="shared" si="319"/>
        <v>-1.8100572429701423E-2</v>
      </c>
      <c r="O514" s="328">
        <f t="shared" si="320"/>
        <v>2.5490085818891117E-3</v>
      </c>
      <c r="P514" s="332">
        <f t="shared" si="341"/>
        <v>12.967634831423474</v>
      </c>
      <c r="Q514" s="328">
        <f t="shared" si="321"/>
        <v>6.2544635586563686</v>
      </c>
      <c r="R514" s="277">
        <f>IF(H514&gt;0, rate1(1,$L$52,$L$51,$L$54,L514,$L$53,$L$50,P514),"")</f>
        <v>743.03629790604282</v>
      </c>
      <c r="S514" s="323">
        <f t="shared" si="322"/>
        <v>3.3022408000937014</v>
      </c>
      <c r="T514" s="323">
        <f t="shared" si="323"/>
        <v>7.8621543102549169E-3</v>
      </c>
      <c r="U514" s="328">
        <f t="shared" si="324"/>
        <v>1.2945384098471753</v>
      </c>
      <c r="V514" s="336">
        <f t="shared" si="325"/>
        <v>1.2945384098471753</v>
      </c>
      <c r="W514" s="328">
        <f t="shared" si="326"/>
        <v>1.0083024904461446E-4</v>
      </c>
      <c r="X514" s="328">
        <f t="shared" si="327"/>
        <v>8.3851140747663067</v>
      </c>
      <c r="Y514" s="328">
        <f t="shared" si="342"/>
        <v>13.170324149023433</v>
      </c>
      <c r="Z514" s="108">
        <f>IF(H514&gt;0, rate1(1,$L$52,$L$51,$L$54,U514,$L$53,$L$50,Y514),"")</f>
        <v>738.76666872931446</v>
      </c>
      <c r="AA514" s="336">
        <f t="shared" si="328"/>
        <v>4.4527712481571262</v>
      </c>
      <c r="AB514" s="336">
        <f t="shared" si="329"/>
        <v>-2.9202701771347104E-5</v>
      </c>
      <c r="AC514" s="328">
        <f t="shared" si="330"/>
        <v>7.8621543102549169E-3</v>
      </c>
      <c r="AD514" s="328">
        <f t="shared" si="331"/>
        <v>-2.5438320351857269</v>
      </c>
      <c r="AE514" s="328">
        <f t="shared" si="332"/>
        <v>417.49717205051138</v>
      </c>
      <c r="AF514" s="328">
        <f t="shared" si="333"/>
        <v>681.08950221193334</v>
      </c>
      <c r="AG514" s="328">
        <f t="shared" si="334"/>
        <v>680.5163088304688</v>
      </c>
      <c r="AH514" s="328">
        <f t="shared" si="335"/>
        <v>1.2745703317739043</v>
      </c>
      <c r="AI514" s="328">
        <f t="shared" si="336"/>
        <v>10.581117412986854</v>
      </c>
      <c r="AJ514" s="328">
        <f t="shared" si="337"/>
        <v>21.439724000200794</v>
      </c>
      <c r="AK514" s="337">
        <f t="shared" si="338"/>
        <v>220.85088547966893</v>
      </c>
      <c r="AL514" s="42">
        <f t="shared" si="343"/>
        <v>6.1737940226647945</v>
      </c>
    </row>
    <row r="515" spans="2:38" ht="15" x14ac:dyDescent="0.15">
      <c r="B515" s="328">
        <f t="shared" si="309"/>
        <v>681.08950221193334</v>
      </c>
      <c r="C515" s="328">
        <f t="shared" si="310"/>
        <v>680.5163088304688</v>
      </c>
      <c r="D515" s="328">
        <f t="shared" si="311"/>
        <v>1.2745703317739043</v>
      </c>
      <c r="E515" s="328">
        <f t="shared" si="339"/>
        <v>143.84302407686408</v>
      </c>
      <c r="F515" s="328">
        <f t="shared" si="312"/>
        <v>144.00067372586275</v>
      </c>
      <c r="G515" s="328">
        <f t="shared" si="313"/>
        <v>80.268138808167365</v>
      </c>
      <c r="H515" s="313">
        <f t="shared" si="314"/>
        <v>0.02</v>
      </c>
      <c r="I515" s="328">
        <f t="shared" si="315"/>
        <v>0.45855470517162761</v>
      </c>
      <c r="J515" s="328">
        <f t="shared" si="340"/>
        <v>80</v>
      </c>
      <c r="K515" s="335">
        <f t="shared" si="316"/>
        <v>-1</v>
      </c>
      <c r="L515" s="323">
        <f t="shared" si="317"/>
        <v>1.2545703317739043</v>
      </c>
      <c r="M515" s="323">
        <f t="shared" si="318"/>
        <v>1.2645703317739043</v>
      </c>
      <c r="N515" s="328">
        <f t="shared" si="319"/>
        <v>-1.7821816292155068E-2</v>
      </c>
      <c r="O515" s="328">
        <f t="shared" si="320"/>
        <v>2.5490085818891117E-3</v>
      </c>
      <c r="P515" s="332">
        <f t="shared" si="341"/>
        <v>12.698394521357052</v>
      </c>
      <c r="Q515" s="328">
        <f t="shared" si="321"/>
        <v>2.1142142825087546</v>
      </c>
      <c r="R515" s="277">
        <f>IF(H515&gt;0, rate1(1,$L$52,$L$51,$L$54,L515,$L$53,$L$50,P515),"")</f>
        <v>748.62674797335183</v>
      </c>
      <c r="S515" s="323">
        <f t="shared" si="322"/>
        <v>1.1079301082925983</v>
      </c>
      <c r="T515" s="323">
        <f t="shared" si="323"/>
        <v>0.16512367655409146</v>
      </c>
      <c r="U515" s="328">
        <f t="shared" si="324"/>
        <v>1.2745703317739043</v>
      </c>
      <c r="V515" s="336">
        <f t="shared" si="325"/>
        <v>1.2745703317739043</v>
      </c>
      <c r="W515" s="328">
        <f t="shared" si="326"/>
        <v>9.7743653596715774E-5</v>
      </c>
      <c r="X515" s="328">
        <f t="shared" si="327"/>
        <v>4.1698417442348585</v>
      </c>
      <c r="Y515" s="328">
        <f t="shared" si="342"/>
        <v>12.900021944323141</v>
      </c>
      <c r="Z515" s="108">
        <f>IF(H515&gt;0, rate1(1,$L$52,$L$51,$L$54,U515,$L$53,$L$50,Y515),"")</f>
        <v>744.44882416955807</v>
      </c>
      <c r="AA515" s="336">
        <f t="shared" si="328"/>
        <v>2.1974217903428541</v>
      </c>
      <c r="AB515" s="336">
        <f t="shared" si="329"/>
        <v>-8.1628423989786529E-5</v>
      </c>
      <c r="AC515" s="328">
        <f t="shared" si="330"/>
        <v>0.16512367655409146</v>
      </c>
      <c r="AD515" s="328">
        <f t="shared" si="331"/>
        <v>-0.1211213341258688</v>
      </c>
      <c r="AE515" s="328">
        <f t="shared" si="332"/>
        <v>28.010510328556581</v>
      </c>
      <c r="AF515" s="328">
        <f t="shared" si="333"/>
        <v>680.90655671908712</v>
      </c>
      <c r="AG515" s="328">
        <f t="shared" si="334"/>
        <v>680.35118515391468</v>
      </c>
      <c r="AH515" s="328">
        <f t="shared" si="335"/>
        <v>1.2545993025598889</v>
      </c>
      <c r="AI515" s="328">
        <f t="shared" si="336"/>
        <v>220.56876407516395</v>
      </c>
      <c r="AJ515" s="328">
        <f t="shared" si="337"/>
        <v>21.500993101332785</v>
      </c>
      <c r="AK515" s="337">
        <f t="shared" si="338"/>
        <v>220.85177800433269</v>
      </c>
      <c r="AL515" s="42">
        <f t="shared" si="343"/>
        <v>6.1746405120578336</v>
      </c>
    </row>
    <row r="516" spans="2:38" ht="15" x14ac:dyDescent="0.15">
      <c r="B516" s="328">
        <f t="shared" si="309"/>
        <v>680.90655671908712</v>
      </c>
      <c r="C516" s="328">
        <f t="shared" si="310"/>
        <v>680.35118515391468</v>
      </c>
      <c r="D516" s="328">
        <f t="shared" si="311"/>
        <v>1.2545993025598889</v>
      </c>
      <c r="E516" s="328">
        <f t="shared" si="339"/>
        <v>143.8473457208049</v>
      </c>
      <c r="F516" s="328">
        <f t="shared" si="312"/>
        <v>143.84518489883448</v>
      </c>
      <c r="G516" s="328">
        <f t="shared" si="313"/>
        <v>76.412493132559206</v>
      </c>
      <c r="H516" s="313">
        <f t="shared" si="314"/>
        <v>0.02</v>
      </c>
      <c r="I516" s="328">
        <f t="shared" si="315"/>
        <v>0.44429725213794885</v>
      </c>
      <c r="J516" s="328">
        <f t="shared" si="340"/>
        <v>80</v>
      </c>
      <c r="K516" s="335">
        <f t="shared" si="316"/>
        <v>-1</v>
      </c>
      <c r="L516" s="323">
        <f t="shared" si="317"/>
        <v>1.2345993025598889</v>
      </c>
      <c r="M516" s="323">
        <f t="shared" si="318"/>
        <v>1.2445993025598889</v>
      </c>
      <c r="N516" s="328">
        <f t="shared" si="319"/>
        <v>-1.754297096542623E-2</v>
      </c>
      <c r="O516" s="328">
        <f t="shared" si="320"/>
        <v>2.5490085818891117E-3</v>
      </c>
      <c r="P516" s="332">
        <f t="shared" si="341"/>
        <v>12.430536746070775</v>
      </c>
      <c r="Q516" s="328">
        <f t="shared" si="321"/>
        <v>-1.7127417490749508</v>
      </c>
      <c r="R516" s="277">
        <f>IF(H516&gt;0, rate1(1,$L$52,$L$51,$L$54,L516,$L$53,$L$50,P516),"")</f>
        <v>754.09874181745465</v>
      </c>
      <c r="S516" s="323">
        <f t="shared" si="322"/>
        <v>-0.89103008968576469</v>
      </c>
      <c r="T516" s="323">
        <f t="shared" si="323"/>
        <v>-9.2769390932015104E-3</v>
      </c>
      <c r="U516" s="328">
        <f t="shared" si="324"/>
        <v>1.2545993025598889</v>
      </c>
      <c r="V516" s="336">
        <f t="shared" si="325"/>
        <v>1.2545993025598889</v>
      </c>
      <c r="W516" s="328">
        <f t="shared" si="326"/>
        <v>9.4704592968231083E-5</v>
      </c>
      <c r="X516" s="328">
        <f t="shared" si="327"/>
        <v>0.18830346213218263</v>
      </c>
      <c r="Y516" s="328">
        <f t="shared" si="342"/>
        <v>12.631090846125385</v>
      </c>
      <c r="Z516" s="108">
        <f>IF(H516&gt;0, rate1(1,$L$52,$L$51,$L$54,U516,$L$53,$L$50,Y516),"")</f>
        <v>750.0100114743783</v>
      </c>
      <c r="AA516" s="336">
        <f t="shared" si="328"/>
        <v>9.8496306843851161E-2</v>
      </c>
      <c r="AB516" s="336">
        <f t="shared" si="329"/>
        <v>1.0505180809262349E-4</v>
      </c>
      <c r="AC516" s="328">
        <f t="shared" si="330"/>
        <v>1.0505180809262349E-4</v>
      </c>
      <c r="AD516" s="328">
        <f t="shared" si="331"/>
        <v>-190.38225389101473</v>
      </c>
      <c r="AE516" s="328">
        <f t="shared" si="332"/>
        <v>-2303.0030484751219</v>
      </c>
      <c r="AF516" s="328">
        <f t="shared" si="333"/>
        <v>680.88890869631359</v>
      </c>
      <c r="AG516" s="328">
        <f t="shared" si="334"/>
        <v>680.35108010210661</v>
      </c>
      <c r="AH516" s="328">
        <f t="shared" si="335"/>
        <v>1.2346252813641065</v>
      </c>
      <c r="AI516" s="328">
        <f t="shared" si="336"/>
        <v>0.13930776205704568</v>
      </c>
      <c r="AJ516" s="328">
        <f t="shared" si="337"/>
        <v>21.501031797933358</v>
      </c>
      <c r="AK516" s="337">
        <f t="shared" si="338"/>
        <v>220.86948264850423</v>
      </c>
      <c r="AL516" s="42">
        <f t="shared" si="343"/>
        <v>6.1922860131838471</v>
      </c>
    </row>
    <row r="517" spans="2:38" ht="15" x14ac:dyDescent="0.15">
      <c r="B517" s="328">
        <f t="shared" si="309"/>
        <v>680.88890869631359</v>
      </c>
      <c r="C517" s="328">
        <f t="shared" si="310"/>
        <v>680.35108010210661</v>
      </c>
      <c r="D517" s="328">
        <f t="shared" si="311"/>
        <v>1.2346252813641065</v>
      </c>
      <c r="E517" s="328">
        <f t="shared" si="339"/>
        <v>143.52672964379471</v>
      </c>
      <c r="F517" s="328">
        <f t="shared" si="312"/>
        <v>143.6870376822998</v>
      </c>
      <c r="G517" s="328">
        <f t="shared" si="313"/>
        <v>91.914571153946824</v>
      </c>
      <c r="H517" s="313">
        <f t="shared" si="314"/>
        <v>0.08</v>
      </c>
      <c r="I517" s="328">
        <f t="shared" si="315"/>
        <v>0.43026287536558816</v>
      </c>
      <c r="J517" s="328">
        <f t="shared" si="340"/>
        <v>80</v>
      </c>
      <c r="K517" s="335">
        <f t="shared" si="316"/>
        <v>1</v>
      </c>
      <c r="L517" s="323">
        <f t="shared" si="317"/>
        <v>1.3146252813641066</v>
      </c>
      <c r="M517" s="323">
        <f t="shared" si="318"/>
        <v>1.2746252813641066</v>
      </c>
      <c r="N517" s="328">
        <f t="shared" si="319"/>
        <v>7.0926175344718123E-2</v>
      </c>
      <c r="O517" s="328">
        <f t="shared" si="320"/>
        <v>2.5490085818891117E-3</v>
      </c>
      <c r="P517" s="332">
        <f t="shared" si="341"/>
        <v>13.17764394664372</v>
      </c>
      <c r="Q517" s="328">
        <f t="shared" si="321"/>
        <v>3.9036675538202559</v>
      </c>
      <c r="R517" s="277">
        <f>IF(H517&gt;0, rate1(1,$L$52,$L$51,$L$54,L517,$L$53,$L$50,P517),"")</f>
        <v>738.61148273084518</v>
      </c>
      <c r="S517" s="323">
        <f t="shared" si="322"/>
        <v>2.0734113532633698</v>
      </c>
      <c r="T517" s="323">
        <f t="shared" si="323"/>
        <v>-6.607548460251457E-2</v>
      </c>
      <c r="U517" s="328">
        <f t="shared" si="324"/>
        <v>1.2346252813641065</v>
      </c>
      <c r="V517" s="336">
        <f t="shared" si="325"/>
        <v>1.2346252813641065</v>
      </c>
      <c r="W517" s="328">
        <f t="shared" si="326"/>
        <v>9.1713082367439469E-5</v>
      </c>
      <c r="X517" s="328">
        <f t="shared" si="327"/>
        <v>-3.6650088443074509</v>
      </c>
      <c r="Y517" s="328">
        <f t="shared" si="342"/>
        <v>12.363545859797865</v>
      </c>
      <c r="Z517" s="108">
        <f>IF(H517&gt;0, rate1(1,$L$52,$L$51,$L$54,U517,$L$53,$L$50,Y517),"")</f>
        <v>755.453540039313</v>
      </c>
      <c r="AA517" s="336">
        <f t="shared" si="328"/>
        <v>-1.9032505709054297</v>
      </c>
      <c r="AB517" s="336">
        <f t="shared" si="329"/>
        <v>3.1589792244090438E-5</v>
      </c>
      <c r="AC517" s="328">
        <f t="shared" si="330"/>
        <v>3.1589792244090438E-5</v>
      </c>
      <c r="AD517" s="328">
        <f t="shared" si="331"/>
        <v>2532.4636319811743</v>
      </c>
      <c r="AE517" s="328">
        <f t="shared" si="332"/>
        <v>39853834.837450944</v>
      </c>
      <c r="AF517" s="328">
        <f t="shared" si="333"/>
        <v>680.95980328186602</v>
      </c>
      <c r="AG517" s="328">
        <f t="shared" si="334"/>
        <v>680.35104851231438</v>
      </c>
      <c r="AH517" s="328">
        <f t="shared" si="335"/>
        <v>1.3135131049089281</v>
      </c>
      <c r="AI517" s="328">
        <f t="shared" si="336"/>
        <v>4.2769159406098704E-2</v>
      </c>
      <c r="AJ517" s="328">
        <f t="shared" si="337"/>
        <v>21.501043678255414</v>
      </c>
      <c r="AK517" s="337">
        <f t="shared" si="338"/>
        <v>220.86949329335764</v>
      </c>
      <c r="AL517" s="42">
        <f t="shared" si="343"/>
        <v>6.1922971578048118</v>
      </c>
    </row>
    <row r="518" spans="2:38" ht="15" x14ac:dyDescent="0.15">
      <c r="B518" s="328">
        <f t="shared" si="309"/>
        <v>680.95980328186602</v>
      </c>
      <c r="C518" s="328">
        <f t="shared" si="310"/>
        <v>680.35104851231438</v>
      </c>
      <c r="D518" s="328">
        <f t="shared" si="311"/>
        <v>1.3135131049089281</v>
      </c>
      <c r="E518" s="328">
        <f t="shared" si="339"/>
        <v>144.823892042609</v>
      </c>
      <c r="F518" s="328">
        <f t="shared" si="312"/>
        <v>144.17531084320186</v>
      </c>
      <c r="G518" s="328">
        <f t="shared" si="313"/>
        <v>88.084984155753133</v>
      </c>
      <c r="H518" s="313">
        <f t="shared" si="314"/>
        <v>0.02</v>
      </c>
      <c r="I518" s="328">
        <f t="shared" si="315"/>
        <v>0.48700381564131023</v>
      </c>
      <c r="J518" s="328">
        <f t="shared" si="340"/>
        <v>80</v>
      </c>
      <c r="K518" s="335">
        <f t="shared" si="316"/>
        <v>-1</v>
      </c>
      <c r="L518" s="323">
        <f t="shared" si="317"/>
        <v>1.2935131049089281</v>
      </c>
      <c r="M518" s="323">
        <f t="shared" si="318"/>
        <v>1.3035131049089281</v>
      </c>
      <c r="N518" s="328">
        <f t="shared" si="319"/>
        <v>-1.8365416393169021E-2</v>
      </c>
      <c r="O518" s="328">
        <f t="shared" si="320"/>
        <v>2.5490085818891117E-3</v>
      </c>
      <c r="P518" s="332">
        <f t="shared" si="341"/>
        <v>13.224784969912166</v>
      </c>
      <c r="Q518" s="328">
        <f t="shared" si="321"/>
        <v>10.54969481555645</v>
      </c>
      <c r="R518" s="277">
        <f>IF(H518&gt;0, rate1(1,$L$52,$L$51,$L$54,L518,$L$53,$L$50,P518),"")</f>
        <v>737.61037723165407</v>
      </c>
      <c r="S518" s="323">
        <f t="shared" si="322"/>
        <v>5.6110169512375441</v>
      </c>
      <c r="T518" s="323">
        <f t="shared" si="323"/>
        <v>3.9829427190112487E-3</v>
      </c>
      <c r="U518" s="328">
        <f t="shared" si="324"/>
        <v>1.3135131049089281</v>
      </c>
      <c r="V518" s="336">
        <f t="shared" si="325"/>
        <v>1.3135131049089281</v>
      </c>
      <c r="W518" s="328">
        <f t="shared" si="326"/>
        <v>1.0380775013207888E-4</v>
      </c>
      <c r="X518" s="328">
        <f t="shared" si="327"/>
        <v>12.234776092620237</v>
      </c>
      <c r="Y518" s="328">
        <f t="shared" si="342"/>
        <v>13.428473178218812</v>
      </c>
      <c r="Z518" s="108">
        <f>IF(H518&gt;0, rate1(1,$L$52,$L$51,$L$54,U518,$L$53,$L$50,Y518),"")</f>
        <v>733.25116779872269</v>
      </c>
      <c r="AA518" s="336">
        <f t="shared" si="328"/>
        <v>6.5459391645251941</v>
      </c>
      <c r="AB518" s="336">
        <f t="shared" si="329"/>
        <v>-1.8717794597547879E-5</v>
      </c>
      <c r="AC518" s="328">
        <f t="shared" si="330"/>
        <v>3.9829427190112487E-3</v>
      </c>
      <c r="AD518" s="328">
        <f t="shared" si="331"/>
        <v>-5.0214129127533447</v>
      </c>
      <c r="AE518" s="328">
        <f t="shared" si="332"/>
        <v>-1264149.7049929032</v>
      </c>
      <c r="AF518" s="328">
        <f t="shared" si="333"/>
        <v>680.93745492275389</v>
      </c>
      <c r="AG518" s="328">
        <f t="shared" si="334"/>
        <v>680.34706556959532</v>
      </c>
      <c r="AH518" s="328">
        <f t="shared" si="335"/>
        <v>1.2935477954353765</v>
      </c>
      <c r="AI518" s="328">
        <f t="shared" si="336"/>
        <v>5.3997921422414654</v>
      </c>
      <c r="AJ518" s="328">
        <f t="shared" si="337"/>
        <v>21.502543620517148</v>
      </c>
      <c r="AK518" s="337">
        <f t="shared" si="338"/>
        <v>220.86949722446658</v>
      </c>
      <c r="AL518" s="42">
        <f t="shared" si="343"/>
        <v>6.1923005793375641</v>
      </c>
    </row>
    <row r="519" spans="2:38" ht="15" x14ac:dyDescent="0.15">
      <c r="B519" s="328">
        <f t="shared" si="309"/>
        <v>680.93745492275389</v>
      </c>
      <c r="C519" s="328">
        <f t="shared" si="310"/>
        <v>680.34706556959532</v>
      </c>
      <c r="D519" s="328">
        <f t="shared" si="311"/>
        <v>1.2935477954353765</v>
      </c>
      <c r="E519" s="328">
        <f t="shared" si="339"/>
        <v>144.49599085008163</v>
      </c>
      <c r="F519" s="328">
        <f t="shared" si="312"/>
        <v>144.65994144634533</v>
      </c>
      <c r="G519" s="328">
        <f t="shared" si="313"/>
        <v>84.350970139406954</v>
      </c>
      <c r="H519" s="313">
        <f t="shared" si="314"/>
        <v>0.02</v>
      </c>
      <c r="I519" s="328">
        <f t="shared" si="315"/>
        <v>0.47231148252685673</v>
      </c>
      <c r="J519" s="328">
        <f t="shared" si="340"/>
        <v>80</v>
      </c>
      <c r="K519" s="335">
        <f t="shared" si="316"/>
        <v>-1</v>
      </c>
      <c r="L519" s="323">
        <f t="shared" si="317"/>
        <v>1.2735477954353764</v>
      </c>
      <c r="M519" s="323">
        <f t="shared" si="318"/>
        <v>1.2835477954353764</v>
      </c>
      <c r="N519" s="328">
        <f t="shared" si="319"/>
        <v>-1.8086744495927398E-2</v>
      </c>
      <c r="O519" s="328">
        <f t="shared" si="320"/>
        <v>2.5490085818891117E-3</v>
      </c>
      <c r="P519" s="332">
        <f t="shared" si="341"/>
        <v>12.954244551531444</v>
      </c>
      <c r="Q519" s="328">
        <f t="shared" si="321"/>
        <v>6.2566334572027955</v>
      </c>
      <c r="R519" s="277">
        <f>IF(H519&gt;0, rate1(1,$L$52,$L$51,$L$54,L519,$L$53,$L$50,P519),"")</f>
        <v>743.31650229375475</v>
      </c>
      <c r="S519" s="323">
        <f t="shared" si="322"/>
        <v>3.3021412048503334</v>
      </c>
      <c r="T519" s="323">
        <f t="shared" si="323"/>
        <v>7.856487889544227E-3</v>
      </c>
      <c r="U519" s="328">
        <f t="shared" si="324"/>
        <v>1.2935477954353765</v>
      </c>
      <c r="V519" s="336">
        <f t="shared" si="325"/>
        <v>1.2935477954353765</v>
      </c>
      <c r="W519" s="328">
        <f t="shared" si="326"/>
        <v>1.006759922370648E-4</v>
      </c>
      <c r="X519" s="328">
        <f t="shared" si="327"/>
        <v>8.388608426171146</v>
      </c>
      <c r="Y519" s="328">
        <f t="shared" si="342"/>
        <v>13.156881449782784</v>
      </c>
      <c r="Z519" s="108">
        <f>IF(H519&gt;0, rate1(1,$L$52,$L$51,$L$54,U519,$L$53,$L$50,Y519),"")</f>
        <v>739.05148375467695</v>
      </c>
      <c r="AA519" s="336">
        <f t="shared" si="328"/>
        <v>4.4529101433651048</v>
      </c>
      <c r="AB519" s="336">
        <f t="shared" si="329"/>
        <v>-2.9156852642261039E-5</v>
      </c>
      <c r="AC519" s="328">
        <f t="shared" si="330"/>
        <v>7.856487889544227E-3</v>
      </c>
      <c r="AD519" s="328">
        <f t="shared" si="331"/>
        <v>-2.5456667509940307</v>
      </c>
      <c r="AE519" s="328">
        <f t="shared" si="332"/>
        <v>418.22047759125792</v>
      </c>
      <c r="AF519" s="328">
        <f t="shared" si="333"/>
        <v>680.91151169036846</v>
      </c>
      <c r="AG519" s="328">
        <f t="shared" si="334"/>
        <v>680.3392090817058</v>
      </c>
      <c r="AH519" s="328">
        <f t="shared" si="335"/>
        <v>1.2735795718795007</v>
      </c>
      <c r="AI519" s="328">
        <f t="shared" si="336"/>
        <v>10.5695055407762</v>
      </c>
      <c r="AJ519" s="328">
        <f t="shared" si="337"/>
        <v>21.505479594278476</v>
      </c>
      <c r="AK519" s="337">
        <f t="shared" si="338"/>
        <v>220.86997286507187</v>
      </c>
      <c r="AL519" s="42">
        <f t="shared" si="343"/>
        <v>6.1927325627089438</v>
      </c>
    </row>
    <row r="520" spans="2:38" ht="15" x14ac:dyDescent="0.15">
      <c r="B520" s="328">
        <f t="shared" si="309"/>
        <v>680.91151169036846</v>
      </c>
      <c r="C520" s="328">
        <f t="shared" si="310"/>
        <v>680.3392090817058</v>
      </c>
      <c r="D520" s="328">
        <f t="shared" si="311"/>
        <v>1.2735795718795007</v>
      </c>
      <c r="E520" s="328">
        <f t="shared" si="339"/>
        <v>144.18093310475433</v>
      </c>
      <c r="F520" s="328">
        <f t="shared" si="312"/>
        <v>144.33846197741798</v>
      </c>
      <c r="G520" s="328">
        <f t="shared" si="313"/>
        <v>80.265939349314436</v>
      </c>
      <c r="H520" s="313">
        <f t="shared" si="314"/>
        <v>0.02</v>
      </c>
      <c r="I520" s="328">
        <f t="shared" si="315"/>
        <v>0.45784208693012263</v>
      </c>
      <c r="J520" s="328">
        <f t="shared" si="340"/>
        <v>80</v>
      </c>
      <c r="K520" s="335">
        <f t="shared" si="316"/>
        <v>-1</v>
      </c>
      <c r="L520" s="323">
        <f t="shared" si="317"/>
        <v>1.2535795718795006</v>
      </c>
      <c r="M520" s="323">
        <f t="shared" si="318"/>
        <v>1.2635795718795007</v>
      </c>
      <c r="N520" s="328">
        <f t="shared" si="319"/>
        <v>-1.7807983946937833E-2</v>
      </c>
      <c r="O520" s="328">
        <f t="shared" si="320"/>
        <v>2.5490085818891117E-3</v>
      </c>
      <c r="P520" s="332">
        <f t="shared" si="341"/>
        <v>12.685072478692094</v>
      </c>
      <c r="Q520" s="328">
        <f t="shared" si="321"/>
        <v>2.1138077016355226</v>
      </c>
      <c r="R520" s="277">
        <f>IF(H520&gt;0, rate1(1,$L$52,$L$51,$L$54,L520,$L$53,$L$50,P520),"")</f>
        <v>748.90099768012283</v>
      </c>
      <c r="S520" s="323">
        <f t="shared" si="322"/>
        <v>1.1073113950009574</v>
      </c>
      <c r="T520" s="323">
        <f t="shared" si="323"/>
        <v>0.16594681251491467</v>
      </c>
      <c r="U520" s="328">
        <f t="shared" si="324"/>
        <v>1.2735795718795007</v>
      </c>
      <c r="V520" s="336">
        <f t="shared" si="325"/>
        <v>1.2735795718795007</v>
      </c>
      <c r="W520" s="328">
        <f t="shared" si="326"/>
        <v>9.7591754794512653E-5</v>
      </c>
      <c r="X520" s="328">
        <f t="shared" si="327"/>
        <v>4.1706919791837009</v>
      </c>
      <c r="Y520" s="328">
        <f t="shared" si="342"/>
        <v>12.88664692245265</v>
      </c>
      <c r="Z520" s="108">
        <f>IF(H520&gt;0, rate1(1,$L$52,$L$51,$L$54,U520,$L$53,$L$50,Y520),"")</f>
        <v>744.72755743008895</v>
      </c>
      <c r="AA520" s="336">
        <f t="shared" si="328"/>
        <v>2.1970472380866819</v>
      </c>
      <c r="AB520" s="336">
        <f t="shared" si="329"/>
        <v>-8.152707068645E-5</v>
      </c>
      <c r="AC520" s="328">
        <f t="shared" si="330"/>
        <v>0.16594681251491467</v>
      </c>
      <c r="AD520" s="328">
        <f t="shared" si="331"/>
        <v>-0.12052054328071217</v>
      </c>
      <c r="AE520" s="328">
        <f t="shared" si="332"/>
        <v>27.90679120672327</v>
      </c>
      <c r="AF520" s="328">
        <f t="shared" si="333"/>
        <v>680.72775689390664</v>
      </c>
      <c r="AG520" s="328">
        <f t="shared" si="334"/>
        <v>680.1732622691909</v>
      </c>
      <c r="AH520" s="328">
        <f t="shared" si="335"/>
        <v>1.2536083952021857</v>
      </c>
      <c r="AI520" s="328">
        <f t="shared" si="336"/>
        <v>221.58711635979864</v>
      </c>
      <c r="AJ520" s="328">
        <f t="shared" si="337"/>
        <v>21.567031571045089</v>
      </c>
      <c r="AK520" s="337">
        <f t="shared" si="338"/>
        <v>220.87086441311814</v>
      </c>
      <c r="AL520" s="42">
        <f t="shared" si="343"/>
        <v>6.1935781231522062</v>
      </c>
    </row>
    <row r="521" spans="2:38" ht="15" x14ac:dyDescent="0.15">
      <c r="B521" s="328">
        <f t="shared" si="309"/>
        <v>680.72775689390664</v>
      </c>
      <c r="C521" s="328">
        <f t="shared" si="310"/>
        <v>680.1732622691909</v>
      </c>
      <c r="D521" s="328">
        <f t="shared" si="311"/>
        <v>1.2536083952021857</v>
      </c>
      <c r="E521" s="328">
        <f t="shared" si="339"/>
        <v>144.18715398680385</v>
      </c>
      <c r="F521" s="328">
        <f t="shared" si="312"/>
        <v>144.1840435457791</v>
      </c>
      <c r="G521" s="328">
        <f t="shared" si="313"/>
        <v>76.408200700887363</v>
      </c>
      <c r="H521" s="313">
        <f t="shared" si="314"/>
        <v>0.02</v>
      </c>
      <c r="I521" s="328">
        <f t="shared" si="315"/>
        <v>0.44359569977259528</v>
      </c>
      <c r="J521" s="328">
        <f t="shared" si="340"/>
        <v>80</v>
      </c>
      <c r="K521" s="335">
        <f t="shared" si="316"/>
        <v>-1</v>
      </c>
      <c r="L521" s="323">
        <f t="shared" si="317"/>
        <v>1.2336083952021857</v>
      </c>
      <c r="M521" s="323">
        <f t="shared" si="318"/>
        <v>1.2436083952021857</v>
      </c>
      <c r="N521" s="328">
        <f t="shared" si="319"/>
        <v>-1.7529134180056305E-2</v>
      </c>
      <c r="O521" s="328">
        <f t="shared" si="320"/>
        <v>2.5490085818891117E-3</v>
      </c>
      <c r="P521" s="332">
        <f t="shared" si="341"/>
        <v>12.41728369106494</v>
      </c>
      <c r="Q521" s="328">
        <f t="shared" si="321"/>
        <v>-1.7150864604349891</v>
      </c>
      <c r="R521" s="277">
        <f>IF(H521&gt;0, rate1(1,$L$52,$L$51,$L$54,L521,$L$53,$L$50,P521),"")</f>
        <v>754.36719912815352</v>
      </c>
      <c r="S521" s="323">
        <f t="shared" si="322"/>
        <v>-0.89193236743700355</v>
      </c>
      <c r="T521" s="323">
        <f t="shared" si="323"/>
        <v>-9.2652012734487869E-3</v>
      </c>
      <c r="U521" s="328">
        <f t="shared" si="324"/>
        <v>1.2536083952021857</v>
      </c>
      <c r="V521" s="336">
        <f t="shared" si="325"/>
        <v>1.2536083952021857</v>
      </c>
      <c r="W521" s="328">
        <f t="shared" si="326"/>
        <v>9.4555052923217531E-5</v>
      </c>
      <c r="X521" s="328">
        <f t="shared" si="327"/>
        <v>0.18690432899681753</v>
      </c>
      <c r="Y521" s="328">
        <f t="shared" si="342"/>
        <v>12.61778423692196</v>
      </c>
      <c r="Z521" s="108">
        <f>IF(H521&gt;0, rate1(1,$L$52,$L$51,$L$54,U521,$L$53,$L$50,Y521),"")</f>
        <v>750.28283038860729</v>
      </c>
      <c r="AA521" s="336">
        <f t="shared" si="328"/>
        <v>9.7728909939632666E-2</v>
      </c>
      <c r="AB521" s="336">
        <f t="shared" si="329"/>
        <v>1.0479672236521646E-4</v>
      </c>
      <c r="AC521" s="328">
        <f t="shared" si="330"/>
        <v>1.0479672236521646E-4</v>
      </c>
      <c r="AD521" s="328">
        <f t="shared" si="331"/>
        <v>-190.84566338153232</v>
      </c>
      <c r="AE521" s="328">
        <f t="shared" si="332"/>
        <v>-2297.1790964785459</v>
      </c>
      <c r="AF521" s="328">
        <f t="shared" si="333"/>
        <v>680.71012296300421</v>
      </c>
      <c r="AG521" s="328">
        <f t="shared" si="334"/>
        <v>680.17315747246857</v>
      </c>
      <c r="AH521" s="328">
        <f t="shared" si="335"/>
        <v>1.2336342244653846</v>
      </c>
      <c r="AI521" s="328">
        <f t="shared" si="336"/>
        <v>0.1389200411766755</v>
      </c>
      <c r="AJ521" s="328">
        <f t="shared" si="337"/>
        <v>21.567070159945416</v>
      </c>
      <c r="AK521" s="337">
        <f t="shared" si="338"/>
        <v>220.88865031116046</v>
      </c>
      <c r="AL521" s="42">
        <f t="shared" si="343"/>
        <v>6.2113050924609903</v>
      </c>
    </row>
    <row r="522" spans="2:38" ht="15" x14ac:dyDescent="0.15">
      <c r="B522" s="328">
        <f t="shared" si="309"/>
        <v>680.71012296300421</v>
      </c>
      <c r="C522" s="328">
        <f t="shared" si="310"/>
        <v>680.17315747246857</v>
      </c>
      <c r="D522" s="328">
        <f t="shared" si="311"/>
        <v>1.2336342244653846</v>
      </c>
      <c r="E522" s="328">
        <f t="shared" si="339"/>
        <v>143.86679044701091</v>
      </c>
      <c r="F522" s="328">
        <f t="shared" si="312"/>
        <v>144.02697221690738</v>
      </c>
      <c r="G522" s="328">
        <f t="shared" si="313"/>
        <v>91.923425672512479</v>
      </c>
      <c r="H522" s="313">
        <f t="shared" si="314"/>
        <v>0.08</v>
      </c>
      <c r="I522" s="328">
        <f t="shared" si="315"/>
        <v>0.42957239242850848</v>
      </c>
      <c r="J522" s="328">
        <f t="shared" si="340"/>
        <v>80</v>
      </c>
      <c r="K522" s="335">
        <f t="shared" si="316"/>
        <v>1</v>
      </c>
      <c r="L522" s="323">
        <f t="shared" si="317"/>
        <v>1.3136342244653847</v>
      </c>
      <c r="M522" s="323">
        <f t="shared" si="318"/>
        <v>1.2736342244653847</v>
      </c>
      <c r="N522" s="328">
        <f t="shared" si="319"/>
        <v>7.0870074419643325E-2</v>
      </c>
      <c r="O522" s="328">
        <f t="shared" si="320"/>
        <v>2.5490085818891117E-3</v>
      </c>
      <c r="P522" s="332">
        <f t="shared" si="341"/>
        <v>13.164198603100619</v>
      </c>
      <c r="Q522" s="328">
        <f t="shared" si="321"/>
        <v>3.9064386465472438</v>
      </c>
      <c r="R522" s="277">
        <f>IF(H522&gt;0, rate1(1,$L$52,$L$51,$L$54,L522,$L$53,$L$50,P522),"")</f>
        <v>738.89648192212576</v>
      </c>
      <c r="S522" s="323">
        <f t="shared" si="322"/>
        <v>2.0740829021861189</v>
      </c>
      <c r="T522" s="323">
        <f t="shared" si="323"/>
        <v>-6.5981940756527233E-2</v>
      </c>
      <c r="U522" s="328">
        <f t="shared" si="324"/>
        <v>1.2336342244653846</v>
      </c>
      <c r="V522" s="336">
        <f t="shared" si="325"/>
        <v>1.2336342244653846</v>
      </c>
      <c r="W522" s="328">
        <f t="shared" si="326"/>
        <v>9.1565901836565544E-5</v>
      </c>
      <c r="X522" s="328">
        <f t="shared" si="327"/>
        <v>-3.6685292786928585</v>
      </c>
      <c r="Y522" s="328">
        <f t="shared" si="342"/>
        <v>12.350308417997578</v>
      </c>
      <c r="Z522" s="108">
        <f>IF(H522&gt;0, rate1(1,$L$52,$L$51,$L$54,U522,$L$53,$L$50,Y522),"")</f>
        <v>755.72060528741122</v>
      </c>
      <c r="AA522" s="336">
        <f t="shared" si="328"/>
        <v>-1.904405504847523</v>
      </c>
      <c r="AB522" s="336">
        <f t="shared" si="329"/>
        <v>3.1526555669908987E-5</v>
      </c>
      <c r="AC522" s="328">
        <f t="shared" si="330"/>
        <v>3.1526555669908987E-5</v>
      </c>
      <c r="AD522" s="328">
        <f t="shared" si="331"/>
        <v>2537.5432964393649</v>
      </c>
      <c r="AE522" s="328">
        <f t="shared" si="332"/>
        <v>40028218.205226734</v>
      </c>
      <c r="AF522" s="328">
        <f t="shared" si="333"/>
        <v>680.78096151086822</v>
      </c>
      <c r="AG522" s="328">
        <f t="shared" si="334"/>
        <v>680.17312594591294</v>
      </c>
      <c r="AH522" s="328">
        <f t="shared" si="335"/>
        <v>1.3125210441732553</v>
      </c>
      <c r="AI522" s="328">
        <f t="shared" si="336"/>
        <v>4.2667080492652353E-2</v>
      </c>
      <c r="AJ522" s="328">
        <f t="shared" si="337"/>
        <v>21.56708201191222</v>
      </c>
      <c r="AK522" s="337">
        <f t="shared" si="338"/>
        <v>220.88866092579084</v>
      </c>
      <c r="AL522" s="42">
        <f t="shared" si="343"/>
        <v>6.2113162060642848</v>
      </c>
    </row>
    <row r="523" spans="2:38" ht="15" x14ac:dyDescent="0.15">
      <c r="B523" s="328">
        <f t="shared" si="309"/>
        <v>680.78096151086822</v>
      </c>
      <c r="C523" s="328">
        <f t="shared" si="310"/>
        <v>680.17312594591294</v>
      </c>
      <c r="D523" s="328">
        <f t="shared" si="311"/>
        <v>1.3125210441732553</v>
      </c>
      <c r="E523" s="328">
        <f t="shared" si="339"/>
        <v>145.16292674458779</v>
      </c>
      <c r="F523" s="328">
        <f t="shared" si="312"/>
        <v>144.51485859579935</v>
      </c>
      <c r="G523" s="328">
        <f t="shared" si="313"/>
        <v>88.089417352855932</v>
      </c>
      <c r="H523" s="313">
        <f t="shared" si="314"/>
        <v>0.02</v>
      </c>
      <c r="I523" s="328">
        <f t="shared" si="315"/>
        <v>0.48626845196422441</v>
      </c>
      <c r="J523" s="328">
        <f t="shared" si="340"/>
        <v>80</v>
      </c>
      <c r="K523" s="335">
        <f t="shared" si="316"/>
        <v>-1</v>
      </c>
      <c r="L523" s="323">
        <f t="shared" si="317"/>
        <v>1.2925210441732553</v>
      </c>
      <c r="M523" s="323">
        <f t="shared" si="318"/>
        <v>1.3025210441732553</v>
      </c>
      <c r="N523" s="328">
        <f t="shared" si="319"/>
        <v>-1.8351570535337203E-2</v>
      </c>
      <c r="O523" s="328">
        <f t="shared" si="320"/>
        <v>2.5490085818891117E-3</v>
      </c>
      <c r="P523" s="332">
        <f t="shared" si="341"/>
        <v>13.211309018020641</v>
      </c>
      <c r="Q523" s="328">
        <f t="shared" si="321"/>
        <v>10.554603429854765</v>
      </c>
      <c r="R523" s="277">
        <f>IF(H523&gt;0, rate1(1,$L$52,$L$51,$L$54,L523,$L$53,$L$50,P523),"")</f>
        <v>737.89685431262353</v>
      </c>
      <c r="S523" s="323">
        <f t="shared" si="322"/>
        <v>5.6114482685933558</v>
      </c>
      <c r="T523" s="323">
        <f t="shared" si="323"/>
        <v>3.9795676903332236E-3</v>
      </c>
      <c r="U523" s="328">
        <f t="shared" si="324"/>
        <v>1.3125210441732553</v>
      </c>
      <c r="V523" s="336">
        <f t="shared" si="325"/>
        <v>1.3125210441732553</v>
      </c>
      <c r="W523" s="328">
        <f t="shared" si="326"/>
        <v>1.0365100300546715E-4</v>
      </c>
      <c r="X523" s="328">
        <f t="shared" si="327"/>
        <v>12.242677251358245</v>
      </c>
      <c r="Y523" s="328">
        <f t="shared" si="342"/>
        <v>13.414945242644169</v>
      </c>
      <c r="Z523" s="108">
        <f>IF(H523&gt;0, rate1(1,$L$52,$L$51,$L$54,U523,$L$53,$L$50,Y523),"")</f>
        <v>733.5423888439243</v>
      </c>
      <c r="AA523" s="336">
        <f t="shared" si="328"/>
        <v>6.5475660418970376</v>
      </c>
      <c r="AB523" s="336">
        <f t="shared" si="329"/>
        <v>-1.8684050306505732E-5</v>
      </c>
      <c r="AC523" s="328">
        <f t="shared" si="330"/>
        <v>3.9795676903332236E-3</v>
      </c>
      <c r="AD523" s="328">
        <f t="shared" si="331"/>
        <v>-5.0256715191909018</v>
      </c>
      <c r="AE523" s="328">
        <f t="shared" si="332"/>
        <v>-1267768.2507670352</v>
      </c>
      <c r="AF523" s="328">
        <f t="shared" si="333"/>
        <v>680.75863037264253</v>
      </c>
      <c r="AG523" s="328">
        <f t="shared" si="334"/>
        <v>680.16914637822265</v>
      </c>
      <c r="AH523" s="328">
        <f t="shared" si="335"/>
        <v>1.2925555907850514</v>
      </c>
      <c r="AI523" s="328">
        <f t="shared" si="336"/>
        <v>5.3931219073163401</v>
      </c>
      <c r="AJ523" s="328">
        <f t="shared" si="337"/>
        <v>21.56858010133092</v>
      </c>
      <c r="AK523" s="337">
        <f t="shared" si="338"/>
        <v>220.88866484789506</v>
      </c>
      <c r="AL523" s="42">
        <f t="shared" si="343"/>
        <v>6.2113196194307241</v>
      </c>
    </row>
    <row r="524" spans="2:38" ht="15" x14ac:dyDescent="0.15">
      <c r="B524" s="328">
        <f t="shared" si="309"/>
        <v>680.75863037264253</v>
      </c>
      <c r="C524" s="328">
        <f t="shared" si="310"/>
        <v>680.16914637822265</v>
      </c>
      <c r="D524" s="328">
        <f t="shared" si="311"/>
        <v>1.2925555907850514</v>
      </c>
      <c r="E524" s="328">
        <f t="shared" si="339"/>
        <v>144.83527201530643</v>
      </c>
      <c r="F524" s="328">
        <f t="shared" si="312"/>
        <v>144.9990993799471</v>
      </c>
      <c r="G524" s="328">
        <f t="shared" si="313"/>
        <v>84.351249930472363</v>
      </c>
      <c r="H524" s="313">
        <f t="shared" si="314"/>
        <v>0.02</v>
      </c>
      <c r="I524" s="328">
        <f t="shared" si="315"/>
        <v>0.47158719553590345</v>
      </c>
      <c r="J524" s="328">
        <f t="shared" si="340"/>
        <v>80</v>
      </c>
      <c r="K524" s="335">
        <f t="shared" si="316"/>
        <v>-1</v>
      </c>
      <c r="L524" s="323">
        <f t="shared" si="317"/>
        <v>1.2725555907850514</v>
      </c>
      <c r="M524" s="323">
        <f t="shared" si="318"/>
        <v>1.2825555907850514</v>
      </c>
      <c r="N524" s="328">
        <f t="shared" si="319"/>
        <v>-1.8072894245727777E-2</v>
      </c>
      <c r="O524" s="328">
        <f t="shared" si="320"/>
        <v>2.5490085818891117E-3</v>
      </c>
      <c r="P524" s="332">
        <f t="shared" si="341"/>
        <v>12.940836249501558</v>
      </c>
      <c r="Q524" s="328">
        <f t="shared" si="321"/>
        <v>6.2588184236166882</v>
      </c>
      <c r="R524" s="277">
        <f>IF(H524&gt;0, rate1(1,$L$52,$L$51,$L$54,L524,$L$53,$L$50,P524),"")</f>
        <v>743.59685438268798</v>
      </c>
      <c r="S524" s="323">
        <f t="shared" si="322"/>
        <v>3.302048978336837</v>
      </c>
      <c r="T524" s="323">
        <f t="shared" si="323"/>
        <v>7.8507861543349582E-3</v>
      </c>
      <c r="U524" s="328">
        <f t="shared" si="324"/>
        <v>1.2925555907850514</v>
      </c>
      <c r="V524" s="336">
        <f t="shared" si="325"/>
        <v>1.2925555907850514</v>
      </c>
      <c r="W524" s="328">
        <f t="shared" si="326"/>
        <v>1.0052160617135542E-4</v>
      </c>
      <c r="X524" s="328">
        <f t="shared" si="327"/>
        <v>8.3921234933770421</v>
      </c>
      <c r="Y524" s="328">
        <f t="shared" si="342"/>
        <v>13.143420617140535</v>
      </c>
      <c r="Z524" s="108">
        <f>IF(H524&gt;0, rate1(1,$L$52,$L$51,$L$54,U524,$L$53,$L$50,Y524),"")</f>
        <v>739.3364474040302</v>
      </c>
      <c r="AA524" s="336">
        <f t="shared" si="328"/>
        <v>4.4530590286858169</v>
      </c>
      <c r="AB524" s="336">
        <f t="shared" si="329"/>
        <v>-2.9110885547071708E-5</v>
      </c>
      <c r="AC524" s="328">
        <f t="shared" si="330"/>
        <v>7.8507861543349582E-3</v>
      </c>
      <c r="AD524" s="328">
        <f t="shared" si="331"/>
        <v>-2.5475155744697782</v>
      </c>
      <c r="AE524" s="328">
        <f t="shared" si="332"/>
        <v>418.94874443472423</v>
      </c>
      <c r="AF524" s="328">
        <f t="shared" si="333"/>
        <v>680.73270669224246</v>
      </c>
      <c r="AG524" s="328">
        <f t="shared" si="334"/>
        <v>680.16129559206831</v>
      </c>
      <c r="AH524" s="328">
        <f t="shared" si="335"/>
        <v>1.2725872214177361</v>
      </c>
      <c r="AI524" s="328">
        <f t="shared" si="336"/>
        <v>10.557852831225929</v>
      </c>
      <c r="AJ524" s="328">
        <f t="shared" si="337"/>
        <v>21.571512838228482</v>
      </c>
      <c r="AK524" s="337">
        <f t="shared" si="338"/>
        <v>220.88913992486158</v>
      </c>
      <c r="AL524" s="42">
        <f t="shared" si="343"/>
        <v>6.2117510691833093</v>
      </c>
    </row>
    <row r="525" spans="2:38" ht="15" x14ac:dyDescent="0.15">
      <c r="B525" s="328">
        <f t="shared" si="309"/>
        <v>680.73270669224246</v>
      </c>
      <c r="C525" s="328">
        <f t="shared" si="310"/>
        <v>680.16129559206831</v>
      </c>
      <c r="D525" s="328">
        <f t="shared" si="311"/>
        <v>1.2725872214177361</v>
      </c>
      <c r="E525" s="328">
        <f t="shared" si="339"/>
        <v>144.5204561601428</v>
      </c>
      <c r="F525" s="328">
        <f t="shared" si="312"/>
        <v>144.67786408772463</v>
      </c>
      <c r="G525" s="328">
        <f t="shared" si="313"/>
        <v>80.263739430164321</v>
      </c>
      <c r="H525" s="313">
        <f t="shared" si="314"/>
        <v>0.02</v>
      </c>
      <c r="I525" s="328">
        <f t="shared" si="315"/>
        <v>0.45712888013931663</v>
      </c>
      <c r="J525" s="328">
        <f t="shared" si="340"/>
        <v>80</v>
      </c>
      <c r="K525" s="335">
        <f t="shared" si="316"/>
        <v>-1</v>
      </c>
      <c r="L525" s="323">
        <f t="shared" si="317"/>
        <v>1.252587221417736</v>
      </c>
      <c r="M525" s="323">
        <f t="shared" si="318"/>
        <v>1.262587221417736</v>
      </c>
      <c r="N525" s="328">
        <f t="shared" si="319"/>
        <v>-1.7794129276847537E-2</v>
      </c>
      <c r="O525" s="328">
        <f t="shared" si="320"/>
        <v>2.5490085818891117E-3</v>
      </c>
      <c r="P525" s="332">
        <f t="shared" si="341"/>
        <v>12.671732559793632</v>
      </c>
      <c r="Q525" s="328">
        <f t="shared" si="321"/>
        <v>2.1134053793490182</v>
      </c>
      <c r="R525" s="277">
        <f>IF(H525&gt;0, rate1(1,$L$52,$L$51,$L$54,L525,$L$53,$L$50,P525),"")</f>
        <v>749.17539380149344</v>
      </c>
      <c r="S525" s="323">
        <f t="shared" si="322"/>
        <v>1.1066951484367149</v>
      </c>
      <c r="T525" s="323">
        <f t="shared" si="323"/>
        <v>0.16677543016308691</v>
      </c>
      <c r="U525" s="328">
        <f t="shared" si="324"/>
        <v>1.2725872214177361</v>
      </c>
      <c r="V525" s="336">
        <f t="shared" si="325"/>
        <v>1.2725872214177361</v>
      </c>
      <c r="W525" s="328">
        <f t="shared" si="326"/>
        <v>9.743973053955024E-5</v>
      </c>
      <c r="X525" s="328">
        <f t="shared" si="327"/>
        <v>4.1715517314377593</v>
      </c>
      <c r="Y525" s="328">
        <f t="shared" si="342"/>
        <v>12.873253911452691</v>
      </c>
      <c r="Z525" s="108">
        <f>IF(H525&gt;0, rate1(1,$L$52,$L$51,$L$54,U525,$L$53,$L$50,Y525),"")</f>
        <v>745.00643808595362</v>
      </c>
      <c r="AA525" s="336">
        <f t="shared" si="328"/>
        <v>2.1966775431700589</v>
      </c>
      <c r="AB525" s="336">
        <f t="shared" si="329"/>
        <v>-8.1425218594332021E-5</v>
      </c>
      <c r="AC525" s="328">
        <f t="shared" si="330"/>
        <v>0.16677543016308691</v>
      </c>
      <c r="AD525" s="328">
        <f t="shared" si="331"/>
        <v>-0.11992174135268208</v>
      </c>
      <c r="AE525" s="328">
        <f t="shared" si="332"/>
        <v>27.803314809322856</v>
      </c>
      <c r="AF525" s="328">
        <f t="shared" si="333"/>
        <v>680.54813713280248</v>
      </c>
      <c r="AG525" s="328">
        <f t="shared" si="334"/>
        <v>679.99452016190526</v>
      </c>
      <c r="AH525" s="328">
        <f t="shared" si="335"/>
        <v>1.2526158969403991</v>
      </c>
      <c r="AI525" s="328">
        <f t="shared" si="336"/>
        <v>222.6119965270467</v>
      </c>
      <c r="AJ525" s="328">
        <f t="shared" si="337"/>
        <v>21.63334950393044</v>
      </c>
      <c r="AK525" s="337">
        <f t="shared" si="338"/>
        <v>220.89003049294448</v>
      </c>
      <c r="AL525" s="42">
        <f t="shared" si="343"/>
        <v>6.2125956974098075</v>
      </c>
    </row>
    <row r="526" spans="2:38" ht="15" x14ac:dyDescent="0.15">
      <c r="B526" s="328">
        <f t="shared" si="309"/>
        <v>680.54813713280248</v>
      </c>
      <c r="C526" s="328">
        <f t="shared" si="310"/>
        <v>679.99452016190526</v>
      </c>
      <c r="D526" s="328">
        <f t="shared" si="311"/>
        <v>1.2526158969403991</v>
      </c>
      <c r="E526" s="328">
        <f t="shared" si="339"/>
        <v>144.52858765195211</v>
      </c>
      <c r="F526" s="328">
        <f t="shared" si="312"/>
        <v>144.52452190604745</v>
      </c>
      <c r="G526" s="328">
        <f t="shared" si="313"/>
        <v>76.403898954243786</v>
      </c>
      <c r="H526" s="313">
        <f t="shared" si="314"/>
        <v>0.02</v>
      </c>
      <c r="I526" s="328">
        <f t="shared" si="315"/>
        <v>0.44289357671777907</v>
      </c>
      <c r="J526" s="328">
        <f t="shared" si="340"/>
        <v>80</v>
      </c>
      <c r="K526" s="335">
        <f t="shared" si="316"/>
        <v>-1</v>
      </c>
      <c r="L526" s="323">
        <f t="shared" si="317"/>
        <v>1.2326158969403991</v>
      </c>
      <c r="M526" s="323">
        <f t="shared" si="318"/>
        <v>1.2426158969403991</v>
      </c>
      <c r="N526" s="328">
        <f t="shared" si="319"/>
        <v>-1.7515275061255053E-2</v>
      </c>
      <c r="O526" s="328">
        <f t="shared" si="320"/>
        <v>2.5490085818891117E-3</v>
      </c>
      <c r="P526" s="332">
        <f t="shared" si="341"/>
        <v>12.404012907908486</v>
      </c>
      <c r="Q526" s="328">
        <f t="shared" si="321"/>
        <v>-1.7174352804411654</v>
      </c>
      <c r="R526" s="277">
        <f>IF(H526&gt;0, rate1(1,$L$52,$L$51,$L$54,L526,$L$53,$L$50,P526),"")</f>
        <v>754.63580149548045</v>
      </c>
      <c r="S526" s="323">
        <f t="shared" si="322"/>
        <v>-0.89283596755163275</v>
      </c>
      <c r="T526" s="323">
        <f t="shared" si="323"/>
        <v>-9.2534563805393624E-3</v>
      </c>
      <c r="U526" s="328">
        <f t="shared" si="324"/>
        <v>1.2526158969403991</v>
      </c>
      <c r="V526" s="336">
        <f t="shared" si="325"/>
        <v>1.2526158969403991</v>
      </c>
      <c r="W526" s="328">
        <f t="shared" si="326"/>
        <v>9.4405391231955349E-5</v>
      </c>
      <c r="X526" s="328">
        <f t="shared" si="327"/>
        <v>0.18550516271803019</v>
      </c>
      <c r="Y526" s="328">
        <f t="shared" si="342"/>
        <v>12.604459784983295</v>
      </c>
      <c r="Z526" s="108">
        <f>IF(H526&gt;0, rate1(1,$L$52,$L$51,$L$54,U526,$L$53,$L$50,Y526),"")</f>
        <v>750.55579539441339</v>
      </c>
      <c r="AA526" s="336">
        <f t="shared" si="328"/>
        <v>9.696203471954036E-2</v>
      </c>
      <c r="AB526" s="336">
        <f t="shared" si="329"/>
        <v>1.0454199586463182E-4</v>
      </c>
      <c r="AC526" s="328">
        <f t="shared" si="330"/>
        <v>1.0454199586463182E-4</v>
      </c>
      <c r="AD526" s="328">
        <f t="shared" si="331"/>
        <v>-191.3106769637092</v>
      </c>
      <c r="AE526" s="328">
        <f t="shared" si="332"/>
        <v>-2291.356509099237</v>
      </c>
      <c r="AF526" s="328">
        <f t="shared" si="333"/>
        <v>680.53051731574533</v>
      </c>
      <c r="AG526" s="328">
        <f t="shared" si="334"/>
        <v>679.99441561990943</v>
      </c>
      <c r="AH526" s="328">
        <f t="shared" si="335"/>
        <v>1.2326415763176355</v>
      </c>
      <c r="AI526" s="328">
        <f t="shared" si="336"/>
        <v>0.13853304555317725</v>
      </c>
      <c r="AJ526" s="328">
        <f t="shared" si="337"/>
        <v>21.633387985331982</v>
      </c>
      <c r="AK526" s="337">
        <f t="shared" si="338"/>
        <v>220.90789816422776</v>
      </c>
      <c r="AL526" s="42">
        <f t="shared" si="343"/>
        <v>6.2304046571319711</v>
      </c>
    </row>
    <row r="527" spans="2:38" ht="15" x14ac:dyDescent="0.15">
      <c r="B527" s="328">
        <f t="shared" si="309"/>
        <v>680.53051731574533</v>
      </c>
      <c r="C527" s="328">
        <f t="shared" si="310"/>
        <v>679.99441561990943</v>
      </c>
      <c r="D527" s="328">
        <f t="shared" si="311"/>
        <v>1.2326415763176355</v>
      </c>
      <c r="E527" s="328">
        <f t="shared" si="339"/>
        <v>144.20847705852924</v>
      </c>
      <c r="F527" s="328">
        <f t="shared" si="312"/>
        <v>144.36853235524069</v>
      </c>
      <c r="G527" s="328">
        <f t="shared" si="313"/>
        <v>91.932311282781299</v>
      </c>
      <c r="H527" s="313">
        <f t="shared" si="314"/>
        <v>0.08</v>
      </c>
      <c r="I527" s="328">
        <f t="shared" si="315"/>
        <v>0.4288813566687168</v>
      </c>
      <c r="J527" s="328">
        <f t="shared" si="340"/>
        <v>80</v>
      </c>
      <c r="K527" s="335">
        <f t="shared" si="316"/>
        <v>1</v>
      </c>
      <c r="L527" s="323">
        <f t="shared" si="317"/>
        <v>1.3126415763176356</v>
      </c>
      <c r="M527" s="323">
        <f t="shared" si="318"/>
        <v>1.2726415763176355</v>
      </c>
      <c r="N527" s="328">
        <f t="shared" si="319"/>
        <v>7.081388353694229E-2</v>
      </c>
      <c r="O527" s="328">
        <f t="shared" si="320"/>
        <v>2.5490085818891117E-3</v>
      </c>
      <c r="P527" s="332">
        <f t="shared" si="341"/>
        <v>13.150735125665728</v>
      </c>
      <c r="Q527" s="328">
        <f t="shared" si="321"/>
        <v>3.9092198465417169</v>
      </c>
      <c r="R527" s="277">
        <f>IF(H527&gt;0, rate1(1,$L$52,$L$51,$L$54,L527,$L$53,$L$50,P527),"")</f>
        <v>739.18162966903242</v>
      </c>
      <c r="S527" s="323">
        <f t="shared" si="322"/>
        <v>2.07475888057188</v>
      </c>
      <c r="T527" s="323">
        <f t="shared" si="323"/>
        <v>-6.5888158560050397E-2</v>
      </c>
      <c r="U527" s="328">
        <f t="shared" si="324"/>
        <v>1.2326415763176355</v>
      </c>
      <c r="V527" s="336">
        <f t="shared" si="325"/>
        <v>1.2326415763176355</v>
      </c>
      <c r="W527" s="328">
        <f t="shared" si="326"/>
        <v>9.1418603468174098E-5</v>
      </c>
      <c r="X527" s="328">
        <f t="shared" si="327"/>
        <v>-3.6720586659855314</v>
      </c>
      <c r="Y527" s="328">
        <f t="shared" si="342"/>
        <v>12.33705328205189</v>
      </c>
      <c r="Z527" s="108">
        <f>IF(H527&gt;0, rate1(1,$L$52,$L$51,$L$54,U527,$L$53,$L$50,Y527),"")</f>
        <v>755.98781525312381</v>
      </c>
      <c r="AA527" s="336">
        <f t="shared" si="328"/>
        <v>-1.9055639039988803</v>
      </c>
      <c r="AB527" s="336">
        <f t="shared" si="329"/>
        <v>3.1463291288261178E-5</v>
      </c>
      <c r="AC527" s="328">
        <f t="shared" si="330"/>
        <v>3.1463291288261178E-5</v>
      </c>
      <c r="AD527" s="328">
        <f t="shared" si="331"/>
        <v>2542.6456268371285</v>
      </c>
      <c r="AE527" s="328">
        <f t="shared" si="332"/>
        <v>40203676.798643969</v>
      </c>
      <c r="AF527" s="328">
        <f t="shared" si="333"/>
        <v>680.60129973599101</v>
      </c>
      <c r="AG527" s="328">
        <f t="shared" si="334"/>
        <v>679.99438415661814</v>
      </c>
      <c r="AH527" s="328">
        <f t="shared" si="335"/>
        <v>1.3115273891832284</v>
      </c>
      <c r="AI527" s="328">
        <f t="shared" si="336"/>
        <v>4.2565034120705655E-2</v>
      </c>
      <c r="AJ527" s="328">
        <f t="shared" si="337"/>
        <v>21.633399808952571</v>
      </c>
      <c r="AK527" s="337">
        <f t="shared" si="338"/>
        <v>220.90790874869256</v>
      </c>
      <c r="AL527" s="42">
        <f t="shared" si="343"/>
        <v>6.2304157397756157</v>
      </c>
    </row>
    <row r="528" spans="2:38" ht="15" x14ac:dyDescent="0.15">
      <c r="B528" s="328">
        <f t="shared" si="309"/>
        <v>680.60129973599101</v>
      </c>
      <c r="C528" s="328">
        <f t="shared" si="310"/>
        <v>679.99438415661814</v>
      </c>
      <c r="D528" s="328">
        <f t="shared" si="311"/>
        <v>1.3115273891832284</v>
      </c>
      <c r="E528" s="328">
        <f t="shared" si="339"/>
        <v>145.50358560966575</v>
      </c>
      <c r="F528" s="328">
        <f t="shared" si="312"/>
        <v>144.85603133409751</v>
      </c>
      <c r="G528" s="328">
        <f t="shared" si="313"/>
        <v>88.093870673877845</v>
      </c>
      <c r="H528" s="313">
        <f t="shared" si="314"/>
        <v>0.02</v>
      </c>
      <c r="I528" s="328">
        <f t="shared" si="315"/>
        <v>0.48553246349829354</v>
      </c>
      <c r="J528" s="328">
        <f t="shared" si="340"/>
        <v>80</v>
      </c>
      <c r="K528" s="335">
        <f t="shared" si="316"/>
        <v>-1</v>
      </c>
      <c r="L528" s="323">
        <f t="shared" si="317"/>
        <v>1.2915273891832284</v>
      </c>
      <c r="M528" s="323">
        <f t="shared" si="318"/>
        <v>1.3015273891832284</v>
      </c>
      <c r="N528" s="328">
        <f t="shared" si="319"/>
        <v>-1.8337702308316439E-2</v>
      </c>
      <c r="O528" s="328">
        <f t="shared" si="320"/>
        <v>2.5490085818891117E-3</v>
      </c>
      <c r="P528" s="332">
        <f t="shared" si="341"/>
        <v>13.197814859593535</v>
      </c>
      <c r="Q528" s="328">
        <f t="shared" si="321"/>
        <v>10.559538806511057</v>
      </c>
      <c r="R528" s="277">
        <f>IF(H528&gt;0, rate1(1,$L$52,$L$51,$L$54,L528,$L$53,$L$50,P528),"")</f>
        <v>738.18348050180248</v>
      </c>
      <c r="S528" s="323">
        <f t="shared" si="322"/>
        <v>5.6118923405314245</v>
      </c>
      <c r="T528" s="323">
        <f t="shared" si="323"/>
        <v>3.9761774461117196E-3</v>
      </c>
      <c r="U528" s="328">
        <f t="shared" si="324"/>
        <v>1.3115273891832284</v>
      </c>
      <c r="V528" s="336">
        <f t="shared" si="325"/>
        <v>1.3115273891832284</v>
      </c>
      <c r="W528" s="328">
        <f t="shared" si="326"/>
        <v>1.0349412270183045E-4</v>
      </c>
      <c r="X528" s="328">
        <f t="shared" si="327"/>
        <v>12.250610165773139</v>
      </c>
      <c r="Y528" s="328">
        <f t="shared" si="342"/>
        <v>13.401398990460516</v>
      </c>
      <c r="Z528" s="108">
        <f>IF(H528&gt;0, rate1(1,$L$52,$L$51,$L$54,U528,$L$53,$L$50,Y528),"")</f>
        <v>733.83375986031115</v>
      </c>
      <c r="AA528" s="336">
        <f t="shared" si="328"/>
        <v>6.5492072662486738</v>
      </c>
      <c r="AB528" s="336">
        <f t="shared" si="329"/>
        <v>-1.8650253583300309E-5</v>
      </c>
      <c r="AC528" s="328">
        <f t="shared" si="330"/>
        <v>3.9761774461117196E-3</v>
      </c>
      <c r="AD528" s="328">
        <f t="shared" si="331"/>
        <v>-5.0299566030580154</v>
      </c>
      <c r="AE528" s="328">
        <f t="shared" si="332"/>
        <v>-1271409.165829086</v>
      </c>
      <c r="AF528" s="328">
        <f t="shared" si="333"/>
        <v>680.57898585623661</v>
      </c>
      <c r="AG528" s="328">
        <f t="shared" si="334"/>
        <v>679.99040797917201</v>
      </c>
      <c r="AH528" s="328">
        <f t="shared" si="335"/>
        <v>1.2915617915580375</v>
      </c>
      <c r="AI528" s="328">
        <f t="shared" si="336"/>
        <v>5.3864351494411569</v>
      </c>
      <c r="AJ528" s="328">
        <f t="shared" si="337"/>
        <v>21.634896040938528</v>
      </c>
      <c r="AK528" s="337">
        <f t="shared" si="338"/>
        <v>220.90791266179454</v>
      </c>
      <c r="AL528" s="42">
        <f t="shared" si="343"/>
        <v>6.2304191449783453</v>
      </c>
    </row>
    <row r="529" spans="2:38" ht="15" x14ac:dyDescent="0.15">
      <c r="B529" s="328">
        <f t="shared" si="309"/>
        <v>680.57898585623661</v>
      </c>
      <c r="C529" s="328">
        <f t="shared" si="310"/>
        <v>679.99040797917201</v>
      </c>
      <c r="D529" s="328">
        <f t="shared" si="311"/>
        <v>1.2915617915580375</v>
      </c>
      <c r="E529" s="328">
        <f t="shared" si="339"/>
        <v>145.17617772229303</v>
      </c>
      <c r="F529" s="328">
        <f t="shared" si="312"/>
        <v>145.33988166597939</v>
      </c>
      <c r="G529" s="328">
        <f t="shared" si="313"/>
        <v>84.35153969341647</v>
      </c>
      <c r="H529" s="313">
        <f t="shared" si="314"/>
        <v>0.02</v>
      </c>
      <c r="I529" s="328">
        <f t="shared" si="315"/>
        <v>0.47086230165168674</v>
      </c>
      <c r="J529" s="328">
        <f t="shared" si="340"/>
        <v>80</v>
      </c>
      <c r="K529" s="335">
        <f t="shared" si="316"/>
        <v>-1</v>
      </c>
      <c r="L529" s="323">
        <f t="shared" si="317"/>
        <v>1.2715617915580375</v>
      </c>
      <c r="M529" s="323">
        <f t="shared" si="318"/>
        <v>1.2815617915580375</v>
      </c>
      <c r="N529" s="328">
        <f t="shared" si="319"/>
        <v>-1.8059021617974569E-2</v>
      </c>
      <c r="O529" s="328">
        <f t="shared" si="320"/>
        <v>2.5490085818891117E-3</v>
      </c>
      <c r="P529" s="332">
        <f t="shared" si="341"/>
        <v>12.927409885248672</v>
      </c>
      <c r="Q529" s="328">
        <f t="shared" si="321"/>
        <v>6.2610185030720942</v>
      </c>
      <c r="R529" s="277">
        <f>IF(H529&gt;0, rate1(1,$L$52,$L$51,$L$54,L529,$L$53,$L$50,P529),"")</f>
        <v>743.87735436643095</v>
      </c>
      <c r="S529" s="323">
        <f t="shared" si="322"/>
        <v>3.3019641352415605</v>
      </c>
      <c r="T529" s="323">
        <f t="shared" si="323"/>
        <v>7.8450490785250716E-3</v>
      </c>
      <c r="U529" s="328">
        <f t="shared" si="324"/>
        <v>1.2915617915580375</v>
      </c>
      <c r="V529" s="336">
        <f t="shared" si="325"/>
        <v>1.2915617915580375</v>
      </c>
      <c r="W529" s="328">
        <f t="shared" si="326"/>
        <v>1.0036709074312533E-4</v>
      </c>
      <c r="X529" s="328">
        <f t="shared" si="327"/>
        <v>8.3956593493410168</v>
      </c>
      <c r="Y529" s="328">
        <f t="shared" si="342"/>
        <v>13.129941610616013</v>
      </c>
      <c r="Z529" s="108">
        <f>IF(H529&gt;0, rate1(1,$L$52,$L$51,$L$54,U529,$L$53,$L$50,Y529),"")</f>
        <v>739.62155987333506</v>
      </c>
      <c r="AA529" s="336">
        <f t="shared" si="328"/>
        <v>4.4532179300003731</v>
      </c>
      <c r="AB529" s="336">
        <f t="shared" si="329"/>
        <v>-2.9064800651928296E-5</v>
      </c>
      <c r="AC529" s="328">
        <f t="shared" si="330"/>
        <v>7.8450490785250716E-3</v>
      </c>
      <c r="AD529" s="328">
        <f t="shared" si="331"/>
        <v>-2.5493785698228102</v>
      </c>
      <c r="AE529" s="328">
        <f t="shared" si="332"/>
        <v>419.68200644246116</v>
      </c>
      <c r="AF529" s="328">
        <f t="shared" si="333"/>
        <v>680.55308178554014</v>
      </c>
      <c r="AG529" s="328">
        <f t="shared" si="334"/>
        <v>679.98256293009354</v>
      </c>
      <c r="AH529" s="328">
        <f t="shared" si="335"/>
        <v>1.2715932760491682</v>
      </c>
      <c r="AI529" s="328">
        <f t="shared" si="336"/>
        <v>10.546159299615717</v>
      </c>
      <c r="AJ529" s="328">
        <f t="shared" si="337"/>
        <v>21.637825529632867</v>
      </c>
      <c r="AK529" s="337">
        <f t="shared" si="338"/>
        <v>220.90838717371599</v>
      </c>
      <c r="AL529" s="42">
        <f t="shared" si="343"/>
        <v>6.2308500597903009</v>
      </c>
    </row>
    <row r="530" spans="2:38" ht="15" x14ac:dyDescent="0.15">
      <c r="B530" s="328">
        <f t="shared" si="309"/>
        <v>680.55308178554014</v>
      </c>
      <c r="C530" s="328">
        <f t="shared" si="310"/>
        <v>679.98256293009354</v>
      </c>
      <c r="D530" s="328">
        <f t="shared" si="311"/>
        <v>1.2715932760491682</v>
      </c>
      <c r="E530" s="328">
        <f t="shared" si="339"/>
        <v>144.86160409585273</v>
      </c>
      <c r="F530" s="328">
        <f t="shared" si="312"/>
        <v>145.01889090907287</v>
      </c>
      <c r="G530" s="328">
        <f t="shared" si="313"/>
        <v>80.261539020319077</v>
      </c>
      <c r="H530" s="313">
        <f t="shared" si="314"/>
        <v>0.02</v>
      </c>
      <c r="I530" s="328">
        <f t="shared" si="315"/>
        <v>0.45641508435728612</v>
      </c>
      <c r="J530" s="328">
        <f t="shared" si="340"/>
        <v>80</v>
      </c>
      <c r="K530" s="335">
        <f t="shared" si="316"/>
        <v>-1</v>
      </c>
      <c r="L530" s="323">
        <f t="shared" si="317"/>
        <v>1.2515932760491681</v>
      </c>
      <c r="M530" s="323">
        <f t="shared" si="318"/>
        <v>1.2615932760491682</v>
      </c>
      <c r="N530" s="328">
        <f t="shared" si="319"/>
        <v>-1.7780252220728876E-2</v>
      </c>
      <c r="O530" s="328">
        <f t="shared" si="320"/>
        <v>2.5490085818891117E-3</v>
      </c>
      <c r="P530" s="332">
        <f t="shared" si="341"/>
        <v>12.658374725098044</v>
      </c>
      <c r="Q530" s="328">
        <f t="shared" si="321"/>
        <v>2.1130073084110848</v>
      </c>
      <c r="R530" s="277">
        <f>IF(H530&gt;0, rate1(1,$L$52,$L$51,$L$54,L530,$L$53,$L$50,P530),"")</f>
        <v>749.44993652785365</v>
      </c>
      <c r="S530" s="323">
        <f t="shared" si="322"/>
        <v>1.1060813621817203</v>
      </c>
      <c r="T530" s="323">
        <f t="shared" si="323"/>
        <v>0.16760957679135774</v>
      </c>
      <c r="U530" s="328">
        <f t="shared" si="324"/>
        <v>1.2715932760491682</v>
      </c>
      <c r="V530" s="336">
        <f t="shared" si="325"/>
        <v>1.2715932760491682</v>
      </c>
      <c r="W530" s="328">
        <f t="shared" si="326"/>
        <v>9.7287580737903667E-5</v>
      </c>
      <c r="X530" s="328">
        <f t="shared" si="327"/>
        <v>4.1724210191017761</v>
      </c>
      <c r="Y530" s="328">
        <f t="shared" si="342"/>
        <v>12.859842871356577</v>
      </c>
      <c r="Z530" s="108">
        <f>IF(H530&gt;0, rate1(1,$L$52,$L$51,$L$54,U530,$L$53,$L$50,Y530),"")</f>
        <v>745.2854663300036</v>
      </c>
      <c r="AA530" s="336">
        <f t="shared" si="328"/>
        <v>2.1963127093213792</v>
      </c>
      <c r="AB530" s="336">
        <f t="shared" si="329"/>
        <v>-8.1322868159689664E-5</v>
      </c>
      <c r="AC530" s="328">
        <f t="shared" si="330"/>
        <v>0.16760957679135774</v>
      </c>
      <c r="AD530" s="328">
        <f t="shared" si="331"/>
        <v>-0.11932492392660965</v>
      </c>
      <c r="AE530" s="328">
        <f t="shared" si="332"/>
        <v>27.700080677249616</v>
      </c>
      <c r="AF530" s="328">
        <f t="shared" si="333"/>
        <v>680.36769195652801</v>
      </c>
      <c r="AG530" s="328">
        <f t="shared" si="334"/>
        <v>679.81495335330214</v>
      </c>
      <c r="AH530" s="328">
        <f t="shared" si="335"/>
        <v>1.2516218034339877</v>
      </c>
      <c r="AI530" s="328">
        <f t="shared" si="336"/>
        <v>223.64345985254272</v>
      </c>
      <c r="AJ530" s="328">
        <f t="shared" si="337"/>
        <v>21.699948712925238</v>
      </c>
      <c r="AK530" s="337">
        <f t="shared" si="338"/>
        <v>220.90927675849076</v>
      </c>
      <c r="AL530" s="42">
        <f t="shared" si="343"/>
        <v>6.2316937525342704</v>
      </c>
    </row>
    <row r="531" spans="2:38" ht="15" x14ac:dyDescent="0.15">
      <c r="B531" s="328">
        <f t="shared" si="309"/>
        <v>680.36769195652801</v>
      </c>
      <c r="C531" s="328">
        <f t="shared" si="310"/>
        <v>679.81495335330214</v>
      </c>
      <c r="D531" s="328">
        <f t="shared" si="311"/>
        <v>1.2516218034339877</v>
      </c>
      <c r="E531" s="328">
        <f t="shared" si="339"/>
        <v>144.8716576647812</v>
      </c>
      <c r="F531" s="328">
        <f t="shared" si="312"/>
        <v>144.86663088031696</v>
      </c>
      <c r="G531" s="328">
        <f t="shared" si="313"/>
        <v>76.399587820915997</v>
      </c>
      <c r="H531" s="313">
        <f t="shared" si="314"/>
        <v>0.02</v>
      </c>
      <c r="I531" s="328">
        <f t="shared" si="315"/>
        <v>0.4421908825806895</v>
      </c>
      <c r="J531" s="328">
        <f t="shared" si="340"/>
        <v>80</v>
      </c>
      <c r="K531" s="335">
        <f t="shared" si="316"/>
        <v>-1</v>
      </c>
      <c r="L531" s="323">
        <f t="shared" si="317"/>
        <v>1.2316218034339876</v>
      </c>
      <c r="M531" s="323">
        <f t="shared" si="318"/>
        <v>1.2416218034339876</v>
      </c>
      <c r="N531" s="328">
        <f t="shared" si="319"/>
        <v>-1.7501393547839195E-2</v>
      </c>
      <c r="O531" s="328">
        <f t="shared" si="320"/>
        <v>2.5490085818891117E-3</v>
      </c>
      <c r="P531" s="332">
        <f t="shared" si="341"/>
        <v>12.390724357572354</v>
      </c>
      <c r="Q531" s="328">
        <f t="shared" si="321"/>
        <v>-1.7197882551654544</v>
      </c>
      <c r="R531" s="277">
        <f>IF(H531&gt;0, rate1(1,$L$52,$L$51,$L$54,L531,$L$53,$L$50,P531),"")</f>
        <v>754.90454910645303</v>
      </c>
      <c r="S531" s="323">
        <f t="shared" si="322"/>
        <v>-0.89374091181854409</v>
      </c>
      <c r="T531" s="323">
        <f t="shared" si="323"/>
        <v>-9.2417043105610195E-3</v>
      </c>
      <c r="U531" s="328">
        <f t="shared" si="324"/>
        <v>1.2516218034339877</v>
      </c>
      <c r="V531" s="336">
        <f t="shared" si="325"/>
        <v>1.2516218034339877</v>
      </c>
      <c r="W531" s="328">
        <f t="shared" si="326"/>
        <v>9.4255607811399855E-5</v>
      </c>
      <c r="X531" s="328">
        <f t="shared" si="327"/>
        <v>0.18410593605143788</v>
      </c>
      <c r="Y531" s="328">
        <f t="shared" si="342"/>
        <v>12.591117450869438</v>
      </c>
      <c r="Z531" s="108">
        <f>IF(H531&gt;0, rate1(1,$L$52,$L$51,$L$54,U531,$L$53,$L$50,Y531),"")</f>
        <v>750.82890668136281</v>
      </c>
      <c r="AA531" s="336">
        <f t="shared" si="328"/>
        <v>9.6195666802714658E-2</v>
      </c>
      <c r="AB531" s="336">
        <f t="shared" si="329"/>
        <v>1.0428762548411619E-4</v>
      </c>
      <c r="AC531" s="328">
        <f t="shared" si="330"/>
        <v>1.0428762548411619E-4</v>
      </c>
      <c r="AD531" s="328">
        <f t="shared" si="331"/>
        <v>-191.77730729947586</v>
      </c>
      <c r="AE531" s="328">
        <f t="shared" si="332"/>
        <v>-2285.5353436874589</v>
      </c>
      <c r="AF531" s="328">
        <f t="shared" si="333"/>
        <v>680.35008627535467</v>
      </c>
      <c r="AG531" s="328">
        <f t="shared" si="334"/>
        <v>679.81484906567664</v>
      </c>
      <c r="AH531" s="328">
        <f t="shared" si="335"/>
        <v>1.231647332579012</v>
      </c>
      <c r="AI531" s="328">
        <f t="shared" si="336"/>
        <v>0.13814677048582741</v>
      </c>
      <c r="AJ531" s="328">
        <f t="shared" si="337"/>
        <v>21.699987087028152</v>
      </c>
      <c r="AK531" s="337">
        <f t="shared" si="338"/>
        <v>220.92722672677036</v>
      </c>
      <c r="AL531" s="42">
        <f t="shared" si="343"/>
        <v>6.2495852293224736</v>
      </c>
    </row>
    <row r="532" spans="2:38" ht="15" x14ac:dyDescent="0.15">
      <c r="B532" s="328">
        <f t="shared" si="309"/>
        <v>680.35008627535467</v>
      </c>
      <c r="C532" s="328">
        <f t="shared" si="310"/>
        <v>679.81484906567664</v>
      </c>
      <c r="D532" s="328">
        <f t="shared" si="311"/>
        <v>1.231647332579012</v>
      </c>
      <c r="E532" s="328">
        <f t="shared" si="339"/>
        <v>144.55180042799572</v>
      </c>
      <c r="F532" s="328">
        <f t="shared" si="312"/>
        <v>144.71172904638846</v>
      </c>
      <c r="G532" s="328">
        <f t="shared" si="313"/>
        <v>91.941228110473119</v>
      </c>
      <c r="H532" s="313">
        <f t="shared" si="314"/>
        <v>0.08</v>
      </c>
      <c r="I532" s="328">
        <f t="shared" si="315"/>
        <v>0.42818976774242401</v>
      </c>
      <c r="J532" s="328">
        <f t="shared" si="340"/>
        <v>80</v>
      </c>
      <c r="K532" s="335">
        <f t="shared" si="316"/>
        <v>1</v>
      </c>
      <c r="L532" s="323">
        <f t="shared" si="317"/>
        <v>1.3116473325790121</v>
      </c>
      <c r="M532" s="323">
        <f t="shared" si="318"/>
        <v>1.2716473325790121</v>
      </c>
      <c r="N532" s="328">
        <f t="shared" si="319"/>
        <v>7.0757602451408275E-2</v>
      </c>
      <c r="O532" s="328">
        <f t="shared" si="320"/>
        <v>2.5490085818891117E-3</v>
      </c>
      <c r="P532" s="332">
        <f t="shared" si="341"/>
        <v>13.137253473876843</v>
      </c>
      <c r="Q532" s="328">
        <f t="shared" si="321"/>
        <v>3.9120111767966108</v>
      </c>
      <c r="R532" s="277">
        <f>IF(H532&gt;0, rate1(1,$L$52,$L$51,$L$54,L532,$L$53,$L$50,P532),"")</f>
        <v>739.4669261670997</v>
      </c>
      <c r="S532" s="323">
        <f t="shared" si="322"/>
        <v>2.0754392945387221</v>
      </c>
      <c r="T532" s="323">
        <f t="shared" si="323"/>
        <v>-6.5794139019030043E-2</v>
      </c>
      <c r="U532" s="328">
        <f t="shared" si="324"/>
        <v>1.231647332579012</v>
      </c>
      <c r="V532" s="336">
        <f t="shared" si="325"/>
        <v>1.231647332579012</v>
      </c>
      <c r="W532" s="328">
        <f t="shared" si="326"/>
        <v>9.1271187189212455E-5</v>
      </c>
      <c r="X532" s="328">
        <f t="shared" si="327"/>
        <v>-3.6755970753373077</v>
      </c>
      <c r="Y532" s="328">
        <f t="shared" si="342"/>
        <v>12.323780413055548</v>
      </c>
      <c r="Z532" s="108">
        <f>IF(H532&gt;0, rate1(1,$L$52,$L$51,$L$54,U532,$L$53,$L$50,Y532),"")</f>
        <v>756.255170122663</v>
      </c>
      <c r="AA532" s="336">
        <f t="shared" si="328"/>
        <v>-1.9067257994245752</v>
      </c>
      <c r="AB532" s="336">
        <f t="shared" si="329"/>
        <v>3.1399998997938093E-5</v>
      </c>
      <c r="AC532" s="328">
        <f t="shared" si="330"/>
        <v>3.1399998997938093E-5</v>
      </c>
      <c r="AD532" s="328">
        <f t="shared" si="331"/>
        <v>2547.7707819434413</v>
      </c>
      <c r="AE532" s="328">
        <f t="shared" si="332"/>
        <v>40380220.373085581</v>
      </c>
      <c r="AF532" s="328">
        <f t="shared" si="333"/>
        <v>680.42081247780709</v>
      </c>
      <c r="AG532" s="328">
        <f t="shared" si="334"/>
        <v>679.81481766567765</v>
      </c>
      <c r="AH532" s="328">
        <f t="shared" si="335"/>
        <v>1.310532135582684</v>
      </c>
      <c r="AI532" s="328">
        <f t="shared" si="336"/>
        <v>4.2463020166019619E-2</v>
      </c>
      <c r="AJ532" s="328">
        <f t="shared" si="337"/>
        <v>21.699998882311533</v>
      </c>
      <c r="AK532" s="337">
        <f t="shared" si="338"/>
        <v>220.92723728112668</v>
      </c>
      <c r="AL532" s="42">
        <f t="shared" si="343"/>
        <v>6.2495962810641128</v>
      </c>
    </row>
    <row r="533" spans="2:38" ht="15" x14ac:dyDescent="0.15">
      <c r="B533" s="328">
        <f t="shared" si="309"/>
        <v>680.42081247780709</v>
      </c>
      <c r="C533" s="328">
        <f t="shared" si="310"/>
        <v>679.81481766567765</v>
      </c>
      <c r="D533" s="328">
        <f t="shared" si="311"/>
        <v>1.310532135582684</v>
      </c>
      <c r="E533" s="328">
        <f t="shared" si="339"/>
        <v>145.84587958300384</v>
      </c>
      <c r="F533" s="328">
        <f t="shared" si="312"/>
        <v>145.19884000549979</v>
      </c>
      <c r="G533" s="328">
        <f t="shared" si="313"/>
        <v>88.098344189322518</v>
      </c>
      <c r="H533" s="313">
        <f t="shared" si="314"/>
        <v>0.02</v>
      </c>
      <c r="I533" s="328">
        <f t="shared" si="315"/>
        <v>0.48479584970355066</v>
      </c>
      <c r="J533" s="328">
        <f t="shared" si="340"/>
        <v>80</v>
      </c>
      <c r="K533" s="335">
        <f t="shared" si="316"/>
        <v>-1</v>
      </c>
      <c r="L533" s="323">
        <f t="shared" si="317"/>
        <v>1.290532135582684</v>
      </c>
      <c r="M533" s="323">
        <f t="shared" si="318"/>
        <v>1.300532135582684</v>
      </c>
      <c r="N533" s="328">
        <f t="shared" si="319"/>
        <v>-1.832381165073671E-2</v>
      </c>
      <c r="O533" s="328">
        <f t="shared" si="320"/>
        <v>2.5490085818891117E-3</v>
      </c>
      <c r="P533" s="332">
        <f t="shared" si="341"/>
        <v>13.184302453878734</v>
      </c>
      <c r="Q533" s="328">
        <f t="shared" si="321"/>
        <v>10.564501048810868</v>
      </c>
      <c r="R533" s="277">
        <f>IF(H533&gt;0, rate1(1,$L$52,$L$51,$L$54,L533,$L$53,$L$50,P533),"")</f>
        <v>738.47025599689709</v>
      </c>
      <c r="S533" s="323">
        <f t="shared" si="322"/>
        <v>5.6123492052987265</v>
      </c>
      <c r="T533" s="323">
        <f t="shared" si="323"/>
        <v>3.9727719726177883E-3</v>
      </c>
      <c r="U533" s="328">
        <f t="shared" si="324"/>
        <v>1.310532135582684</v>
      </c>
      <c r="V533" s="336">
        <f t="shared" si="325"/>
        <v>1.310532135582684</v>
      </c>
      <c r="W533" s="328">
        <f t="shared" si="326"/>
        <v>1.0333710910459537E-4</v>
      </c>
      <c r="X533" s="328">
        <f t="shared" si="327"/>
        <v>12.258574964611398</v>
      </c>
      <c r="Y533" s="328">
        <f t="shared" si="342"/>
        <v>13.38783438052538</v>
      </c>
      <c r="Z533" s="108">
        <f>IF(H533&gt;0, rate1(1,$L$52,$L$51,$L$54,U533,$L$53,$L$50,Y533),"")</f>
        <v>734.12528104789874</v>
      </c>
      <c r="AA533" s="336">
        <f t="shared" si="328"/>
        <v>6.5508628865075638</v>
      </c>
      <c r="AB533" s="336">
        <f t="shared" si="329"/>
        <v>-1.8616404551403356E-5</v>
      </c>
      <c r="AC533" s="328">
        <f t="shared" si="330"/>
        <v>3.9727719726177883E-3</v>
      </c>
      <c r="AD533" s="328">
        <f t="shared" si="331"/>
        <v>-5.0342682987720915</v>
      </c>
      <c r="AE533" s="328">
        <f t="shared" si="332"/>
        <v>-1275072.6334124601</v>
      </c>
      <c r="AF533" s="328">
        <f t="shared" si="333"/>
        <v>680.39851589418379</v>
      </c>
      <c r="AG533" s="328">
        <f t="shared" si="334"/>
        <v>679.81084489370505</v>
      </c>
      <c r="AH533" s="328">
        <f t="shared" si="335"/>
        <v>1.2905663933964102</v>
      </c>
      <c r="AI533" s="328">
        <f t="shared" si="336"/>
        <v>5.379731871874446</v>
      </c>
      <c r="AJ533" s="328">
        <f t="shared" si="337"/>
        <v>21.701493252275942</v>
      </c>
      <c r="AK533" s="337">
        <f t="shared" si="338"/>
        <v>220.92724118522889</v>
      </c>
      <c r="AL533" s="42">
        <f t="shared" si="343"/>
        <v>6.2495996781057261</v>
      </c>
    </row>
    <row r="534" spans="2:38" ht="15" x14ac:dyDescent="0.15">
      <c r="B534" s="328">
        <f t="shared" si="309"/>
        <v>680.39851589418379</v>
      </c>
      <c r="C534" s="328">
        <f t="shared" si="310"/>
        <v>679.81084489370505</v>
      </c>
      <c r="D534" s="328">
        <f t="shared" si="311"/>
        <v>1.2905663933964102</v>
      </c>
      <c r="E534" s="328">
        <f t="shared" si="339"/>
        <v>145.51871891728882</v>
      </c>
      <c r="F534" s="328">
        <f t="shared" si="312"/>
        <v>145.68229925014634</v>
      </c>
      <c r="G534" s="328">
        <f t="shared" si="313"/>
        <v>84.35183944814743</v>
      </c>
      <c r="H534" s="313">
        <f t="shared" si="314"/>
        <v>0.02</v>
      </c>
      <c r="I534" s="328">
        <f t="shared" si="315"/>
        <v>0.47013680038298844</v>
      </c>
      <c r="J534" s="328">
        <f t="shared" si="340"/>
        <v>80</v>
      </c>
      <c r="K534" s="335">
        <f t="shared" si="316"/>
        <v>-1</v>
      </c>
      <c r="L534" s="323">
        <f t="shared" si="317"/>
        <v>1.2705663933964102</v>
      </c>
      <c r="M534" s="323">
        <f t="shared" si="318"/>
        <v>1.2805663933964102</v>
      </c>
      <c r="N534" s="328">
        <f t="shared" si="319"/>
        <v>-1.8045126551263113E-2</v>
      </c>
      <c r="O534" s="328">
        <f t="shared" si="320"/>
        <v>2.5490085818891117E-3</v>
      </c>
      <c r="P534" s="332">
        <f t="shared" si="341"/>
        <v>12.913965418528305</v>
      </c>
      <c r="Q534" s="328">
        <f t="shared" si="321"/>
        <v>6.2632337410116889</v>
      </c>
      <c r="R534" s="277">
        <f>IF(H534&gt;0, rate1(1,$L$52,$L$51,$L$54,L534,$L$53,$L$50,P534),"")</f>
        <v>744.15800243972024</v>
      </c>
      <c r="S534" s="323">
        <f t="shared" si="322"/>
        <v>3.3018866903585233</v>
      </c>
      <c r="T534" s="323">
        <f t="shared" si="323"/>
        <v>7.8392766363545672E-3</v>
      </c>
      <c r="U534" s="328">
        <f t="shared" si="324"/>
        <v>1.2905663933964102</v>
      </c>
      <c r="V534" s="336">
        <f t="shared" si="325"/>
        <v>1.2905663933964102</v>
      </c>
      <c r="W534" s="328">
        <f t="shared" si="326"/>
        <v>1.0021244584690336E-4</v>
      </c>
      <c r="X534" s="328">
        <f t="shared" si="327"/>
        <v>8.3992160674820866</v>
      </c>
      <c r="Y534" s="328">
        <f t="shared" si="342"/>
        <v>13.116444389567075</v>
      </c>
      <c r="Z534" s="108">
        <f>IF(H534&gt;0, rate1(1,$L$52,$L$51,$L$54,U534,$L$53,$L$50,Y534),"")</f>
        <v>739.90682135972702</v>
      </c>
      <c r="AA534" s="336">
        <f t="shared" si="328"/>
        <v>4.4533868733756385</v>
      </c>
      <c r="AB534" s="336">
        <f t="shared" si="329"/>
        <v>-2.9018598124497724E-5</v>
      </c>
      <c r="AC534" s="328">
        <f t="shared" si="330"/>
        <v>7.8392766363545672E-3</v>
      </c>
      <c r="AD534" s="328">
        <f t="shared" si="331"/>
        <v>-2.5512558017470899</v>
      </c>
      <c r="AE534" s="328">
        <f t="shared" si="332"/>
        <v>420.42029782012941</v>
      </c>
      <c r="AF534" s="328">
        <f t="shared" si="333"/>
        <v>680.37263149099613</v>
      </c>
      <c r="AG534" s="328">
        <f t="shared" si="334"/>
        <v>679.80300561706872</v>
      </c>
      <c r="AH534" s="328">
        <f t="shared" si="335"/>
        <v>1.2705977314145276</v>
      </c>
      <c r="AI534" s="328">
        <f t="shared" si="336"/>
        <v>10.534424961706408</v>
      </c>
      <c r="AJ534" s="328">
        <f t="shared" si="337"/>
        <v>21.70441948143197</v>
      </c>
      <c r="AK534" s="337">
        <f t="shared" si="338"/>
        <v>220.927715130699</v>
      </c>
      <c r="AL534" s="42">
        <f t="shared" si="343"/>
        <v>6.2500300566554765</v>
      </c>
    </row>
    <row r="535" spans="2:38" ht="15" x14ac:dyDescent="0.15">
      <c r="B535" s="328">
        <f t="shared" si="309"/>
        <v>680.37263149099613</v>
      </c>
      <c r="C535" s="328">
        <f t="shared" si="310"/>
        <v>679.80300561706872</v>
      </c>
      <c r="D535" s="328">
        <f t="shared" si="311"/>
        <v>1.2705977314145276</v>
      </c>
      <c r="E535" s="328">
        <f t="shared" si="339"/>
        <v>145.20438785920302</v>
      </c>
      <c r="F535" s="328">
        <f t="shared" si="312"/>
        <v>145.36155338824591</v>
      </c>
      <c r="G535" s="328">
        <f t="shared" si="313"/>
        <v>80.259338089125677</v>
      </c>
      <c r="H535" s="313">
        <f t="shared" si="314"/>
        <v>0.02</v>
      </c>
      <c r="I535" s="328">
        <f t="shared" si="315"/>
        <v>0.45570069914192574</v>
      </c>
      <c r="J535" s="328">
        <f t="shared" si="340"/>
        <v>80</v>
      </c>
      <c r="K535" s="335">
        <f t="shared" si="316"/>
        <v>-1</v>
      </c>
      <c r="L535" s="323">
        <f t="shared" si="317"/>
        <v>1.2505977314145276</v>
      </c>
      <c r="M535" s="323">
        <f t="shared" si="318"/>
        <v>1.2605977314145276</v>
      </c>
      <c r="N535" s="328">
        <f t="shared" si="319"/>
        <v>-1.776635271714766E-2</v>
      </c>
      <c r="O535" s="328">
        <f t="shared" si="320"/>
        <v>2.5490085818891117E-3</v>
      </c>
      <c r="P535" s="332">
        <f t="shared" si="341"/>
        <v>12.64499893488442</v>
      </c>
      <c r="Q535" s="328">
        <f t="shared" si="321"/>
        <v>2.1126134814894328</v>
      </c>
      <c r="R535" s="277">
        <f>IF(H535&gt;0, rate1(1,$L$52,$L$51,$L$54,L535,$L$53,$L$50,P535),"")</f>
        <v>749.72462605072531</v>
      </c>
      <c r="S535" s="323">
        <f t="shared" si="322"/>
        <v>1.1054700297740336</v>
      </c>
      <c r="T535" s="323">
        <f t="shared" si="323"/>
        <v>0.16844930029138644</v>
      </c>
      <c r="U535" s="328">
        <f t="shared" si="324"/>
        <v>1.2705977314145276</v>
      </c>
      <c r="V535" s="336">
        <f t="shared" si="325"/>
        <v>1.2705977314145276</v>
      </c>
      <c r="W535" s="328">
        <f t="shared" si="326"/>
        <v>9.713530529387171E-5</v>
      </c>
      <c r="X535" s="328">
        <f t="shared" si="327"/>
        <v>4.173299860355371</v>
      </c>
      <c r="Y535" s="328">
        <f t="shared" si="342"/>
        <v>12.846413762038157</v>
      </c>
      <c r="Z535" s="108">
        <f>IF(H535&gt;0, rate1(1,$L$52,$L$51,$L$54,U535,$L$53,$L$50,Y535),"")</f>
        <v>745.56464235624628</v>
      </c>
      <c r="AA535" s="336">
        <f t="shared" si="328"/>
        <v>2.1959527402940595</v>
      </c>
      <c r="AB535" s="336">
        <f t="shared" si="329"/>
        <v>-8.1220019839570076E-5</v>
      </c>
      <c r="AC535" s="328">
        <f t="shared" si="330"/>
        <v>0.16844930029138644</v>
      </c>
      <c r="AD535" s="328">
        <f t="shared" si="331"/>
        <v>-0.11873008653288357</v>
      </c>
      <c r="AE535" s="328">
        <f t="shared" si="332"/>
        <v>27.597088337848177</v>
      </c>
      <c r="AF535" s="328">
        <f t="shared" si="333"/>
        <v>680.18641583798762</v>
      </c>
      <c r="AG535" s="328">
        <f t="shared" si="334"/>
        <v>679.63455631677732</v>
      </c>
      <c r="AH535" s="328">
        <f t="shared" si="335"/>
        <v>1.2506261103221281</v>
      </c>
      <c r="AI535" s="328">
        <f t="shared" si="336"/>
        <v>224.68156232070922</v>
      </c>
      <c r="AJ535" s="328">
        <f t="shared" si="337"/>
        <v>21.766831026521057</v>
      </c>
      <c r="AK535" s="337">
        <f t="shared" si="338"/>
        <v>220.92860372882205</v>
      </c>
      <c r="AL535" s="42">
        <f t="shared" si="343"/>
        <v>6.250872810652413</v>
      </c>
    </row>
    <row r="536" spans="2:38" ht="15" x14ac:dyDescent="0.15">
      <c r="B536" s="328">
        <f t="shared" si="309"/>
        <v>680.18641583798762</v>
      </c>
      <c r="C536" s="328">
        <f t="shared" si="310"/>
        <v>679.63455631677732</v>
      </c>
      <c r="D536" s="328">
        <f t="shared" si="311"/>
        <v>1.2506261103221281</v>
      </c>
      <c r="E536" s="328">
        <f t="shared" si="339"/>
        <v>145.21637506951367</v>
      </c>
      <c r="F536" s="328">
        <f t="shared" si="312"/>
        <v>145.21038146435836</v>
      </c>
      <c r="G536" s="328">
        <f t="shared" si="313"/>
        <v>76.395267228636712</v>
      </c>
      <c r="H536" s="313">
        <f t="shared" si="314"/>
        <v>0.02</v>
      </c>
      <c r="I536" s="328">
        <f t="shared" si="315"/>
        <v>0.44148761696824296</v>
      </c>
      <c r="J536" s="328">
        <f t="shared" si="340"/>
        <v>80</v>
      </c>
      <c r="K536" s="335">
        <f t="shared" si="316"/>
        <v>-1</v>
      </c>
      <c r="L536" s="323">
        <f t="shared" si="317"/>
        <v>1.2306261103221281</v>
      </c>
      <c r="M536" s="323">
        <f t="shared" si="318"/>
        <v>1.2406261103221281</v>
      </c>
      <c r="N536" s="328">
        <f t="shared" si="319"/>
        <v>-1.7487489578341675E-2</v>
      </c>
      <c r="O536" s="328">
        <f t="shared" si="320"/>
        <v>2.5490085818891117E-3</v>
      </c>
      <c r="P536" s="332">
        <f t="shared" si="341"/>
        <v>12.377418000867131</v>
      </c>
      <c r="Q536" s="328">
        <f t="shared" si="321"/>
        <v>-1.7221454310036819</v>
      </c>
      <c r="R536" s="277">
        <f>IF(H536&gt;0, rate1(1,$L$52,$L$51,$L$54,L536,$L$53,$L$50,P536),"")</f>
        <v>755.1734421493062</v>
      </c>
      <c r="S536" s="323">
        <f t="shared" si="322"/>
        <v>-0.89464722215997139</v>
      </c>
      <c r="T536" s="323">
        <f t="shared" si="323"/>
        <v>-9.2299449595715545E-3</v>
      </c>
      <c r="U536" s="328">
        <f t="shared" si="324"/>
        <v>1.2506261103221281</v>
      </c>
      <c r="V536" s="336">
        <f t="shared" si="325"/>
        <v>1.2506261103221281</v>
      </c>
      <c r="W536" s="328">
        <f t="shared" si="326"/>
        <v>9.4105702577396144E-5</v>
      </c>
      <c r="X536" s="328">
        <f t="shared" si="327"/>
        <v>0.18270662149697614</v>
      </c>
      <c r="Y536" s="328">
        <f t="shared" si="342"/>
        <v>12.577757194977806</v>
      </c>
      <c r="Z536" s="108">
        <f>IF(H536&gt;0, rate1(1,$L$52,$L$51,$L$54,U536,$L$53,$L$50,Y536),"")</f>
        <v>751.10216444026821</v>
      </c>
      <c r="AA536" s="336">
        <f t="shared" si="328"/>
        <v>9.5429791695683885E-2</v>
      </c>
      <c r="AB536" s="336">
        <f t="shared" si="329"/>
        <v>1.0403360813065495E-4</v>
      </c>
      <c r="AC536" s="328">
        <f t="shared" si="330"/>
        <v>1.0403360813065495E-4</v>
      </c>
      <c r="AD536" s="328">
        <f t="shared" si="331"/>
        <v>-192.24556717173709</v>
      </c>
      <c r="AE536" s="328">
        <f t="shared" si="332"/>
        <v>-2279.7156560515195</v>
      </c>
      <c r="AF536" s="328">
        <f t="shared" si="333"/>
        <v>680.1688243148011</v>
      </c>
      <c r="AG536" s="328">
        <f t="shared" si="334"/>
        <v>679.63445228316914</v>
      </c>
      <c r="AH536" s="328">
        <f t="shared" si="335"/>
        <v>1.2306514888870475</v>
      </c>
      <c r="AI536" s="328">
        <f t="shared" si="336"/>
        <v>0.13776121129811442</v>
      </c>
      <c r="AJ536" s="328">
        <f t="shared" si="337"/>
        <v>21.766869293524195</v>
      </c>
      <c r="AK536" s="337">
        <f t="shared" si="338"/>
        <v>220.94663652229474</v>
      </c>
      <c r="AL536" s="42">
        <f t="shared" si="343"/>
        <v>6.2688473356380694</v>
      </c>
    </row>
    <row r="537" spans="2:38" ht="15" x14ac:dyDescent="0.15">
      <c r="B537" s="328">
        <f t="shared" si="309"/>
        <v>680.1688243148011</v>
      </c>
      <c r="C537" s="328">
        <f t="shared" si="310"/>
        <v>679.63445228316914</v>
      </c>
      <c r="D537" s="328">
        <f t="shared" si="311"/>
        <v>1.2306514888870475</v>
      </c>
      <c r="E537" s="328">
        <f t="shared" si="339"/>
        <v>144.89677160074726</v>
      </c>
      <c r="F537" s="328">
        <f t="shared" si="312"/>
        <v>145.05657333513045</v>
      </c>
      <c r="G537" s="328">
        <f t="shared" si="313"/>
        <v>91.950176282099648</v>
      </c>
      <c r="H537" s="313">
        <f t="shared" si="314"/>
        <v>0.08</v>
      </c>
      <c r="I537" s="328">
        <f t="shared" si="315"/>
        <v>0.4274976253055684</v>
      </c>
      <c r="J537" s="328">
        <f t="shared" si="340"/>
        <v>80</v>
      </c>
      <c r="K537" s="335">
        <f t="shared" si="316"/>
        <v>1</v>
      </c>
      <c r="L537" s="323">
        <f t="shared" si="317"/>
        <v>1.3106514888870475</v>
      </c>
      <c r="M537" s="323">
        <f t="shared" si="318"/>
        <v>1.2706514888870475</v>
      </c>
      <c r="N537" s="328">
        <f t="shared" si="319"/>
        <v>7.0701230916668134E-2</v>
      </c>
      <c r="O537" s="328">
        <f t="shared" si="320"/>
        <v>2.5490085818891117E-3</v>
      </c>
      <c r="P537" s="332">
        <f t="shared" si="341"/>
        <v>13.123753607099109</v>
      </c>
      <c r="Q537" s="328">
        <f t="shared" si="321"/>
        <v>3.9148126603947162</v>
      </c>
      <c r="R537" s="277">
        <f>IF(H537&gt;0, rate1(1,$L$52,$L$51,$L$54,L537,$L$53,$L$50,P537),"")</f>
        <v>739.75237161327402</v>
      </c>
      <c r="S537" s="323">
        <f t="shared" si="322"/>
        <v>2.0761241502328986</v>
      </c>
      <c r="T537" s="323">
        <f t="shared" si="323"/>
        <v>-6.5699883142076795E-2</v>
      </c>
      <c r="U537" s="328">
        <f t="shared" si="324"/>
        <v>1.2306514888870475</v>
      </c>
      <c r="V537" s="336">
        <f t="shared" si="325"/>
        <v>1.2306514888870475</v>
      </c>
      <c r="W537" s="328">
        <f t="shared" si="326"/>
        <v>9.1123652925517717E-5</v>
      </c>
      <c r="X537" s="328">
        <f t="shared" si="327"/>
        <v>-3.6791445764384179</v>
      </c>
      <c r="Y537" s="328">
        <f t="shared" si="342"/>
        <v>12.310489771939217</v>
      </c>
      <c r="Z537" s="108">
        <f>IF(H537&gt;0, rate1(1,$L$52,$L$51,$L$54,U537,$L$53,$L$50,Y537),"")</f>
        <v>756.52267008353999</v>
      </c>
      <c r="AA537" s="336">
        <f t="shared" si="328"/>
        <v>-1.9078912224165363</v>
      </c>
      <c r="AB537" s="336">
        <f t="shared" si="329"/>
        <v>3.1336678697971209E-5</v>
      </c>
      <c r="AC537" s="328">
        <f t="shared" si="330"/>
        <v>3.1336678697971209E-5</v>
      </c>
      <c r="AD537" s="328">
        <f t="shared" si="331"/>
        <v>2552.9189219781401</v>
      </c>
      <c r="AE537" s="328">
        <f t="shared" si="332"/>
        <v>40557858.795485228</v>
      </c>
      <c r="AF537" s="328">
        <f t="shared" si="333"/>
        <v>680.23949420903909</v>
      </c>
      <c r="AG537" s="328">
        <f t="shared" si="334"/>
        <v>679.63442094649042</v>
      </c>
      <c r="AH537" s="328">
        <f t="shared" si="335"/>
        <v>1.3095352789948964</v>
      </c>
      <c r="AI537" s="328">
        <f t="shared" si="336"/>
        <v>4.2361038504859741E-2</v>
      </c>
      <c r="AJ537" s="328">
        <f t="shared" si="337"/>
        <v>21.766881060479335</v>
      </c>
      <c r="AK537" s="337">
        <f t="shared" si="338"/>
        <v>220.94664704659928</v>
      </c>
      <c r="AL537" s="42">
        <f t="shared" si="343"/>
        <v>6.2688583565349729</v>
      </c>
    </row>
    <row r="538" spans="2:38" ht="15" x14ac:dyDescent="0.15">
      <c r="B538" s="328">
        <f t="shared" si="309"/>
        <v>680.23949420903909</v>
      </c>
      <c r="C538" s="328">
        <f t="shared" si="310"/>
        <v>679.63442094649042</v>
      </c>
      <c r="D538" s="328">
        <f t="shared" si="311"/>
        <v>1.3095352789948964</v>
      </c>
      <c r="E538" s="328">
        <f t="shared" si="339"/>
        <v>146.18981970543555</v>
      </c>
      <c r="F538" s="328">
        <f t="shared" si="312"/>
        <v>145.54329565309141</v>
      </c>
      <c r="G538" s="328">
        <f t="shared" si="313"/>
        <v>88.102837970115857</v>
      </c>
      <c r="H538" s="313">
        <f t="shared" si="314"/>
        <v>0.02</v>
      </c>
      <c r="I538" s="328">
        <f t="shared" si="315"/>
        <v>0.48405861003893735</v>
      </c>
      <c r="J538" s="328">
        <f t="shared" si="340"/>
        <v>80</v>
      </c>
      <c r="K538" s="335">
        <f t="shared" si="316"/>
        <v>-1</v>
      </c>
      <c r="L538" s="323">
        <f t="shared" si="317"/>
        <v>1.2895352789948964</v>
      </c>
      <c r="M538" s="323">
        <f t="shared" si="318"/>
        <v>1.2995352789948964</v>
      </c>
      <c r="N538" s="328">
        <f t="shared" si="319"/>
        <v>-1.830989850093756E-2</v>
      </c>
      <c r="O538" s="328">
        <f t="shared" si="320"/>
        <v>2.5490085818891117E-3</v>
      </c>
      <c r="P538" s="332">
        <f t="shared" si="341"/>
        <v>13.170771759951812</v>
      </c>
      <c r="Q538" s="328">
        <f t="shared" si="321"/>
        <v>10.569490260671841</v>
      </c>
      <c r="R538" s="277">
        <f>IF(H538&gt;0, rate1(1,$L$52,$L$51,$L$54,L538,$L$53,$L$50,P538),"")</f>
        <v>738.75718099700077</v>
      </c>
      <c r="S538" s="323">
        <f t="shared" si="322"/>
        <v>5.6128189013920036</v>
      </c>
      <c r="T538" s="323">
        <f t="shared" si="323"/>
        <v>3.9693512562160652E-3</v>
      </c>
      <c r="U538" s="328">
        <f t="shared" si="324"/>
        <v>1.3095352789948964</v>
      </c>
      <c r="V538" s="336">
        <f t="shared" si="325"/>
        <v>1.3095352789948964</v>
      </c>
      <c r="W538" s="328">
        <f t="shared" si="326"/>
        <v>1.0317996209963098E-4</v>
      </c>
      <c r="X538" s="328">
        <f t="shared" si="327"/>
        <v>12.266571777449556</v>
      </c>
      <c r="Y538" s="328">
        <f t="shared" si="342"/>
        <v>13.374251371521821</v>
      </c>
      <c r="Z538" s="108">
        <f>IF(H538&gt;0, rate1(1,$L$52,$L$51,$L$54,U538,$L$53,$L$50,Y538),"")</f>
        <v>734.41695260811798</v>
      </c>
      <c r="AA538" s="336">
        <f t="shared" si="328"/>
        <v>6.5525329519348174</v>
      </c>
      <c r="AB538" s="336">
        <f t="shared" si="329"/>
        <v>-1.8582503335469129E-5</v>
      </c>
      <c r="AC538" s="328">
        <f t="shared" si="330"/>
        <v>3.9693512562160652E-3</v>
      </c>
      <c r="AD538" s="328">
        <f t="shared" si="331"/>
        <v>-5.0386067417640836</v>
      </c>
      <c r="AE538" s="328">
        <f t="shared" si="332"/>
        <v>-1278758.8386470177</v>
      </c>
      <c r="AF538" s="328">
        <f t="shared" si="333"/>
        <v>680.21721495928193</v>
      </c>
      <c r="AG538" s="328">
        <f t="shared" si="334"/>
        <v>679.63045159523426</v>
      </c>
      <c r="AH538" s="328">
        <f t="shared" si="335"/>
        <v>1.2895693919222291</v>
      </c>
      <c r="AI538" s="328">
        <f t="shared" si="336"/>
        <v>5.373012078013466</v>
      </c>
      <c r="AJ538" s="328">
        <f t="shared" si="337"/>
        <v>21.768373563834338</v>
      </c>
      <c r="AK538" s="337">
        <f t="shared" si="338"/>
        <v>220.94665094170423</v>
      </c>
      <c r="AL538" s="42">
        <f t="shared" si="343"/>
        <v>6.2688617454180537</v>
      </c>
    </row>
    <row r="539" spans="2:38" ht="15" x14ac:dyDescent="0.15">
      <c r="B539" s="328">
        <f t="shared" si="309"/>
        <v>680.21721495928193</v>
      </c>
      <c r="C539" s="328">
        <f t="shared" si="310"/>
        <v>679.63045159523426</v>
      </c>
      <c r="D539" s="328">
        <f t="shared" si="311"/>
        <v>1.2895693919222291</v>
      </c>
      <c r="E539" s="328">
        <f t="shared" si="339"/>
        <v>145.86290664222923</v>
      </c>
      <c r="F539" s="328">
        <f t="shared" si="312"/>
        <v>146.02636317383241</v>
      </c>
      <c r="G539" s="328">
        <f t="shared" si="313"/>
        <v>84.352149214745538</v>
      </c>
      <c r="H539" s="313">
        <f t="shared" si="314"/>
        <v>0.02</v>
      </c>
      <c r="I539" s="328">
        <f t="shared" si="315"/>
        <v>0.46941069123813578</v>
      </c>
      <c r="J539" s="328">
        <f t="shared" si="340"/>
        <v>80</v>
      </c>
      <c r="K539" s="335">
        <f t="shared" si="316"/>
        <v>-1</v>
      </c>
      <c r="L539" s="323">
        <f t="shared" si="317"/>
        <v>1.2695693919222291</v>
      </c>
      <c r="M539" s="323">
        <f t="shared" si="318"/>
        <v>1.2795693919222291</v>
      </c>
      <c r="N539" s="328">
        <f t="shared" si="319"/>
        <v>-1.8031208983903646E-2</v>
      </c>
      <c r="O539" s="328">
        <f t="shared" si="320"/>
        <v>2.5490085818891117E-3</v>
      </c>
      <c r="P539" s="332">
        <f t="shared" si="341"/>
        <v>12.900502808933997</v>
      </c>
      <c r="Q539" s="328">
        <f t="shared" si="321"/>
        <v>6.2654641832355367</v>
      </c>
      <c r="R539" s="277">
        <f>IF(H539&gt;0, rate1(1,$L$52,$L$51,$L$54,L539,$L$53,$L$50,P539),"")</f>
        <v>744.43879879848487</v>
      </c>
      <c r="S539" s="323">
        <f t="shared" si="322"/>
        <v>3.3018166586337467</v>
      </c>
      <c r="T539" s="323">
        <f t="shared" si="323"/>
        <v>7.8334688022486335E-3</v>
      </c>
      <c r="U539" s="328">
        <f t="shared" si="324"/>
        <v>1.2895693919222291</v>
      </c>
      <c r="V539" s="336">
        <f t="shared" si="325"/>
        <v>1.2895693919222291</v>
      </c>
      <c r="W539" s="328">
        <f t="shared" si="326"/>
        <v>1.0005767137899468E-4</v>
      </c>
      <c r="X539" s="328">
        <f t="shared" si="327"/>
        <v>8.402793721764823</v>
      </c>
      <c r="Y539" s="328">
        <f t="shared" si="342"/>
        <v>13.102928913187412</v>
      </c>
      <c r="Z539" s="108">
        <f>IF(H539&gt;0, rate1(1,$L$52,$L$51,$L$54,U539,$L$53,$L$50,Y539),"")</f>
        <v>740.19223206155846</v>
      </c>
      <c r="AA539" s="336">
        <f t="shared" si="328"/>
        <v>4.4535658851078299</v>
      </c>
      <c r="AB539" s="336">
        <f t="shared" si="329"/>
        <v>-2.8972278134450766E-5</v>
      </c>
      <c r="AC539" s="328">
        <f t="shared" si="330"/>
        <v>7.8334688022486335E-3</v>
      </c>
      <c r="AD539" s="328">
        <f t="shared" si="331"/>
        <v>-2.5531473354765781</v>
      </c>
      <c r="AE539" s="328">
        <f t="shared" si="332"/>
        <v>421.163653088991</v>
      </c>
      <c r="AF539" s="328">
        <f t="shared" si="333"/>
        <v>680.19135028149583</v>
      </c>
      <c r="AG539" s="328">
        <f t="shared" si="334"/>
        <v>679.62261812643203</v>
      </c>
      <c r="AH539" s="328">
        <f t="shared" si="335"/>
        <v>1.2696005831347121</v>
      </c>
      <c r="AI539" s="328">
        <f t="shared" si="336"/>
        <v>10.522649833527963</v>
      </c>
      <c r="AJ539" s="328">
        <f t="shared" si="337"/>
        <v>21.771296522121428</v>
      </c>
      <c r="AK539" s="337">
        <f t="shared" si="338"/>
        <v>220.94712431931674</v>
      </c>
      <c r="AL539" s="42">
        <f t="shared" si="343"/>
        <v>6.2692915863842948</v>
      </c>
    </row>
    <row r="540" spans="2:38" ht="15" x14ac:dyDescent="0.15">
      <c r="B540" s="328">
        <f t="shared" si="309"/>
        <v>680.19135028149583</v>
      </c>
      <c r="C540" s="328">
        <f t="shared" si="310"/>
        <v>679.62261812643203</v>
      </c>
      <c r="D540" s="328">
        <f t="shared" si="311"/>
        <v>1.2696005831347121</v>
      </c>
      <c r="E540" s="328">
        <f t="shared" si="339"/>
        <v>145.54881849320878</v>
      </c>
      <c r="F540" s="328">
        <f t="shared" si="312"/>
        <v>145.70586256771901</v>
      </c>
      <c r="G540" s="328">
        <f t="shared" si="313"/>
        <v>80.257136605802955</v>
      </c>
      <c r="H540" s="313">
        <f t="shared" si="314"/>
        <v>0.02</v>
      </c>
      <c r="I540" s="328">
        <f t="shared" si="315"/>
        <v>0.45498572405103915</v>
      </c>
      <c r="J540" s="328">
        <f t="shared" si="340"/>
        <v>80</v>
      </c>
      <c r="K540" s="335">
        <f t="shared" si="316"/>
        <v>-1</v>
      </c>
      <c r="L540" s="323">
        <f t="shared" si="317"/>
        <v>1.2496005831347121</v>
      </c>
      <c r="M540" s="323">
        <f t="shared" si="318"/>
        <v>1.2596005831347121</v>
      </c>
      <c r="N540" s="328">
        <f t="shared" si="319"/>
        <v>-1.775243070438659E-2</v>
      </c>
      <c r="O540" s="328">
        <f t="shared" si="320"/>
        <v>2.5490085818891117E-3</v>
      </c>
      <c r="P540" s="332">
        <f t="shared" si="341"/>
        <v>12.631605149275302</v>
      </c>
      <c r="Q540" s="328">
        <f t="shared" si="321"/>
        <v>2.1122238912892897</v>
      </c>
      <c r="R540" s="277">
        <f>IF(H540&gt;0, rate1(1,$L$52,$L$51,$L$54,L540,$L$53,$L$50,P540),"")</f>
        <v>749.99946256273427</v>
      </c>
      <c r="S540" s="323">
        <f t="shared" si="322"/>
        <v>1.1048611447769217</v>
      </c>
      <c r="T540" s="323">
        <f t="shared" si="323"/>
        <v>0.16929464905378022</v>
      </c>
      <c r="U540" s="328">
        <f t="shared" si="324"/>
        <v>1.2696005831347121</v>
      </c>
      <c r="V540" s="336">
        <f t="shared" si="325"/>
        <v>1.2696005831347121</v>
      </c>
      <c r="W540" s="328">
        <f t="shared" si="326"/>
        <v>9.6982904115083812E-5</v>
      </c>
      <c r="X540" s="328">
        <f t="shared" si="327"/>
        <v>4.1741882735881291</v>
      </c>
      <c r="Y540" s="328">
        <f t="shared" si="342"/>
        <v>12.832966543212496</v>
      </c>
      <c r="Z540" s="108">
        <f>IF(H540&gt;0, rate1(1,$L$52,$L$51,$L$54,U540,$L$53,$L$50,Y540),"")</f>
        <v>745.84396635981977</v>
      </c>
      <c r="AA540" s="336">
        <f t="shared" si="328"/>
        <v>2.1955976399376018</v>
      </c>
      <c r="AB540" s="336">
        <f t="shared" si="329"/>
        <v>-8.1116674101284897E-5</v>
      </c>
      <c r="AC540" s="328">
        <f t="shared" si="330"/>
        <v>0.16929464905378022</v>
      </c>
      <c r="AD540" s="328">
        <f t="shared" si="331"/>
        <v>-0.11813722472496195</v>
      </c>
      <c r="AE540" s="328">
        <f t="shared" si="332"/>
        <v>27.494337321766288</v>
      </c>
      <c r="AF540" s="328">
        <f t="shared" si="333"/>
        <v>680.00430320173768</v>
      </c>
      <c r="AG540" s="328">
        <f t="shared" si="334"/>
        <v>679.45332347737826</v>
      </c>
      <c r="AH540" s="328">
        <f t="shared" si="335"/>
        <v>1.249628813224225</v>
      </c>
      <c r="AI540" s="328">
        <f t="shared" si="336"/>
        <v>225.72636049005095</v>
      </c>
      <c r="AJ540" s="328">
        <f t="shared" si="337"/>
        <v>21.833998288924221</v>
      </c>
      <c r="AK540" s="337">
        <f t="shared" si="338"/>
        <v>220.94801192744563</v>
      </c>
      <c r="AL540" s="42">
        <f t="shared" si="343"/>
        <v>6.2701333983709775</v>
      </c>
    </row>
    <row r="541" spans="2:38" ht="15" x14ac:dyDescent="0.15">
      <c r="B541" s="328">
        <f t="shared" si="309"/>
        <v>680.00430320173768</v>
      </c>
      <c r="C541" s="328">
        <f t="shared" si="310"/>
        <v>679.45332347737826</v>
      </c>
      <c r="D541" s="328">
        <f t="shared" si="311"/>
        <v>1.249628813224225</v>
      </c>
      <c r="E541" s="328">
        <f t="shared" si="339"/>
        <v>145.5627510070729</v>
      </c>
      <c r="F541" s="328">
        <f t="shared" si="312"/>
        <v>145.55578475014084</v>
      </c>
      <c r="G541" s="328">
        <f t="shared" si="313"/>
        <v>76.39093710474495</v>
      </c>
      <c r="H541" s="313">
        <f t="shared" si="314"/>
        <v>0.02</v>
      </c>
      <c r="I541" s="328">
        <f t="shared" si="315"/>
        <v>0.44078377948753772</v>
      </c>
      <c r="J541" s="328">
        <f t="shared" si="340"/>
        <v>80</v>
      </c>
      <c r="K541" s="335">
        <f t="shared" si="316"/>
        <v>-1</v>
      </c>
      <c r="L541" s="323">
        <f t="shared" si="317"/>
        <v>1.229628813224225</v>
      </c>
      <c r="M541" s="323">
        <f t="shared" si="318"/>
        <v>1.239628813224225</v>
      </c>
      <c r="N541" s="328">
        <f t="shared" si="319"/>
        <v>-1.7473563091015665E-2</v>
      </c>
      <c r="O541" s="328">
        <f t="shared" si="320"/>
        <v>2.5490085818891117E-3</v>
      </c>
      <c r="P541" s="332">
        <f t="shared" si="341"/>
        <v>12.364093798450689</v>
      </c>
      <c r="Q541" s="328">
        <f t="shared" si="321"/>
        <v>-1.7245068545652771</v>
      </c>
      <c r="R541" s="277">
        <f>IF(H541&gt;0, rate1(1,$L$52,$L$51,$L$54,L541,$L$53,$L$50,P541),"")</f>
        <v>755.44248081332819</v>
      </c>
      <c r="S541" s="323">
        <f t="shared" si="322"/>
        <v>-0.89555492057414254</v>
      </c>
      <c r="T541" s="323">
        <f t="shared" si="323"/>
        <v>-9.2181782238855512E-3</v>
      </c>
      <c r="U541" s="328">
        <f t="shared" si="324"/>
        <v>1.249628813224225</v>
      </c>
      <c r="V541" s="336">
        <f t="shared" si="325"/>
        <v>1.249628813224225</v>
      </c>
      <c r="W541" s="328">
        <f t="shared" si="326"/>
        <v>9.39556754462334E-5</v>
      </c>
      <c r="X541" s="328">
        <f t="shared" si="327"/>
        <v>0.18130719146827801</v>
      </c>
      <c r="Y541" s="328">
        <f t="shared" si="342"/>
        <v>12.564378977550861</v>
      </c>
      <c r="Z541" s="108">
        <f>IF(H541&gt;0, rate1(1,$L$52,$L$51,$L$54,U541,$L$53,$L$50,Y541),"")</f>
        <v>751.37556886301979</v>
      </c>
      <c r="AA541" s="336">
        <f t="shared" si="328"/>
        <v>9.4664394881060168E-2</v>
      </c>
      <c r="AB541" s="336">
        <f t="shared" si="329"/>
        <v>1.0377994073688268E-4</v>
      </c>
      <c r="AC541" s="328">
        <f t="shared" si="330"/>
        <v>1.0377994073688268E-4</v>
      </c>
      <c r="AD541" s="328">
        <f t="shared" si="331"/>
        <v>-192.71546946347542</v>
      </c>
      <c r="AE541" s="328">
        <f t="shared" si="332"/>
        <v>-2273.8975016702693</v>
      </c>
      <c r="AF541" s="328">
        <f t="shared" si="333"/>
        <v>679.98672585870588</v>
      </c>
      <c r="AG541" s="328">
        <f t="shared" si="334"/>
        <v>679.45321969743748</v>
      </c>
      <c r="AH541" s="328">
        <f t="shared" si="335"/>
        <v>1.2296540408598275</v>
      </c>
      <c r="AI541" s="328">
        <f t="shared" si="336"/>
        <v>0.13737636335350192</v>
      </c>
      <c r="AJ541" s="328">
        <f t="shared" si="337"/>
        <v>21.834036449025152</v>
      </c>
      <c r="AK541" s="337">
        <f t="shared" si="338"/>
        <v>220.96612807879501</v>
      </c>
      <c r="AL541" s="42">
        <f t="shared" si="343"/>
        <v>6.2881915072101817</v>
      </c>
    </row>
    <row r="542" spans="2:38" ht="15" x14ac:dyDescent="0.15">
      <c r="B542" s="328">
        <f t="shared" si="309"/>
        <v>679.98672585870588</v>
      </c>
      <c r="C542" s="328">
        <f t="shared" si="310"/>
        <v>679.45321969743748</v>
      </c>
      <c r="D542" s="328">
        <f t="shared" si="311"/>
        <v>1.2296540408598275</v>
      </c>
      <c r="E542" s="328">
        <f t="shared" si="339"/>
        <v>145.24340171883199</v>
      </c>
      <c r="F542" s="328">
        <f t="shared" si="312"/>
        <v>145.40307636295245</v>
      </c>
      <c r="G542" s="328">
        <f t="shared" si="313"/>
        <v>91.959155925240879</v>
      </c>
      <c r="H542" s="313">
        <f t="shared" si="314"/>
        <v>0.08</v>
      </c>
      <c r="I542" s="328">
        <f t="shared" si="315"/>
        <v>0.42680492901472467</v>
      </c>
      <c r="J542" s="328">
        <f t="shared" si="340"/>
        <v>80</v>
      </c>
      <c r="K542" s="335">
        <f t="shared" si="316"/>
        <v>1</v>
      </c>
      <c r="L542" s="323">
        <f t="shared" si="317"/>
        <v>1.3096540408598276</v>
      </c>
      <c r="M542" s="323">
        <f t="shared" si="318"/>
        <v>1.2696540408598276</v>
      </c>
      <c r="N542" s="328">
        <f t="shared" si="319"/>
        <v>7.0644768685252046E-2</v>
      </c>
      <c r="O542" s="328">
        <f t="shared" si="320"/>
        <v>2.5490085818891117E-3</v>
      </c>
      <c r="P542" s="332">
        <f t="shared" si="341"/>
        <v>13.110235484541702</v>
      </c>
      <c r="Q542" s="328">
        <f t="shared" si="321"/>
        <v>3.9176243207652135</v>
      </c>
      <c r="R542" s="277">
        <f>IF(H542&gt;0, rate1(1,$L$52,$L$51,$L$54,L542,$L$53,$L$50,P542),"")</f>
        <v>740.03796620554783</v>
      </c>
      <c r="S542" s="323">
        <f t="shared" si="322"/>
        <v>2.0768134539657854</v>
      </c>
      <c r="T542" s="323">
        <f t="shared" si="323"/>
        <v>-6.5605391932163498E-2</v>
      </c>
      <c r="U542" s="328">
        <f t="shared" si="324"/>
        <v>1.2296540408598275</v>
      </c>
      <c r="V542" s="336">
        <f t="shared" si="325"/>
        <v>1.2296540408598275</v>
      </c>
      <c r="W542" s="328">
        <f t="shared" si="326"/>
        <v>9.0976000605369478E-5</v>
      </c>
      <c r="X542" s="328">
        <f t="shared" si="327"/>
        <v>-3.6827012392846825</v>
      </c>
      <c r="Y542" s="328">
        <f t="shared" si="342"/>
        <v>12.297181319485997</v>
      </c>
      <c r="Z542" s="108">
        <f>IF(H542&gt;0, rate1(1,$L$52,$L$51,$L$54,U542,$L$53,$L$50,Y542),"")</f>
        <v>756.79031532422016</v>
      </c>
      <c r="AA542" s="336">
        <f t="shared" si="328"/>
        <v>-1.9090602043732574</v>
      </c>
      <c r="AB542" s="336">
        <f t="shared" si="329"/>
        <v>3.1273330290175212E-5</v>
      </c>
      <c r="AC542" s="328">
        <f t="shared" si="330"/>
        <v>3.1273330290175212E-5</v>
      </c>
      <c r="AD542" s="328">
        <f t="shared" si="331"/>
        <v>2558.0902084205818</v>
      </c>
      <c r="AE542" s="328">
        <f t="shared" si="332"/>
        <v>40736602.038064435</v>
      </c>
      <c r="AF542" s="328">
        <f t="shared" si="333"/>
        <v>680.05733935406079</v>
      </c>
      <c r="AG542" s="328">
        <f t="shared" si="334"/>
        <v>679.45318842410722</v>
      </c>
      <c r="AH542" s="328">
        <f t="shared" si="335"/>
        <v>1.308536815023184</v>
      </c>
      <c r="AI542" s="328">
        <f t="shared" si="336"/>
        <v>4.2259089017453122E-2</v>
      </c>
      <c r="AJ542" s="328">
        <f t="shared" si="337"/>
        <v>21.83404818766099</v>
      </c>
      <c r="AK542" s="337">
        <f t="shared" si="338"/>
        <v>220.96613857310413</v>
      </c>
      <c r="AL542" s="42">
        <f t="shared" si="343"/>
        <v>6.2882024973192499</v>
      </c>
    </row>
    <row r="543" spans="2:38" ht="15" x14ac:dyDescent="0.15">
      <c r="B543" s="328">
        <f t="shared" si="309"/>
        <v>680.05733935406079</v>
      </c>
      <c r="C543" s="328">
        <f t="shared" si="310"/>
        <v>679.45318842410722</v>
      </c>
      <c r="D543" s="328">
        <f t="shared" si="311"/>
        <v>1.308536815023184</v>
      </c>
      <c r="E543" s="328">
        <f t="shared" si="339"/>
        <v>146.53541711447826</v>
      </c>
      <c r="F543" s="328">
        <f t="shared" si="312"/>
        <v>145.88940941665513</v>
      </c>
      <c r="G543" s="328">
        <f t="shared" si="313"/>
        <v>88.107352087755928</v>
      </c>
      <c r="H543" s="313">
        <f t="shared" si="314"/>
        <v>0.02</v>
      </c>
      <c r="I543" s="328">
        <f t="shared" si="315"/>
        <v>0.48332074396284952</v>
      </c>
      <c r="J543" s="328">
        <f t="shared" si="340"/>
        <v>80</v>
      </c>
      <c r="K543" s="335">
        <f t="shared" si="316"/>
        <v>-1</v>
      </c>
      <c r="L543" s="323">
        <f t="shared" si="317"/>
        <v>1.288536815023184</v>
      </c>
      <c r="M543" s="323">
        <f t="shared" si="318"/>
        <v>1.298536815023184</v>
      </c>
      <c r="N543" s="328">
        <f t="shared" si="319"/>
        <v>-1.8295962796974985E-2</v>
      </c>
      <c r="O543" s="328">
        <f t="shared" si="320"/>
        <v>2.5490085818891117E-3</v>
      </c>
      <c r="P543" s="332">
        <f t="shared" si="341"/>
        <v>13.157222736725043</v>
      </c>
      <c r="Q543" s="328">
        <f t="shared" si="321"/>
        <v>10.574506546795504</v>
      </c>
      <c r="R543" s="277">
        <f>IF(H543&gt;0, rate1(1,$L$52,$L$51,$L$54,L543,$L$53,$L$50,P543),"")</f>
        <v>739.04425570238755</v>
      </c>
      <c r="S543" s="323">
        <f t="shared" si="322"/>
        <v>5.6133014676393023</v>
      </c>
      <c r="T543" s="323">
        <f t="shared" si="323"/>
        <v>3.9659152832986896E-3</v>
      </c>
      <c r="U543" s="328">
        <f t="shared" si="324"/>
        <v>1.308536815023184</v>
      </c>
      <c r="V543" s="336">
        <f t="shared" si="325"/>
        <v>1.308536815023184</v>
      </c>
      <c r="W543" s="328">
        <f t="shared" si="326"/>
        <v>1.0302268157214023E-4</v>
      </c>
      <c r="X543" s="328">
        <f t="shared" si="327"/>
        <v>12.274600734851717</v>
      </c>
      <c r="Y543" s="328">
        <f t="shared" si="342"/>
        <v>13.360649921967479</v>
      </c>
      <c r="Z543" s="108">
        <f>IF(H543&gt;0, rate1(1,$L$52,$L$51,$L$54,U543,$L$53,$L$50,Y543),"")</f>
        <v>734.7087747436068</v>
      </c>
      <c r="AA543" s="336">
        <f t="shared" si="328"/>
        <v>6.5542175122103341</v>
      </c>
      <c r="AB543" s="336">
        <f t="shared" si="329"/>
        <v>-1.8548550060500193E-5</v>
      </c>
      <c r="AC543" s="328">
        <f t="shared" si="330"/>
        <v>3.9659152832986896E-3</v>
      </c>
      <c r="AD543" s="328">
        <f t="shared" si="331"/>
        <v>-5.042972068572479</v>
      </c>
      <c r="AE543" s="328">
        <f t="shared" si="332"/>
        <v>-1282467.9684994158</v>
      </c>
      <c r="AF543" s="328">
        <f t="shared" si="333"/>
        <v>680.03507747598053</v>
      </c>
      <c r="AG543" s="328">
        <f t="shared" si="334"/>
        <v>679.44922250882394</v>
      </c>
      <c r="AH543" s="328">
        <f t="shared" si="335"/>
        <v>1.2885707827377795</v>
      </c>
      <c r="AI543" s="328">
        <f t="shared" si="336"/>
        <v>5.3662757713061238</v>
      </c>
      <c r="AJ543" s="328">
        <f t="shared" si="337"/>
        <v>21.835538819819686</v>
      </c>
      <c r="AK543" s="337">
        <f t="shared" si="338"/>
        <v>220.9661424592143</v>
      </c>
      <c r="AL543" s="42">
        <f t="shared" si="343"/>
        <v>6.2882058780463712</v>
      </c>
    </row>
    <row r="544" spans="2:38" ht="15" x14ac:dyDescent="0.15">
      <c r="B544" s="328">
        <f t="shared" ref="B544:B607" si="344">IF(H544&gt;0, AF543,"")</f>
        <v>680.03507747598053</v>
      </c>
      <c r="C544" s="328">
        <f t="shared" ref="C544:C607" si="345">IF(H544&gt;0, AG543,"")</f>
        <v>679.44922250882394</v>
      </c>
      <c r="D544" s="328">
        <f t="shared" ref="D544:D607" si="346">IF(H544&gt;0, AH543,"")</f>
        <v>1.2885707827377795</v>
      </c>
      <c r="E544" s="328">
        <f t="shared" si="339"/>
        <v>146.20875203574178</v>
      </c>
      <c r="F544" s="328">
        <f t="shared" ref="F544:F607" si="347">IF(H544&gt;0, (E544+E543)/2,"")</f>
        <v>146.37208457511002</v>
      </c>
      <c r="G544" s="328">
        <f t="shared" ref="G544:G607" si="348">IF(H544&gt;0, F544*$S$53*$C$55*(B544-C544+N544)^1.5,"")</f>
        <v>84.35246901352771</v>
      </c>
      <c r="H544" s="313">
        <f t="shared" ref="H544:H607" si="349">dv(S543)</f>
        <v>0.02</v>
      </c>
      <c r="I544" s="328">
        <f t="shared" ref="I544:I607" si="350">IF(H544&gt;0, (B544-C544)*B$19,"")</f>
        <v>0.46868397372527398</v>
      </c>
      <c r="J544" s="328">
        <f t="shared" si="340"/>
        <v>80</v>
      </c>
      <c r="K544" s="335">
        <f t="shared" ref="K544:K607" si="351">IF(H544&gt;0, IF((1-S543-0.015)&gt;0,1,-1),"")</f>
        <v>-1</v>
      </c>
      <c r="L544" s="323">
        <f t="shared" ref="L544:L607" si="352">IF(H544&gt;0, D544+K544*H544,"")</f>
        <v>1.2685707827377795</v>
      </c>
      <c r="M544" s="323">
        <f t="shared" ref="M544:M607" si="353">IF(H544&gt;0, (D544+L544)/2,"")</f>
        <v>1.2785707827377795</v>
      </c>
      <c r="N544" s="328">
        <f t="shared" ref="N544:N607" si="354">IF(H544&gt;0, 2*($P$53*M544/$S$52/$S$51)^2-(B544-C544)*2,"")</f>
        <v>-1.8017268853930402E-2</v>
      </c>
      <c r="O544" s="328">
        <f t="shared" ref="O544:O607" si="355">IF(wh(B543,$F$51,$F$52,$F$53)&gt;0,wh(B543,$F$51,$F$52,$F$53),O543)</f>
        <v>2.5490085818891117E-3</v>
      </c>
      <c r="P544" s="332">
        <f t="shared" si="341"/>
        <v>12.887022015901339</v>
      </c>
      <c r="Q544" s="328">
        <f t="shared" ref="Q544:Q607" si="356">IF(H544&gt;0, M544/$S$54*(B544-C544+N544/2)*E544-J544,"")</f>
        <v>6.2677098759665881</v>
      </c>
      <c r="R544" s="277">
        <f>IF(H544&gt;0, rate1(1,$L$52,$L$51,$L$54,L544,$L$53,$L$50,P544),"")</f>
        <v>744.71974363974834</v>
      </c>
      <c r="S544" s="323">
        <f t="shared" ref="S544:S607" si="357">IF(H544&gt;0, Q544/O544/R544,"")</f>
        <v>3.3017540551998557</v>
      </c>
      <c r="T544" s="323">
        <f t="shared" ref="T544:T607" si="358">IF(H544&gt;0, N544/(1-S544),"")</f>
        <v>7.8276255507089814E-3</v>
      </c>
      <c r="U544" s="328">
        <f t="shared" ref="U544:U607" si="359">L544-K544*H544</f>
        <v>1.2885707827377795</v>
      </c>
      <c r="V544" s="336">
        <f t="shared" ref="V544:V607" si="360">IF(H544&gt;0, (D544+U544)/2,"")</f>
        <v>1.2885707827377795</v>
      </c>
      <c r="W544" s="328">
        <f t="shared" ref="W544:W607" si="361">IF(H544&gt;0, 2*($P$53*V544/$S$52/$S$51)^2-(B544-C544)*2,"")</f>
        <v>9.9902767233039924E-5</v>
      </c>
      <c r="X544" s="328">
        <f t="shared" ref="X544:X607" si="362">IF(H544&gt;0, V544/$S$54*(B544-C544+W544/2)*F544-J544,"")</f>
        <v>8.4063923867698946</v>
      </c>
      <c r="Y544" s="328">
        <f t="shared" si="342"/>
        <v>13.089395140510616</v>
      </c>
      <c r="Z544" s="108">
        <f>IF(H544&gt;0, rate1(1,$L$52,$L$51,$L$54,U544,$L$53,$L$50,Y544),"")</f>
        <v>740.47779217830214</v>
      </c>
      <c r="AA544" s="336">
        <f t="shared" ref="AA544:AA607" si="363">IF(H544&gt;0, X544/O544/Z544,"")</f>
        <v>4.4537549917599426</v>
      </c>
      <c r="AB544" s="336">
        <f t="shared" ref="AB544:AB607" si="364">IF(H544&gt;0, W544/(1-AA544),"")</f>
        <v>-2.8925840851881651E-5</v>
      </c>
      <c r="AC544" s="328">
        <f t="shared" ref="AC544:AC607" si="365">IF(H544&gt;0, delta_z(N544,S544,H544,AE543,AB544),"")</f>
        <v>7.8276255507089814E-3</v>
      </c>
      <c r="AD544" s="328">
        <f t="shared" ref="AD544:AD607" si="366">IF(H544&gt;0, H544/AC544*K544,"")</f>
        <v>-2.5550532368258874</v>
      </c>
      <c r="AE544" s="328">
        <f t="shared" ref="AE544:AE607" si="367">IF(H544&gt;0, (AD544-AD543)/(AC544+AC543)*2,"")</f>
        <v>421.91210710399508</v>
      </c>
      <c r="AF544" s="328">
        <f t="shared" ref="AF544:AF607" si="368">IF(H544&gt;0, B544-(AC544-N544),"")</f>
        <v>680.00923258157593</v>
      </c>
      <c r="AG544" s="328">
        <f t="shared" ref="AG544:AG607" si="369">IF(H544&gt;0, C544-AC544,"")</f>
        <v>679.44139488327323</v>
      </c>
      <c r="AH544" s="328">
        <f t="shared" ref="AH544:AH607" si="370">IF(H544&gt;0, $S$54*$S$53*$C$55*SQRT(AF544-AG544),"")</f>
        <v>1.2686018268104005</v>
      </c>
      <c r="AI544" s="328">
        <f t="shared" ref="AI544:AI607" si="371">IF(H544&gt;0, AC544/R544*1000000,"")</f>
        <v>10.510833931234576</v>
      </c>
      <c r="AJ544" s="328">
        <f t="shared" ref="AJ544:AJ607" si="372">IF(H544&gt;0, AJ543+AI544/3600,"")</f>
        <v>21.838458495911695</v>
      </c>
      <c r="AK544" s="337">
        <f t="shared" ref="AK544:AK607" si="373">IF(H544&gt;0, AK543+AI543*G543/1000000,"")</f>
        <v>220.96661526756307</v>
      </c>
      <c r="AL544" s="42">
        <f t="shared" si="343"/>
        <v>6.2886351801080753</v>
      </c>
    </row>
    <row r="545" spans="2:38" ht="15" x14ac:dyDescent="0.15">
      <c r="B545" s="328">
        <f t="shared" si="344"/>
        <v>680.00923258157593</v>
      </c>
      <c r="C545" s="328">
        <f t="shared" si="345"/>
        <v>679.44139488327323</v>
      </c>
      <c r="D545" s="328">
        <f t="shared" si="346"/>
        <v>1.2686018268104005</v>
      </c>
      <c r="E545" s="328">
        <f t="shared" si="339"/>
        <v>145.89490713757561</v>
      </c>
      <c r="F545" s="328">
        <f t="shared" si="347"/>
        <v>146.0518295866587</v>
      </c>
      <c r="G545" s="328">
        <f t="shared" si="348"/>
        <v>80.254934539374901</v>
      </c>
      <c r="H545" s="313">
        <f t="shared" si="349"/>
        <v>0.02</v>
      </c>
      <c r="I545" s="328">
        <f t="shared" si="350"/>
        <v>0.4542701586421572</v>
      </c>
      <c r="J545" s="328">
        <f t="shared" si="340"/>
        <v>80</v>
      </c>
      <c r="K545" s="335">
        <f t="shared" si="351"/>
        <v>-1</v>
      </c>
      <c r="L545" s="323">
        <f t="shared" si="352"/>
        <v>1.2486018268104004</v>
      </c>
      <c r="M545" s="323">
        <f t="shared" si="353"/>
        <v>1.2586018268104004</v>
      </c>
      <c r="N545" s="328">
        <f t="shared" si="354"/>
        <v>-1.7738486120446151E-2</v>
      </c>
      <c r="O545" s="328">
        <f t="shared" si="355"/>
        <v>2.5490085818891117E-3</v>
      </c>
      <c r="P545" s="332">
        <f t="shared" si="341"/>
        <v>12.618193328232282</v>
      </c>
      <c r="Q545" s="328">
        <f t="shared" si="356"/>
        <v>2.1118385304850733</v>
      </c>
      <c r="R545" s="277">
        <f>IF(H545&gt;0, rate1(1,$L$52,$L$51,$L$54,L545,$L$53,$L$50,P545),"")</f>
        <v>750.27444625769022</v>
      </c>
      <c r="S545" s="323">
        <f t="shared" si="357"/>
        <v>1.1042547007429773</v>
      </c>
      <c r="T545" s="323">
        <f t="shared" si="358"/>
        <v>0.17014567203235714</v>
      </c>
      <c r="U545" s="328">
        <f t="shared" si="359"/>
        <v>1.2686018268104005</v>
      </c>
      <c r="V545" s="336">
        <f t="shared" si="360"/>
        <v>1.2686018268104005</v>
      </c>
      <c r="W545" s="328">
        <f t="shared" si="361"/>
        <v>9.6830377106504883E-5</v>
      </c>
      <c r="X545" s="328">
        <f t="shared" si="362"/>
        <v>4.1750862773345006</v>
      </c>
      <c r="Y545" s="328">
        <f t="shared" si="342"/>
        <v>12.819501174431496</v>
      </c>
      <c r="Z545" s="108">
        <f>IF(H545&gt;0, rate1(1,$L$52,$L$51,$L$54,U545,$L$53,$L$50,Y545),"")</f>
        <v>746.12343853707216</v>
      </c>
      <c r="AA545" s="336">
        <f t="shared" si="363"/>
        <v>2.1952474121629368</v>
      </c>
      <c r="AB545" s="336">
        <f t="shared" si="364"/>
        <v>-8.1012831419797216E-5</v>
      </c>
      <c r="AC545" s="328">
        <f t="shared" si="365"/>
        <v>0.17014567203235714</v>
      </c>
      <c r="AD545" s="328">
        <f t="shared" si="366"/>
        <v>-0.11754633403896714</v>
      </c>
      <c r="AE545" s="328">
        <f t="shared" si="367"/>
        <v>27.391827154848933</v>
      </c>
      <c r="AF545" s="328">
        <f t="shared" si="368"/>
        <v>679.82134842342316</v>
      </c>
      <c r="AG545" s="328">
        <f t="shared" si="369"/>
        <v>679.27124921124084</v>
      </c>
      <c r="AH545" s="328">
        <f t="shared" si="370"/>
        <v>1.2486299077397758</v>
      </c>
      <c r="AI545" s="328">
        <f t="shared" si="371"/>
        <v>226.77791157759717</v>
      </c>
      <c r="AJ545" s="328">
        <f t="shared" si="372"/>
        <v>21.901452360238807</v>
      </c>
      <c r="AK545" s="337">
        <f t="shared" si="373"/>
        <v>220.96750188235657</v>
      </c>
      <c r="AL545" s="42">
        <f t="shared" si="343"/>
        <v>6.2894760468225739</v>
      </c>
    </row>
    <row r="546" spans="2:38" ht="15" x14ac:dyDescent="0.15">
      <c r="B546" s="328">
        <f t="shared" si="344"/>
        <v>679.82134842342316</v>
      </c>
      <c r="C546" s="328">
        <f t="shared" si="345"/>
        <v>679.27124921124084</v>
      </c>
      <c r="D546" s="328">
        <f t="shared" si="346"/>
        <v>1.2486299077397758</v>
      </c>
      <c r="E546" s="328">
        <f t="shared" si="339"/>
        <v>145.91079671620955</v>
      </c>
      <c r="F546" s="328">
        <f t="shared" si="347"/>
        <v>145.90285192689259</v>
      </c>
      <c r="G546" s="328">
        <f t="shared" si="348"/>
        <v>76.386597376196349</v>
      </c>
      <c r="H546" s="313">
        <f t="shared" si="349"/>
        <v>0.02</v>
      </c>
      <c r="I546" s="328">
        <f t="shared" si="350"/>
        <v>0.44007936974585393</v>
      </c>
      <c r="J546" s="328">
        <f t="shared" si="340"/>
        <v>80</v>
      </c>
      <c r="K546" s="335">
        <f t="shared" si="351"/>
        <v>-1</v>
      </c>
      <c r="L546" s="323">
        <f t="shared" si="352"/>
        <v>1.2286299077397758</v>
      </c>
      <c r="M546" s="323">
        <f t="shared" si="353"/>
        <v>1.2386299077397758</v>
      </c>
      <c r="N546" s="328">
        <f t="shared" si="354"/>
        <v>-1.7459614023833447E-2</v>
      </c>
      <c r="O546" s="328">
        <f t="shared" si="355"/>
        <v>2.5490085818891117E-3</v>
      </c>
      <c r="P546" s="332">
        <f t="shared" si="341"/>
        <v>12.350751710827199</v>
      </c>
      <c r="Q546" s="328">
        <f t="shared" si="356"/>
        <v>-1.7268725726290626</v>
      </c>
      <c r="R546" s="277">
        <f>IF(H546&gt;0, rate1(1,$L$52,$L$51,$L$54,L546,$L$53,$L$50,P546),"")</f>
        <v>755.71166528886874</v>
      </c>
      <c r="S546" s="323">
        <f t="shared" si="357"/>
        <v>-0.89646402911213108</v>
      </c>
      <c r="T546" s="323">
        <f t="shared" si="358"/>
        <v>-9.2064040001895147E-3</v>
      </c>
      <c r="U546" s="328">
        <f t="shared" si="359"/>
        <v>1.2486299077397758</v>
      </c>
      <c r="V546" s="336">
        <f t="shared" si="360"/>
        <v>1.2486299077397758</v>
      </c>
      <c r="W546" s="328">
        <f t="shared" si="361"/>
        <v>9.3805526333978761E-5</v>
      </c>
      <c r="X546" s="328">
        <f t="shared" si="362"/>
        <v>0.17990761830645852</v>
      </c>
      <c r="Y546" s="328">
        <f t="shared" si="342"/>
        <v>12.550982758675076</v>
      </c>
      <c r="Z546" s="108">
        <f>IF(H546&gt;0, rate1(1,$L$52,$L$51,$L$54,U546,$L$53,$L$50,Y546),"")</f>
        <v>751.64912014259426</v>
      </c>
      <c r="AA546" s="336">
        <f t="shared" si="363"/>
        <v>9.3899461824808905E-2</v>
      </c>
      <c r="AB546" s="336">
        <f t="shared" si="364"/>
        <v>1.0352662026103092E-4</v>
      </c>
      <c r="AC546" s="328">
        <f t="shared" si="365"/>
        <v>1.0352662026103092E-4</v>
      </c>
      <c r="AD546" s="328">
        <f t="shared" si="366"/>
        <v>-193.18702715854351</v>
      </c>
      <c r="AE546" s="328">
        <f t="shared" si="367"/>
        <v>-2268.0809349176393</v>
      </c>
      <c r="AF546" s="328">
        <f t="shared" si="368"/>
        <v>679.80378528277902</v>
      </c>
      <c r="AG546" s="328">
        <f t="shared" si="369"/>
        <v>679.27114568462059</v>
      </c>
      <c r="AH546" s="328">
        <f t="shared" si="370"/>
        <v>1.2286549840953274</v>
      </c>
      <c r="AI546" s="328">
        <f t="shared" si="371"/>
        <v>0.1369922220552969</v>
      </c>
      <c r="AJ546" s="328">
        <f t="shared" si="372"/>
        <v>21.901490413633823</v>
      </c>
      <c r="AK546" s="337">
        <f t="shared" si="373"/>
        <v>220.98570192880521</v>
      </c>
      <c r="AL546" s="42">
        <f t="shared" si="343"/>
        <v>6.3076182797487821</v>
      </c>
    </row>
    <row r="547" spans="2:38" ht="15" x14ac:dyDescent="0.15">
      <c r="B547" s="328">
        <f t="shared" si="344"/>
        <v>679.80378528277902</v>
      </c>
      <c r="C547" s="328">
        <f t="shared" si="345"/>
        <v>679.27114568462059</v>
      </c>
      <c r="D547" s="328">
        <f t="shared" si="346"/>
        <v>1.2286549840953274</v>
      </c>
      <c r="E547" s="328">
        <f t="shared" si="339"/>
        <v>145.59170202212761</v>
      </c>
      <c r="F547" s="328">
        <f t="shared" si="347"/>
        <v>145.75124936916859</v>
      </c>
      <c r="G547" s="328">
        <f t="shared" si="348"/>
        <v>91.968167168494418</v>
      </c>
      <c r="H547" s="313">
        <f t="shared" si="349"/>
        <v>0.08</v>
      </c>
      <c r="I547" s="328">
        <f t="shared" si="350"/>
        <v>0.42611167852674048</v>
      </c>
      <c r="J547" s="328">
        <f t="shared" si="340"/>
        <v>80</v>
      </c>
      <c r="K547" s="335">
        <f t="shared" si="351"/>
        <v>1</v>
      </c>
      <c r="L547" s="323">
        <f t="shared" si="352"/>
        <v>1.3086549840953274</v>
      </c>
      <c r="M547" s="323">
        <f t="shared" si="353"/>
        <v>1.2686549840953274</v>
      </c>
      <c r="N547" s="328">
        <f t="shared" si="354"/>
        <v>7.0588215508553542E-2</v>
      </c>
      <c r="O547" s="328">
        <f t="shared" si="355"/>
        <v>2.5490085818891117E-3</v>
      </c>
      <c r="P547" s="332">
        <f t="shared" si="341"/>
        <v>13.096699065249599</v>
      </c>
      <c r="Q547" s="328">
        <f t="shared" si="356"/>
        <v>3.9204461816268861</v>
      </c>
      <c r="R547" s="277">
        <f>IF(H547&gt;0, rate1(1,$L$52,$L$51,$L$54,L547,$L$53,$L$50,P547),"")</f>
        <v>740.32371014312093</v>
      </c>
      <c r="S547" s="323">
        <f t="shared" si="357"/>
        <v>2.0775072121829878</v>
      </c>
      <c r="T547" s="323">
        <f t="shared" si="358"/>
        <v>-6.5510666388528899E-2</v>
      </c>
      <c r="U547" s="328">
        <f t="shared" si="359"/>
        <v>1.2286549840953274</v>
      </c>
      <c r="V547" s="336">
        <f t="shared" si="360"/>
        <v>1.2286549840953274</v>
      </c>
      <c r="W547" s="328">
        <f t="shared" si="361"/>
        <v>9.0828230153938705E-5</v>
      </c>
      <c r="X547" s="328">
        <f t="shared" si="362"/>
        <v>-3.6862671342359334</v>
      </c>
      <c r="Y547" s="328">
        <f t="shared" si="342"/>
        <v>12.283855016323333</v>
      </c>
      <c r="Z547" s="108">
        <f>IF(H547&gt;0, rate1(1,$L$52,$L$51,$L$54,U547,$L$53,$L$50,Y547),"")</f>
        <v>757.05810603427619</v>
      </c>
      <c r="AA547" s="336">
        <f t="shared" si="363"/>
        <v>-1.9102327768294203</v>
      </c>
      <c r="AB547" s="336">
        <f t="shared" si="364"/>
        <v>3.1209953676933138E-5</v>
      </c>
      <c r="AC547" s="328">
        <f t="shared" si="365"/>
        <v>3.1209953676933138E-5</v>
      </c>
      <c r="AD547" s="328">
        <f t="shared" si="366"/>
        <v>2563.2848042042092</v>
      </c>
      <c r="AE547" s="328">
        <f t="shared" si="367"/>
        <v>40916460.182992309</v>
      </c>
      <c r="AF547" s="328">
        <f t="shared" si="368"/>
        <v>679.87434228833388</v>
      </c>
      <c r="AG547" s="328">
        <f t="shared" si="369"/>
        <v>679.27111447466689</v>
      </c>
      <c r="AH547" s="328">
        <f t="shared" si="370"/>
        <v>1.3075367392513946</v>
      </c>
      <c r="AI547" s="328">
        <f t="shared" si="371"/>
        <v>4.2157171584980793E-2</v>
      </c>
      <c r="AJ547" s="328">
        <f t="shared" si="372"/>
        <v>21.901502123959265</v>
      </c>
      <c r="AK547" s="337">
        <f t="shared" si="373"/>
        <v>220.98571239317494</v>
      </c>
      <c r="AL547" s="42">
        <f t="shared" si="343"/>
        <v>6.3076292391265465</v>
      </c>
    </row>
    <row r="548" spans="2:38" ht="15" x14ac:dyDescent="0.15">
      <c r="B548" s="328">
        <f t="shared" si="344"/>
        <v>679.87434228833388</v>
      </c>
      <c r="C548" s="328">
        <f t="shared" si="345"/>
        <v>679.27111447466689</v>
      </c>
      <c r="D548" s="328">
        <f t="shared" si="346"/>
        <v>1.3075367392513946</v>
      </c>
      <c r="E548" s="328">
        <f t="shared" si="339"/>
        <v>146.88268304547117</v>
      </c>
      <c r="F548" s="328">
        <f t="shared" si="347"/>
        <v>146.23719253379937</v>
      </c>
      <c r="G548" s="328">
        <f t="shared" si="348"/>
        <v>88.111886614497422</v>
      </c>
      <c r="H548" s="313">
        <f t="shared" si="349"/>
        <v>0.02</v>
      </c>
      <c r="I548" s="328">
        <f t="shared" si="350"/>
        <v>0.48258225093359219</v>
      </c>
      <c r="J548" s="328">
        <f t="shared" si="340"/>
        <v>80</v>
      </c>
      <c r="K548" s="335">
        <f t="shared" si="351"/>
        <v>-1</v>
      </c>
      <c r="L548" s="323">
        <f t="shared" si="352"/>
        <v>1.2875367392513946</v>
      </c>
      <c r="M548" s="323">
        <f t="shared" si="353"/>
        <v>1.2975367392513946</v>
      </c>
      <c r="N548" s="328">
        <f t="shared" si="354"/>
        <v>-1.828200447663364E-2</v>
      </c>
      <c r="O548" s="328">
        <f t="shared" si="355"/>
        <v>2.5490085818891117E-3</v>
      </c>
      <c r="P548" s="332">
        <f t="shared" si="341"/>
        <v>13.143655342954775</v>
      </c>
      <c r="Q548" s="328">
        <f t="shared" si="356"/>
        <v>10.579550012864217</v>
      </c>
      <c r="R548" s="277">
        <f>IF(H548&gt;0, rate1(1,$L$52,$L$51,$L$54,L548,$L$53,$L$50,P548),"")</f>
        <v>739.33148031434496</v>
      </c>
      <c r="S548" s="323">
        <f t="shared" si="357"/>
        <v>5.613796943304985</v>
      </c>
      <c r="T548" s="323">
        <f t="shared" si="358"/>
        <v>3.9624640402006412E-3</v>
      </c>
      <c r="U548" s="328">
        <f t="shared" si="359"/>
        <v>1.3075367392513946</v>
      </c>
      <c r="V548" s="336">
        <f t="shared" si="360"/>
        <v>1.3075367392513946</v>
      </c>
      <c r="W548" s="328">
        <f t="shared" si="361"/>
        <v>1.028652674051056E-4</v>
      </c>
      <c r="X548" s="328">
        <f t="shared" si="362"/>
        <v>12.282661968565293</v>
      </c>
      <c r="Y548" s="328">
        <f t="shared" si="342"/>
        <v>13.347029990221943</v>
      </c>
      <c r="Z548" s="108">
        <f>IF(H548&gt;0, rate1(1,$L$52,$L$51,$L$54,U548,$L$53,$L$50,Y548),"")</f>
        <v>735.00074765803845</v>
      </c>
      <c r="AA548" s="336">
        <f t="shared" si="363"/>
        <v>6.5559166175378323</v>
      </c>
      <c r="AB548" s="336">
        <f t="shared" si="364"/>
        <v>-1.8514544851231318E-5</v>
      </c>
      <c r="AC548" s="328">
        <f t="shared" si="365"/>
        <v>3.9624640402006412E-3</v>
      </c>
      <c r="AD548" s="328">
        <f t="shared" si="366"/>
        <v>-5.0473644169619494</v>
      </c>
      <c r="AE548" s="328">
        <f t="shared" si="367"/>
        <v>-1286200.2119143945</v>
      </c>
      <c r="AF548" s="328">
        <f t="shared" si="368"/>
        <v>679.852097819817</v>
      </c>
      <c r="AG548" s="328">
        <f t="shared" si="369"/>
        <v>679.26715201062666</v>
      </c>
      <c r="AH548" s="328">
        <f t="shared" si="370"/>
        <v>1.2875705614253179</v>
      </c>
      <c r="AI548" s="328">
        <f t="shared" si="371"/>
        <v>5.3595229551376624</v>
      </c>
      <c r="AJ548" s="328">
        <f t="shared" si="372"/>
        <v>21.902990880335693</v>
      </c>
      <c r="AK548" s="337">
        <f t="shared" si="373"/>
        <v>220.98571627029273</v>
      </c>
      <c r="AL548" s="42">
        <f t="shared" si="343"/>
        <v>6.3076326117002735</v>
      </c>
    </row>
    <row r="549" spans="2:38" ht="15" x14ac:dyDescent="0.15">
      <c r="B549" s="328">
        <f t="shared" si="344"/>
        <v>679.852097819817</v>
      </c>
      <c r="C549" s="328">
        <f t="shared" si="345"/>
        <v>679.26715201062666</v>
      </c>
      <c r="D549" s="328">
        <f t="shared" si="346"/>
        <v>1.2875705614253179</v>
      </c>
      <c r="E549" s="328">
        <f t="shared" si="339"/>
        <v>146.55626633427133</v>
      </c>
      <c r="F549" s="328">
        <f t="shared" si="347"/>
        <v>146.71947468987125</v>
      </c>
      <c r="G549" s="328">
        <f t="shared" si="348"/>
        <v>84.352798865079095</v>
      </c>
      <c r="H549" s="313">
        <f t="shared" si="349"/>
        <v>0.02</v>
      </c>
      <c r="I549" s="328">
        <f t="shared" si="350"/>
        <v>0.46795664735227549</v>
      </c>
      <c r="J549" s="328">
        <f t="shared" si="340"/>
        <v>80</v>
      </c>
      <c r="K549" s="335">
        <f t="shared" si="351"/>
        <v>-1</v>
      </c>
      <c r="L549" s="323">
        <f t="shared" si="352"/>
        <v>1.2675705614253179</v>
      </c>
      <c r="M549" s="323">
        <f t="shared" si="353"/>
        <v>1.2775705614253179</v>
      </c>
      <c r="N549" s="328">
        <f t="shared" si="354"/>
        <v>-1.800330609909162E-2</v>
      </c>
      <c r="O549" s="328">
        <f t="shared" si="355"/>
        <v>2.5490085818891117E-3</v>
      </c>
      <c r="P549" s="332">
        <f t="shared" si="341"/>
        <v>12.873522998705354</v>
      </c>
      <c r="Q549" s="328">
        <f t="shared" si="356"/>
        <v>6.2699708658804809</v>
      </c>
      <c r="R549" s="277">
        <f>IF(H549&gt;0, rate1(1,$L$52,$L$51,$L$54,L549,$L$53,$L$50,P549),"")</f>
        <v>745.00083716167251</v>
      </c>
      <c r="S549" s="323">
        <f t="shared" si="357"/>
        <v>3.3016988953911768</v>
      </c>
      <c r="T549" s="323">
        <f t="shared" si="358"/>
        <v>7.8217468562637223E-3</v>
      </c>
      <c r="U549" s="328">
        <f t="shared" si="359"/>
        <v>1.2875705614253179</v>
      </c>
      <c r="V549" s="336">
        <f t="shared" si="360"/>
        <v>1.2875705614253179</v>
      </c>
      <c r="W549" s="328">
        <f t="shared" si="361"/>
        <v>9.9747733305788344E-5</v>
      </c>
      <c r="X549" s="328">
        <f t="shared" si="362"/>
        <v>8.4100121377300781</v>
      </c>
      <c r="Y549" s="328">
        <f t="shared" si="342"/>
        <v>13.075843030407524</v>
      </c>
      <c r="Z549" s="108">
        <f>IF(H549&gt;0, rate1(1,$L$52,$L$51,$L$54,U549,$L$53,$L$50,Y549),"")</f>
        <v>740.76350191059419</v>
      </c>
      <c r="AA549" s="336">
        <f t="shared" si="363"/>
        <v>4.4539542201799733</v>
      </c>
      <c r="AB549" s="336">
        <f t="shared" si="364"/>
        <v>-2.8879286448849008E-5</v>
      </c>
      <c r="AC549" s="328">
        <f t="shared" si="365"/>
        <v>7.8217468562637223E-3</v>
      </c>
      <c r="AD549" s="328">
        <f t="shared" si="366"/>
        <v>-2.5569735722121751</v>
      </c>
      <c r="AE549" s="328">
        <f t="shared" si="367"/>
        <v>422.66569507797425</v>
      </c>
      <c r="AF549" s="328">
        <f t="shared" si="368"/>
        <v>679.82627276686162</v>
      </c>
      <c r="AG549" s="328">
        <f t="shared" si="369"/>
        <v>679.25933026377038</v>
      </c>
      <c r="AH549" s="328">
        <f t="shared" si="370"/>
        <v>1.267601458022551</v>
      </c>
      <c r="AI549" s="328">
        <f t="shared" si="371"/>
        <v>10.498977271036711</v>
      </c>
      <c r="AJ549" s="328">
        <f t="shared" si="372"/>
        <v>21.905907262910983</v>
      </c>
      <c r="AK549" s="337">
        <f t="shared" si="373"/>
        <v>220.98618850797166</v>
      </c>
      <c r="AL549" s="42">
        <f t="shared" si="343"/>
        <v>6.3080613735366846</v>
      </c>
    </row>
    <row r="550" spans="2:38" ht="15" x14ac:dyDescent="0.15">
      <c r="B550" s="328">
        <f t="shared" si="344"/>
        <v>679.82627276686162</v>
      </c>
      <c r="C550" s="328">
        <f t="shared" si="345"/>
        <v>679.25933026377038</v>
      </c>
      <c r="D550" s="328">
        <f t="shared" si="346"/>
        <v>1.267601458022551</v>
      </c>
      <c r="E550" s="328">
        <f t="shared" si="339"/>
        <v>146.24266502983667</v>
      </c>
      <c r="F550" s="328">
        <f t="shared" si="347"/>
        <v>146.399465682054</v>
      </c>
      <c r="G550" s="328">
        <f t="shared" si="348"/>
        <v>80.252731858842679</v>
      </c>
      <c r="H550" s="313">
        <f t="shared" si="349"/>
        <v>0.02</v>
      </c>
      <c r="I550" s="328">
        <f t="shared" si="350"/>
        <v>0.4535540024729926</v>
      </c>
      <c r="J550" s="328">
        <f t="shared" si="340"/>
        <v>80</v>
      </c>
      <c r="K550" s="335">
        <f t="shared" si="351"/>
        <v>-1</v>
      </c>
      <c r="L550" s="323">
        <f t="shared" si="352"/>
        <v>1.247601458022551</v>
      </c>
      <c r="M550" s="323">
        <f t="shared" si="353"/>
        <v>1.257601458022551</v>
      </c>
      <c r="N550" s="328">
        <f t="shared" si="354"/>
        <v>-1.7724518903046604E-2</v>
      </c>
      <c r="O550" s="328">
        <f t="shared" si="355"/>
        <v>2.5490085818891117E-3</v>
      </c>
      <c r="P550" s="332">
        <f t="shared" si="341"/>
        <v>12.604763431563526</v>
      </c>
      <c r="Q550" s="328">
        <f t="shared" si="356"/>
        <v>2.1114573918996768</v>
      </c>
      <c r="R550" s="277">
        <f>IF(H550&gt;0, rate1(1,$L$52,$L$51,$L$54,L550,$L$53,$L$50,P550),"")</f>
        <v>750.54957733041954</v>
      </c>
      <c r="S550" s="323">
        <f t="shared" si="357"/>
        <v>1.1036506913081072</v>
      </c>
      <c r="T550" s="323">
        <f t="shared" si="358"/>
        <v>0.17100241859805376</v>
      </c>
      <c r="U550" s="328">
        <f t="shared" si="359"/>
        <v>1.267601458022551</v>
      </c>
      <c r="V550" s="336">
        <f t="shared" si="360"/>
        <v>1.267601458022551</v>
      </c>
      <c r="W550" s="328">
        <f t="shared" si="361"/>
        <v>9.6677724174210056E-5</v>
      </c>
      <c r="X550" s="328">
        <f t="shared" si="362"/>
        <v>4.1759938904546345</v>
      </c>
      <c r="Y550" s="328">
        <f t="shared" si="342"/>
        <v>12.806017615091399</v>
      </c>
      <c r="Z550" s="108">
        <f>IF(H550&gt;0, rate1(1,$L$52,$L$51,$L$54,U550,$L$53,$L$50,Y550),"")</f>
        <v>746.4030590853921</v>
      </c>
      <c r="AA550" s="336">
        <f t="shared" si="363"/>
        <v>2.1949020610378338</v>
      </c>
      <c r="AB550" s="336">
        <f t="shared" si="364"/>
        <v>-8.0908492274455105E-5</v>
      </c>
      <c r="AC550" s="328">
        <f t="shared" si="365"/>
        <v>0.17100241859805376</v>
      </c>
      <c r="AD550" s="328">
        <f t="shared" si="366"/>
        <v>-0.11695741009962315</v>
      </c>
      <c r="AE550" s="328">
        <f t="shared" si="367"/>
        <v>27.28955738072078</v>
      </c>
      <c r="AF550" s="328">
        <f t="shared" si="368"/>
        <v>679.63754582936053</v>
      </c>
      <c r="AG550" s="328">
        <f t="shared" si="369"/>
        <v>679.08832784517233</v>
      </c>
      <c r="AH550" s="328">
        <f t="shared" si="370"/>
        <v>1.2476293894481048</v>
      </c>
      <c r="AI550" s="328">
        <f t="shared" si="371"/>
        <v>227.83627326296156</v>
      </c>
      <c r="AJ550" s="328">
        <f t="shared" si="372"/>
        <v>21.969195116595138</v>
      </c>
      <c r="AK550" s="337">
        <f t="shared" si="373"/>
        <v>220.98707412608968</v>
      </c>
      <c r="AL550" s="42">
        <f t="shared" si="343"/>
        <v>6.3089012917183673</v>
      </c>
    </row>
    <row r="551" spans="2:38" ht="15" x14ac:dyDescent="0.15">
      <c r="B551" s="328">
        <f t="shared" si="344"/>
        <v>679.63754582936053</v>
      </c>
      <c r="C551" s="328">
        <f t="shared" si="345"/>
        <v>679.08832784517233</v>
      </c>
      <c r="D551" s="328">
        <f t="shared" si="346"/>
        <v>1.2476293894481048</v>
      </c>
      <c r="E551" s="328">
        <f t="shared" si="339"/>
        <v>146.26052353433352</v>
      </c>
      <c r="F551" s="328">
        <f t="shared" si="347"/>
        <v>146.25159428208508</v>
      </c>
      <c r="G551" s="328">
        <f t="shared" si="348"/>
        <v>76.382247969502714</v>
      </c>
      <c r="H551" s="313">
        <f t="shared" si="349"/>
        <v>0.02</v>
      </c>
      <c r="I551" s="328">
        <f t="shared" si="350"/>
        <v>0.43937438735056278</v>
      </c>
      <c r="J551" s="328">
        <f t="shared" si="340"/>
        <v>80</v>
      </c>
      <c r="K551" s="335">
        <f t="shared" si="351"/>
        <v>-1</v>
      </c>
      <c r="L551" s="323">
        <f t="shared" si="352"/>
        <v>1.2276293894481047</v>
      </c>
      <c r="M551" s="323">
        <f t="shared" si="353"/>
        <v>1.2376293894481047</v>
      </c>
      <c r="N551" s="328">
        <f t="shared" si="354"/>
        <v>-1.7445642314481313E-2</v>
      </c>
      <c r="O551" s="328">
        <f t="shared" si="355"/>
        <v>2.5490085818891117E-3</v>
      </c>
      <c r="P551" s="332">
        <f t="shared" si="341"/>
        <v>12.337391698344405</v>
      </c>
      <c r="Q551" s="328">
        <f t="shared" si="356"/>
        <v>-1.729242632288674</v>
      </c>
      <c r="R551" s="277">
        <f>IF(H551&gt;0, rate1(1,$L$52,$L$51,$L$54,L551,$L$53,$L$50,P551),"")</f>
        <v>755.98099576738264</v>
      </c>
      <c r="S551" s="323">
        <f t="shared" si="357"/>
        <v>-0.89737456995312281</v>
      </c>
      <c r="T551" s="323">
        <f t="shared" si="358"/>
        <v>-9.1946221851768213E-3</v>
      </c>
      <c r="U551" s="328">
        <f t="shared" si="359"/>
        <v>1.2476293894481048</v>
      </c>
      <c r="V551" s="336">
        <f t="shared" si="360"/>
        <v>1.2476293894481048</v>
      </c>
      <c r="W551" s="328">
        <f t="shared" si="361"/>
        <v>9.3655255158031636E-5</v>
      </c>
      <c r="X551" s="328">
        <f t="shared" si="362"/>
        <v>0.17850787421983227</v>
      </c>
      <c r="Y551" s="328">
        <f t="shared" si="342"/>
        <v>12.537568498278192</v>
      </c>
      <c r="Z551" s="108">
        <f>IF(H551&gt;0, rate1(1,$L$52,$L$51,$L$54,U551,$L$53,$L$50,Y551),"")</f>
        <v>751.9228184731013</v>
      </c>
      <c r="AA551" s="336">
        <f t="shared" si="363"/>
        <v>9.3134977944854064E-2</v>
      </c>
      <c r="AB551" s="336">
        <f t="shared" si="364"/>
        <v>1.0327364368491049E-4</v>
      </c>
      <c r="AC551" s="328">
        <f t="shared" si="365"/>
        <v>1.0327364368491049E-4</v>
      </c>
      <c r="AD551" s="328">
        <f t="shared" si="366"/>
        <v>-193.66025334615205</v>
      </c>
      <c r="AE551" s="328">
        <f t="shared" si="367"/>
        <v>-2262.2660111460682</v>
      </c>
      <c r="AF551" s="328">
        <f t="shared" si="368"/>
        <v>679.61999691340236</v>
      </c>
      <c r="AG551" s="328">
        <f t="shared" si="369"/>
        <v>679.0882245715286</v>
      </c>
      <c r="AH551" s="328">
        <f t="shared" si="370"/>
        <v>1.2276543141716687</v>
      </c>
      <c r="AI551" s="328">
        <f t="shared" si="371"/>
        <v>0.1366087828439117</v>
      </c>
      <c r="AJ551" s="328">
        <f t="shared" si="372"/>
        <v>21.969233063479262</v>
      </c>
      <c r="AK551" s="337">
        <f t="shared" si="373"/>
        <v>221.00535860943558</v>
      </c>
      <c r="AL551" s="42">
        <f t="shared" si="343"/>
        <v>6.3271281935794041</v>
      </c>
    </row>
    <row r="552" spans="2:38" ht="15" x14ac:dyDescent="0.15">
      <c r="B552" s="328">
        <f t="shared" si="344"/>
        <v>679.61999691340236</v>
      </c>
      <c r="C552" s="328">
        <f t="shared" si="345"/>
        <v>679.0882245715286</v>
      </c>
      <c r="D552" s="328">
        <f t="shared" si="346"/>
        <v>1.2276543141716687</v>
      </c>
      <c r="E552" s="328">
        <f t="shared" si="339"/>
        <v>145.94168384918189</v>
      </c>
      <c r="F552" s="328">
        <f t="shared" si="347"/>
        <v>146.10110369175771</v>
      </c>
      <c r="G552" s="328">
        <f t="shared" si="348"/>
        <v>91.977210141430547</v>
      </c>
      <c r="H552" s="313">
        <f t="shared" si="349"/>
        <v>0.08</v>
      </c>
      <c r="I552" s="328">
        <f t="shared" si="350"/>
        <v>0.42541787349900917</v>
      </c>
      <c r="J552" s="328">
        <f t="shared" si="340"/>
        <v>80</v>
      </c>
      <c r="K552" s="335">
        <f t="shared" si="351"/>
        <v>1</v>
      </c>
      <c r="L552" s="323">
        <f t="shared" si="352"/>
        <v>1.3076543141716688</v>
      </c>
      <c r="M552" s="323">
        <f t="shared" si="353"/>
        <v>1.2676543141716687</v>
      </c>
      <c r="N552" s="328">
        <f t="shared" si="354"/>
        <v>7.0531571136848603E-2</v>
      </c>
      <c r="O552" s="328">
        <f t="shared" si="355"/>
        <v>2.5490085818891117E-3</v>
      </c>
      <c r="P552" s="332">
        <f t="shared" si="341"/>
        <v>13.083144308107897</v>
      </c>
      <c r="Q552" s="328">
        <f t="shared" si="356"/>
        <v>3.923278266945502</v>
      </c>
      <c r="R552" s="277">
        <f>IF(H552&gt;0, rate1(1,$L$52,$L$51,$L$54,L552,$L$53,$L$50,P552),"")</f>
        <v>740.60960362629703</v>
      </c>
      <c r="S552" s="323">
        <f t="shared" si="357"/>
        <v>2.0782054314417642</v>
      </c>
      <c r="T552" s="323">
        <f t="shared" si="358"/>
        <v>-6.5415707508108711E-2</v>
      </c>
      <c r="U552" s="328">
        <f t="shared" si="359"/>
        <v>1.2276543141716687</v>
      </c>
      <c r="V552" s="336">
        <f t="shared" si="360"/>
        <v>1.2276543141716687</v>
      </c>
      <c r="W552" s="328">
        <f t="shared" si="361"/>
        <v>9.0680341500171124E-5</v>
      </c>
      <c r="X552" s="328">
        <f t="shared" si="362"/>
        <v>-3.6898423320600102</v>
      </c>
      <c r="Y552" s="328">
        <f t="shared" si="342"/>
        <v>12.270510822927328</v>
      </c>
      <c r="Z552" s="108">
        <f>IF(H552&gt;0, rate1(1,$L$52,$L$51,$L$54,U552,$L$53,$L$50,Y552),"")</f>
        <v>757.32604240428918</v>
      </c>
      <c r="AA552" s="336">
        <f t="shared" si="363"/>
        <v>-1.911408971478616</v>
      </c>
      <c r="AB552" s="336">
        <f t="shared" si="364"/>
        <v>3.1146548763335482E-5</v>
      </c>
      <c r="AC552" s="328">
        <f t="shared" si="365"/>
        <v>3.1146548763335482E-5</v>
      </c>
      <c r="AD552" s="328">
        <f t="shared" si="366"/>
        <v>2568.5028735566657</v>
      </c>
      <c r="AE552" s="328">
        <f t="shared" si="367"/>
        <v>41097443.421177909</v>
      </c>
      <c r="AF552" s="328">
        <f t="shared" si="368"/>
        <v>679.69049733799045</v>
      </c>
      <c r="AG552" s="328">
        <f t="shared" si="369"/>
        <v>679.08819342497986</v>
      </c>
      <c r="AH552" s="328">
        <f t="shared" si="370"/>
        <v>1.3065350472425441</v>
      </c>
      <c r="AI552" s="328">
        <f t="shared" si="371"/>
        <v>4.2055286092471014E-2</v>
      </c>
      <c r="AJ552" s="328">
        <f t="shared" si="372"/>
        <v>21.969244745503175</v>
      </c>
      <c r="AK552" s="337">
        <f t="shared" si="373"/>
        <v>221.00536904392149</v>
      </c>
      <c r="AL552" s="42">
        <f t="shared" si="343"/>
        <v>6.3271391222820315</v>
      </c>
    </row>
    <row r="553" spans="2:38" ht="15" x14ac:dyDescent="0.15">
      <c r="B553" s="328">
        <f t="shared" si="344"/>
        <v>679.69049733799045</v>
      </c>
      <c r="C553" s="328">
        <f t="shared" si="345"/>
        <v>679.08819342497986</v>
      </c>
      <c r="D553" s="328">
        <f t="shared" si="346"/>
        <v>1.3065350472425441</v>
      </c>
      <c r="E553" s="328">
        <f t="shared" si="339"/>
        <v>147.23162883238734</v>
      </c>
      <c r="F553" s="328">
        <f t="shared" si="347"/>
        <v>146.5866563407846</v>
      </c>
      <c r="G553" s="328">
        <f t="shared" si="348"/>
        <v>88.116441622969873</v>
      </c>
      <c r="H553" s="313">
        <f t="shared" si="349"/>
        <v>0.02</v>
      </c>
      <c r="I553" s="328">
        <f t="shared" si="350"/>
        <v>0.48184313040846977</v>
      </c>
      <c r="J553" s="328">
        <f t="shared" si="340"/>
        <v>80</v>
      </c>
      <c r="K553" s="335">
        <f t="shared" si="351"/>
        <v>-1</v>
      </c>
      <c r="L553" s="323">
        <f t="shared" si="352"/>
        <v>1.2865350472425441</v>
      </c>
      <c r="M553" s="323">
        <f t="shared" si="353"/>
        <v>1.2965350472425441</v>
      </c>
      <c r="N553" s="328">
        <f t="shared" si="354"/>
        <v>-1.8268023477402195E-2</v>
      </c>
      <c r="O553" s="328">
        <f t="shared" si="355"/>
        <v>2.5490085818891117E-3</v>
      </c>
      <c r="P553" s="332">
        <f t="shared" si="341"/>
        <v>13.130069537223736</v>
      </c>
      <c r="Q553" s="328">
        <f t="shared" si="356"/>
        <v>10.584620765143498</v>
      </c>
      <c r="R553" s="277">
        <f>IF(H553&gt;0, rate1(1,$L$52,$L$51,$L$54,L553,$L$53,$L$50,P553),"")</f>
        <v>739.61885503553538</v>
      </c>
      <c r="S553" s="323">
        <f t="shared" si="357"/>
        <v>5.6143053678750885</v>
      </c>
      <c r="T553" s="323">
        <f t="shared" si="358"/>
        <v>3.9589975133818931E-3</v>
      </c>
      <c r="U553" s="328">
        <f t="shared" si="359"/>
        <v>1.3065350472425441</v>
      </c>
      <c r="V553" s="336">
        <f t="shared" si="360"/>
        <v>1.3065350472425441</v>
      </c>
      <c r="W553" s="328">
        <f t="shared" si="361"/>
        <v>1.0270771948373003E-4</v>
      </c>
      <c r="X553" s="328">
        <f t="shared" si="362"/>
        <v>12.290755611127864</v>
      </c>
      <c r="Y553" s="328">
        <f t="shared" si="342"/>
        <v>13.333391534469007</v>
      </c>
      <c r="Z553" s="108">
        <f>IF(H553&gt;0, rate1(1,$L$52,$L$51,$L$54,U553,$L$53,$L$50,Y553),"")</f>
        <v>735.29287155649035</v>
      </c>
      <c r="AA553" s="336">
        <f t="shared" si="363"/>
        <v>6.5576303184306042</v>
      </c>
      <c r="AB553" s="336">
        <f t="shared" si="364"/>
        <v>-1.8480487833658793E-5</v>
      </c>
      <c r="AC553" s="328">
        <f t="shared" si="365"/>
        <v>3.9589975133818931E-3</v>
      </c>
      <c r="AD553" s="328">
        <f t="shared" si="366"/>
        <v>-5.0517839257027992</v>
      </c>
      <c r="AE553" s="328">
        <f t="shared" si="367"/>
        <v>-1289955.7596919162</v>
      </c>
      <c r="AF553" s="328">
        <f t="shared" si="368"/>
        <v>679.66827031699961</v>
      </c>
      <c r="AG553" s="328">
        <f t="shared" si="369"/>
        <v>679.08423442746653</v>
      </c>
      <c r="AH553" s="328">
        <f t="shared" si="370"/>
        <v>1.2865687235465613</v>
      </c>
      <c r="AI553" s="328">
        <f t="shared" si="371"/>
        <v>5.3527536330745393</v>
      </c>
      <c r="AJ553" s="328">
        <f t="shared" si="372"/>
        <v>21.970731621512364</v>
      </c>
      <c r="AK553" s="337">
        <f t="shared" si="373"/>
        <v>221.00537291204938</v>
      </c>
      <c r="AL553" s="42">
        <f t="shared" si="343"/>
        <v>6.3271424867049184</v>
      </c>
    </row>
    <row r="554" spans="2:38" ht="15" x14ac:dyDescent="0.15">
      <c r="B554" s="328">
        <f t="shared" si="344"/>
        <v>679.66827031699961</v>
      </c>
      <c r="C554" s="328">
        <f t="shared" si="345"/>
        <v>679.08423442746653</v>
      </c>
      <c r="D554" s="328">
        <f t="shared" si="346"/>
        <v>1.2865687235465613</v>
      </c>
      <c r="E554" s="328">
        <f t="shared" si="339"/>
        <v>146.9054608729071</v>
      </c>
      <c r="F554" s="328">
        <f t="shared" si="347"/>
        <v>147.06854485264722</v>
      </c>
      <c r="G554" s="328">
        <f t="shared" si="348"/>
        <v>84.353138790044554</v>
      </c>
      <c r="H554" s="313">
        <f t="shared" si="349"/>
        <v>0.02</v>
      </c>
      <c r="I554" s="328">
        <f t="shared" si="350"/>
        <v>0.46722871162646701</v>
      </c>
      <c r="J554" s="328">
        <f t="shared" si="340"/>
        <v>80</v>
      </c>
      <c r="K554" s="335">
        <f t="shared" si="351"/>
        <v>-1</v>
      </c>
      <c r="L554" s="323">
        <f t="shared" si="352"/>
        <v>1.2665687235465612</v>
      </c>
      <c r="M554" s="323">
        <f t="shared" si="353"/>
        <v>1.2765687235465613</v>
      </c>
      <c r="N554" s="328">
        <f t="shared" si="354"/>
        <v>-1.7989320656849328E-2</v>
      </c>
      <c r="O554" s="328">
        <f t="shared" si="355"/>
        <v>2.5490085818891117E-3</v>
      </c>
      <c r="P554" s="332">
        <f t="shared" si="341"/>
        <v>12.860005716454404</v>
      </c>
      <c r="Q554" s="328">
        <f t="shared" si="356"/>
        <v>6.2722471998993399</v>
      </c>
      <c r="R554" s="277">
        <f>IF(H554&gt;0, rate1(1,$L$52,$L$51,$L$54,L554,$L$53,$L$50,P554),"")</f>
        <v>745.28207956367146</v>
      </c>
      <c r="S554" s="323">
        <f t="shared" si="357"/>
        <v>3.3016511946342653</v>
      </c>
      <c r="T554" s="323">
        <f t="shared" si="358"/>
        <v>7.8158326938447542E-3</v>
      </c>
      <c r="U554" s="328">
        <f t="shared" si="359"/>
        <v>1.2865687235465613</v>
      </c>
      <c r="V554" s="336">
        <f t="shared" si="360"/>
        <v>1.2865687235465613</v>
      </c>
      <c r="W554" s="328">
        <f t="shared" si="361"/>
        <v>9.9592569490214444E-5</v>
      </c>
      <c r="X554" s="328">
        <f t="shared" si="362"/>
        <v>8.4136530503170945</v>
      </c>
      <c r="Y554" s="328">
        <f t="shared" si="342"/>
        <v>13.06227254158007</v>
      </c>
      <c r="Z554" s="108">
        <f>IF(H554&gt;0, rate1(1,$L$52,$L$51,$L$54,U554,$L$53,$L$50,Y554),"")</f>
        <v>741.0493614603505</v>
      </c>
      <c r="AA554" s="336">
        <f t="shared" si="363"/>
        <v>4.4541635973867351</v>
      </c>
      <c r="AB554" s="336">
        <f t="shared" si="364"/>
        <v>-2.8832615098358892E-5</v>
      </c>
      <c r="AC554" s="328">
        <f t="shared" si="365"/>
        <v>7.8158326938447542E-3</v>
      </c>
      <c r="AD554" s="328">
        <f t="shared" si="366"/>
        <v>-2.55890840853729</v>
      </c>
      <c r="AE554" s="328">
        <f t="shared" si="367"/>
        <v>423.42445254718655</v>
      </c>
      <c r="AF554" s="328">
        <f t="shared" si="368"/>
        <v>679.64246516364892</v>
      </c>
      <c r="AG554" s="328">
        <f t="shared" si="369"/>
        <v>679.07641859477269</v>
      </c>
      <c r="AH554" s="328">
        <f t="shared" si="370"/>
        <v>1.2665994723316334</v>
      </c>
      <c r="AI554" s="328">
        <f t="shared" si="371"/>
        <v>10.487079869705934</v>
      </c>
      <c r="AJ554" s="328">
        <f t="shared" si="372"/>
        <v>21.973644699253949</v>
      </c>
      <c r="AK554" s="337">
        <f t="shared" si="373"/>
        <v>221.00584457765243</v>
      </c>
      <c r="AL554" s="42">
        <f t="shared" si="343"/>
        <v>6.327570706995564</v>
      </c>
    </row>
    <row r="555" spans="2:38" ht="15" x14ac:dyDescent="0.15">
      <c r="B555" s="328">
        <f t="shared" si="344"/>
        <v>679.64246516364892</v>
      </c>
      <c r="C555" s="328">
        <f t="shared" si="345"/>
        <v>679.07641859477269</v>
      </c>
      <c r="D555" s="328">
        <f t="shared" si="346"/>
        <v>1.2665994723316334</v>
      </c>
      <c r="E555" s="328">
        <f t="shared" si="339"/>
        <v>146.59210350617664</v>
      </c>
      <c r="F555" s="328">
        <f t="shared" si="347"/>
        <v>146.74878218954188</v>
      </c>
      <c r="G555" s="328">
        <f t="shared" si="348"/>
        <v>80.250528532935718</v>
      </c>
      <c r="H555" s="313">
        <f t="shared" si="349"/>
        <v>0.02</v>
      </c>
      <c r="I555" s="328">
        <f t="shared" si="350"/>
        <v>0.45283725510098521</v>
      </c>
      <c r="J555" s="328">
        <f t="shared" si="340"/>
        <v>80</v>
      </c>
      <c r="K555" s="335">
        <f t="shared" si="351"/>
        <v>-1</v>
      </c>
      <c r="L555" s="323">
        <f t="shared" si="352"/>
        <v>1.2465994723316334</v>
      </c>
      <c r="M555" s="323">
        <f t="shared" si="353"/>
        <v>1.2565994723316334</v>
      </c>
      <c r="N555" s="328">
        <f t="shared" si="354"/>
        <v>-1.7710528989620888E-2</v>
      </c>
      <c r="O555" s="328">
        <f t="shared" si="355"/>
        <v>2.5490085818891117E-3</v>
      </c>
      <c r="P555" s="332">
        <f t="shared" si="341"/>
        <v>12.591315418914267</v>
      </c>
      <c r="Q555" s="328">
        <f t="shared" si="356"/>
        <v>2.1110804682515862</v>
      </c>
      <c r="R555" s="277">
        <f>IF(H555&gt;0, rate1(1,$L$52,$L$51,$L$54,L555,$L$53,$L$50,P555),"")</f>
        <v>750.82485597694961</v>
      </c>
      <c r="S555" s="323">
        <f t="shared" si="357"/>
        <v>1.1030491100589881</v>
      </c>
      <c r="T555" s="323">
        <f t="shared" si="358"/>
        <v>0.17186493876058612</v>
      </c>
      <c r="U555" s="328">
        <f t="shared" si="359"/>
        <v>1.2665994723316334</v>
      </c>
      <c r="V555" s="336">
        <f t="shared" si="360"/>
        <v>1.2665994723316334</v>
      </c>
      <c r="W555" s="328">
        <f t="shared" si="361"/>
        <v>9.6524945222942193E-5</v>
      </c>
      <c r="X555" s="328">
        <f t="shared" si="362"/>
        <v>4.1769111318787679</v>
      </c>
      <c r="Y555" s="328">
        <f t="shared" si="342"/>
        <v>12.792515824423246</v>
      </c>
      <c r="Z555" s="108">
        <f>IF(H555&gt;0, rate1(1,$L$52,$L$51,$L$54,U555,$L$53,$L$50,Y555),"")</f>
        <v>746.68282820339653</v>
      </c>
      <c r="AA555" s="336">
        <f t="shared" si="363"/>
        <v>2.1945615906517379</v>
      </c>
      <c r="AB555" s="336">
        <f t="shared" si="364"/>
        <v>-8.0803657156161687E-5</v>
      </c>
      <c r="AC555" s="328">
        <f t="shared" si="365"/>
        <v>0.17186493876058612</v>
      </c>
      <c r="AD555" s="328">
        <f t="shared" si="366"/>
        <v>-0.11637044847093973</v>
      </c>
      <c r="AE555" s="328">
        <f t="shared" si="367"/>
        <v>27.187527527794551</v>
      </c>
      <c r="AF555" s="328">
        <f t="shared" si="368"/>
        <v>679.45288969589876</v>
      </c>
      <c r="AG555" s="328">
        <f t="shared" si="369"/>
        <v>678.90455365601213</v>
      </c>
      <c r="AH555" s="328">
        <f t="shared" si="370"/>
        <v>1.2466272539084837</v>
      </c>
      <c r="AI555" s="328">
        <f t="shared" si="371"/>
        <v>228.9015039825245</v>
      </c>
      <c r="AJ555" s="328">
        <f t="shared" si="372"/>
        <v>22.037228450360207</v>
      </c>
      <c r="AK555" s="337">
        <f t="shared" si="373"/>
        <v>221.00672919575618</v>
      </c>
      <c r="AL555" s="42">
        <f t="shared" si="343"/>
        <v>6.3284096733851403</v>
      </c>
    </row>
    <row r="556" spans="2:38" ht="15" x14ac:dyDescent="0.15">
      <c r="B556" s="328">
        <f t="shared" si="344"/>
        <v>679.45288969589876</v>
      </c>
      <c r="C556" s="328">
        <f t="shared" si="345"/>
        <v>678.90455365601213</v>
      </c>
      <c r="D556" s="328">
        <f t="shared" si="346"/>
        <v>1.2466272539084837</v>
      </c>
      <c r="E556" s="328">
        <f t="shared" si="339"/>
        <v>146.61194289879677</v>
      </c>
      <c r="F556" s="328">
        <f t="shared" si="347"/>
        <v>146.60202320248669</v>
      </c>
      <c r="G556" s="328">
        <f t="shared" si="348"/>
        <v>76.377888810772404</v>
      </c>
      <c r="H556" s="313">
        <f t="shared" si="349"/>
        <v>0.02</v>
      </c>
      <c r="I556" s="328">
        <f t="shared" si="350"/>
        <v>0.43866883190930822</v>
      </c>
      <c r="J556" s="328">
        <f t="shared" si="340"/>
        <v>80</v>
      </c>
      <c r="K556" s="335">
        <f t="shared" si="351"/>
        <v>-1</v>
      </c>
      <c r="L556" s="323">
        <f t="shared" si="352"/>
        <v>1.2266272539084837</v>
      </c>
      <c r="M556" s="323">
        <f t="shared" si="353"/>
        <v>1.2366272539084837</v>
      </c>
      <c r="N556" s="328">
        <f t="shared" si="354"/>
        <v>-1.743164790036511E-2</v>
      </c>
      <c r="O556" s="328">
        <f t="shared" si="355"/>
        <v>2.5490085818891117E-3</v>
      </c>
      <c r="P556" s="332">
        <f t="shared" si="341"/>
        <v>12.324013721196039</v>
      </c>
      <c r="Q556" s="328">
        <f t="shared" si="356"/>
        <v>-1.7316170807897322</v>
      </c>
      <c r="R556" s="277">
        <f>IF(H556&gt;0, rate1(1,$L$52,$L$51,$L$54,L556,$L$53,$L$50,P556),"")</f>
        <v>756.25047244137102</v>
      </c>
      <c r="S556" s="323">
        <f t="shared" si="357"/>
        <v>-0.8982865653197365</v>
      </c>
      <c r="T556" s="323">
        <f t="shared" si="358"/>
        <v>-9.1828326759658772E-3</v>
      </c>
      <c r="U556" s="328">
        <f t="shared" si="359"/>
        <v>1.2466272539084837</v>
      </c>
      <c r="V556" s="336">
        <f t="shared" si="360"/>
        <v>1.2466272539084837</v>
      </c>
      <c r="W556" s="328">
        <f t="shared" si="361"/>
        <v>9.3504861833126895E-5</v>
      </c>
      <c r="X556" s="328">
        <f t="shared" si="362"/>
        <v>0.1771079313288908</v>
      </c>
      <c r="Y556" s="328">
        <f t="shared" si="342"/>
        <v>12.52413615613167</v>
      </c>
      <c r="Z556" s="108">
        <f>IF(H556&gt;0, rate1(1,$L$52,$L$51,$L$54,U556,$L$53,$L$50,Y556),"")</f>
        <v>752.19666404971997</v>
      </c>
      <c r="AA556" s="336">
        <f t="shared" si="363"/>
        <v>9.2370928634664465E-2</v>
      </c>
      <c r="AB556" s="336">
        <f t="shared" si="364"/>
        <v>1.0302100801208213E-4</v>
      </c>
      <c r="AC556" s="328">
        <f t="shared" si="365"/>
        <v>1.0302100801208213E-4</v>
      </c>
      <c r="AD556" s="328">
        <f t="shared" si="366"/>
        <v>-194.13516122512056</v>
      </c>
      <c r="AE556" s="328">
        <f t="shared" si="367"/>
        <v>-2256.4527838525646</v>
      </c>
      <c r="AF556" s="328">
        <f t="shared" si="368"/>
        <v>679.43535502699035</v>
      </c>
      <c r="AG556" s="328">
        <f t="shared" si="369"/>
        <v>678.90445063500408</v>
      </c>
      <c r="AH556" s="328">
        <f t="shared" si="370"/>
        <v>1.2266520266463217</v>
      </c>
      <c r="AI556" s="328">
        <f t="shared" si="371"/>
        <v>0.13622604119439929</v>
      </c>
      <c r="AJ556" s="328">
        <f t="shared" si="372"/>
        <v>22.037266290927207</v>
      </c>
      <c r="AK556" s="337">
        <f t="shared" si="373"/>
        <v>221.02509866243275</v>
      </c>
      <c r="AL556" s="42">
        <f t="shared" si="343"/>
        <v>6.3467217937037423</v>
      </c>
    </row>
    <row r="557" spans="2:38" ht="15" x14ac:dyDescent="0.15">
      <c r="B557" s="328">
        <f t="shared" si="344"/>
        <v>679.43535502699035</v>
      </c>
      <c r="C557" s="328">
        <f t="shared" si="345"/>
        <v>678.90445063500408</v>
      </c>
      <c r="D557" s="328">
        <f t="shared" si="346"/>
        <v>1.2266520266463217</v>
      </c>
      <c r="E557" s="328">
        <f t="shared" si="339"/>
        <v>146.29335863847973</v>
      </c>
      <c r="F557" s="328">
        <f t="shared" si="347"/>
        <v>146.45265076863825</v>
      </c>
      <c r="G557" s="328">
        <f t="shared" si="348"/>
        <v>91.986284974592323</v>
      </c>
      <c r="H557" s="313">
        <f t="shared" si="349"/>
        <v>0.08</v>
      </c>
      <c r="I557" s="328">
        <f t="shared" si="350"/>
        <v>0.42472351358901506</v>
      </c>
      <c r="J557" s="328">
        <f t="shared" si="340"/>
        <v>80</v>
      </c>
      <c r="K557" s="335">
        <f t="shared" si="351"/>
        <v>1</v>
      </c>
      <c r="L557" s="323">
        <f t="shared" si="352"/>
        <v>1.3066520266463217</v>
      </c>
      <c r="M557" s="323">
        <f t="shared" si="353"/>
        <v>1.2666520266463217</v>
      </c>
      <c r="N557" s="328">
        <f t="shared" si="354"/>
        <v>7.0474835319243034E-2</v>
      </c>
      <c r="O557" s="328">
        <f t="shared" si="355"/>
        <v>2.5490085818891117E-3</v>
      </c>
      <c r="P557" s="332">
        <f t="shared" si="341"/>
        <v>13.069571171831752</v>
      </c>
      <c r="Q557" s="328">
        <f t="shared" si="356"/>
        <v>3.9261206009206688</v>
      </c>
      <c r="R557" s="277">
        <f>IF(H557&gt;0, rate1(1,$L$52,$L$51,$L$54,L557,$L$53,$L$50,P557),"")</f>
        <v>740.89564685668336</v>
      </c>
      <c r="S557" s="323">
        <f t="shared" si="357"/>
        <v>2.078908118403263</v>
      </c>
      <c r="T557" s="323">
        <f t="shared" si="358"/>
        <v>-6.5320516285986174E-2</v>
      </c>
      <c r="U557" s="328">
        <f t="shared" si="359"/>
        <v>1.2266520266463217</v>
      </c>
      <c r="V557" s="336">
        <f t="shared" si="360"/>
        <v>1.2266520266463217</v>
      </c>
      <c r="W557" s="328">
        <f t="shared" si="361"/>
        <v>9.0532334568793615E-5</v>
      </c>
      <c r="X557" s="328">
        <f t="shared" si="362"/>
        <v>-3.6934269039501828</v>
      </c>
      <c r="Y557" s="328">
        <f t="shared" si="342"/>
        <v>12.257148699612879</v>
      </c>
      <c r="Z557" s="108">
        <f>IF(H557&gt;0, rate1(1,$L$52,$L$51,$L$54,U557,$L$53,$L$50,Y557),"")</f>
        <v>757.59412462603734</v>
      </c>
      <c r="AA557" s="336">
        <f t="shared" si="363"/>
        <v>-1.9125888201815333</v>
      </c>
      <c r="AB557" s="336">
        <f t="shared" si="364"/>
        <v>3.1083115454364406E-5</v>
      </c>
      <c r="AC557" s="328">
        <f t="shared" si="365"/>
        <v>3.1083115454364406E-5</v>
      </c>
      <c r="AD557" s="328">
        <f t="shared" si="366"/>
        <v>2573.7445822460868</v>
      </c>
      <c r="AE557" s="328">
        <f t="shared" si="367"/>
        <v>41279562.058563299</v>
      </c>
      <c r="AF557" s="328">
        <f t="shared" si="368"/>
        <v>679.50579877919415</v>
      </c>
      <c r="AG557" s="328">
        <f t="shared" si="369"/>
        <v>678.90441955188862</v>
      </c>
      <c r="AH557" s="328">
        <f t="shared" si="370"/>
        <v>1.3055317345395463</v>
      </c>
      <c r="AI557" s="328">
        <f t="shared" si="371"/>
        <v>4.1953432424980938E-2</v>
      </c>
      <c r="AJ557" s="328">
        <f t="shared" si="372"/>
        <v>22.037277944658435</v>
      </c>
      <c r="AK557" s="337">
        <f t="shared" si="373"/>
        <v>221.02510906709017</v>
      </c>
      <c r="AL557" s="42">
        <f t="shared" si="343"/>
        <v>6.3467326917870377</v>
      </c>
    </row>
    <row r="558" spans="2:38" ht="15" x14ac:dyDescent="0.15">
      <c r="B558" s="328">
        <f t="shared" si="344"/>
        <v>679.50579877919415</v>
      </c>
      <c r="C558" s="328">
        <f t="shared" si="345"/>
        <v>678.90441955188862</v>
      </c>
      <c r="D558" s="328">
        <f t="shared" si="346"/>
        <v>1.3055317345395463</v>
      </c>
      <c r="E558" s="328">
        <f t="shared" si="339"/>
        <v>147.58226590912744</v>
      </c>
      <c r="F558" s="328">
        <f t="shared" si="347"/>
        <v>146.93781227380359</v>
      </c>
      <c r="G558" s="328">
        <f t="shared" si="348"/>
        <v>88.121017186489141</v>
      </c>
      <c r="H558" s="313">
        <f t="shared" si="349"/>
        <v>0.02</v>
      </c>
      <c r="I558" s="328">
        <f t="shared" si="350"/>
        <v>0.48110338184442303</v>
      </c>
      <c r="J558" s="328">
        <f t="shared" si="340"/>
        <v>80</v>
      </c>
      <c r="K558" s="335">
        <f t="shared" si="351"/>
        <v>-1</v>
      </c>
      <c r="L558" s="323">
        <f t="shared" si="352"/>
        <v>1.2855317345395463</v>
      </c>
      <c r="M558" s="323">
        <f t="shared" si="353"/>
        <v>1.2955317345395463</v>
      </c>
      <c r="N558" s="328">
        <f t="shared" si="354"/>
        <v>-1.8254019736485549E-2</v>
      </c>
      <c r="O558" s="328">
        <f t="shared" si="355"/>
        <v>2.5490085818891117E-3</v>
      </c>
      <c r="P558" s="332">
        <f t="shared" si="341"/>
        <v>13.116465277951757</v>
      </c>
      <c r="Q558" s="328">
        <f t="shared" si="356"/>
        <v>10.589718910810603</v>
      </c>
      <c r="R558" s="277">
        <f>IF(H558&gt;0, rate1(1,$L$52,$L$51,$L$54,L558,$L$53,$L$50,P558),"")</f>
        <v>739.90638006975621</v>
      </c>
      <c r="S558" s="323">
        <f t="shared" si="357"/>
        <v>5.614826781232817</v>
      </c>
      <c r="T558" s="323">
        <f t="shared" si="358"/>
        <v>3.9555156892820843E-3</v>
      </c>
      <c r="U558" s="328">
        <f t="shared" si="359"/>
        <v>1.3055317345395463</v>
      </c>
      <c r="V558" s="336">
        <f t="shared" si="360"/>
        <v>1.3055317345395463</v>
      </c>
      <c r="W558" s="328">
        <f t="shared" si="361"/>
        <v>1.0255003769255033E-4</v>
      </c>
      <c r="X558" s="328">
        <f t="shared" si="362"/>
        <v>12.298881796194323</v>
      </c>
      <c r="Y558" s="328">
        <f t="shared" si="342"/>
        <v>13.319734512727399</v>
      </c>
      <c r="Z558" s="108">
        <f>IF(H558&gt;0, rate1(1,$L$52,$L$51,$L$54,U558,$L$53,$L$50,Y558),"")</f>
        <v>735.58514664519998</v>
      </c>
      <c r="AA558" s="336">
        <f t="shared" si="363"/>
        <v>6.5593586658873955</v>
      </c>
      <c r="AB558" s="336">
        <f t="shared" si="364"/>
        <v>-1.8446379133946578E-5</v>
      </c>
      <c r="AC558" s="328">
        <f t="shared" si="365"/>
        <v>3.9555156892820843E-3</v>
      </c>
      <c r="AD558" s="328">
        <f t="shared" si="366"/>
        <v>-5.0562307347667099</v>
      </c>
      <c r="AE558" s="328">
        <f t="shared" si="367"/>
        <v>-1293734.8046746009</v>
      </c>
      <c r="AF558" s="328">
        <f t="shared" si="368"/>
        <v>679.48358924376839</v>
      </c>
      <c r="AG558" s="328">
        <f t="shared" si="369"/>
        <v>678.90046403619931</v>
      </c>
      <c r="AH558" s="328">
        <f t="shared" si="370"/>
        <v>1.2855652646434308</v>
      </c>
      <c r="AI558" s="328">
        <f t="shared" si="371"/>
        <v>5.3459678086694833</v>
      </c>
      <c r="AJ558" s="328">
        <f t="shared" si="372"/>
        <v>22.038762935716399</v>
      </c>
      <c r="AK558" s="337">
        <f t="shared" si="373"/>
        <v>221.02511292623055</v>
      </c>
      <c r="AL558" s="42">
        <f t="shared" si="343"/>
        <v>6.3467360480616319</v>
      </c>
    </row>
    <row r="559" spans="2:38" ht="15" x14ac:dyDescent="0.15">
      <c r="B559" s="328">
        <f t="shared" si="344"/>
        <v>679.48358924376839</v>
      </c>
      <c r="C559" s="328">
        <f t="shared" si="345"/>
        <v>678.90046403619931</v>
      </c>
      <c r="D559" s="328">
        <f t="shared" si="346"/>
        <v>1.2855652646434308</v>
      </c>
      <c r="E559" s="328">
        <f t="shared" si="339"/>
        <v>147.25634708667715</v>
      </c>
      <c r="F559" s="328">
        <f t="shared" si="347"/>
        <v>147.41930649790231</v>
      </c>
      <c r="G559" s="328">
        <f t="shared" si="348"/>
        <v>84.35348880943846</v>
      </c>
      <c r="H559" s="313">
        <f t="shared" si="349"/>
        <v>0.02</v>
      </c>
      <c r="I559" s="328">
        <f t="shared" si="350"/>
        <v>0.46650016605526617</v>
      </c>
      <c r="J559" s="328">
        <f t="shared" si="340"/>
        <v>80</v>
      </c>
      <c r="K559" s="335">
        <f t="shared" si="351"/>
        <v>-1</v>
      </c>
      <c r="L559" s="323">
        <f t="shared" si="352"/>
        <v>1.2655652646434308</v>
      </c>
      <c r="M559" s="323">
        <f t="shared" si="353"/>
        <v>1.2755652646434308</v>
      </c>
      <c r="N559" s="328">
        <f t="shared" si="354"/>
        <v>-1.7975312464382665E-2</v>
      </c>
      <c r="O559" s="328">
        <f t="shared" si="355"/>
        <v>2.5490085818891117E-3</v>
      </c>
      <c r="P559" s="332">
        <f t="shared" si="341"/>
        <v>12.846470128101039</v>
      </c>
      <c r="Q559" s="328">
        <f t="shared" si="356"/>
        <v>6.274538925508736</v>
      </c>
      <c r="R559" s="277">
        <f>IF(H559&gt;0, rate1(1,$L$52,$L$51,$L$54,L559,$L$53,$L$50,P559),"")</f>
        <v>745.56347104617362</v>
      </c>
      <c r="S559" s="323">
        <f t="shared" si="357"/>
        <v>3.3016109686155075</v>
      </c>
      <c r="T559" s="323">
        <f t="shared" si="358"/>
        <v>7.8098830382249129E-3</v>
      </c>
      <c r="U559" s="328">
        <f t="shared" si="359"/>
        <v>1.2855652646434308</v>
      </c>
      <c r="V559" s="336">
        <f t="shared" si="360"/>
        <v>1.2855652646434308</v>
      </c>
      <c r="W559" s="328">
        <f t="shared" si="361"/>
        <v>9.9437275683067483E-5</v>
      </c>
      <c r="X559" s="328">
        <f t="shared" si="362"/>
        <v>8.4173152009659873</v>
      </c>
      <c r="Y559" s="328">
        <f t="shared" si="342"/>
        <v>13.048683632572203</v>
      </c>
      <c r="Z559" s="108">
        <f>IF(H559&gt;0, rate1(1,$L$52,$L$51,$L$54,U559,$L$53,$L$50,Y559),"")</f>
        <v>741.33537103052458</v>
      </c>
      <c r="AA559" s="336">
        <f t="shared" si="363"/>
        <v>4.4543831507425597</v>
      </c>
      <c r="AB559" s="336">
        <f t="shared" si="364"/>
        <v>-2.8785826975126453E-5</v>
      </c>
      <c r="AC559" s="328">
        <f t="shared" si="365"/>
        <v>7.8098830382249129E-3</v>
      </c>
      <c r="AD559" s="328">
        <f t="shared" si="366"/>
        <v>-2.5608578133771571</v>
      </c>
      <c r="AE559" s="328">
        <f t="shared" si="367"/>
        <v>424.18841540074254</v>
      </c>
      <c r="AF559" s="328">
        <f t="shared" si="368"/>
        <v>679.45780404826576</v>
      </c>
      <c r="AG559" s="328">
        <f t="shared" si="369"/>
        <v>678.89265415316106</v>
      </c>
      <c r="AH559" s="328">
        <f t="shared" si="370"/>
        <v>1.2655958652781261</v>
      </c>
      <c r="AI559" s="328">
        <f t="shared" si="371"/>
        <v>10.475141743822423</v>
      </c>
      <c r="AJ559" s="328">
        <f t="shared" si="372"/>
        <v>22.041672697311906</v>
      </c>
      <c r="AK559" s="337">
        <f t="shared" si="373"/>
        <v>221.02558401835171</v>
      </c>
      <c r="AL559" s="42">
        <f t="shared" si="343"/>
        <v>6.3471637254863253</v>
      </c>
    </row>
    <row r="560" spans="2:38" ht="15" x14ac:dyDescent="0.15">
      <c r="B560" s="328">
        <f t="shared" si="344"/>
        <v>679.45780404826576</v>
      </c>
      <c r="C560" s="328">
        <f t="shared" si="345"/>
        <v>678.89265415316106</v>
      </c>
      <c r="D560" s="328">
        <f t="shared" si="346"/>
        <v>1.2655958652781261</v>
      </c>
      <c r="E560" s="328">
        <f t="shared" si="339"/>
        <v>146.94323400272094</v>
      </c>
      <c r="F560" s="328">
        <f t="shared" si="347"/>
        <v>147.09979054469903</v>
      </c>
      <c r="G560" s="328">
        <f t="shared" si="348"/>
        <v>80.248324530357294</v>
      </c>
      <c r="H560" s="313">
        <f t="shared" si="349"/>
        <v>0.02</v>
      </c>
      <c r="I560" s="328">
        <f t="shared" si="350"/>
        <v>0.45211991608375685</v>
      </c>
      <c r="J560" s="328">
        <f t="shared" si="340"/>
        <v>80</v>
      </c>
      <c r="K560" s="335">
        <f t="shared" si="351"/>
        <v>-1</v>
      </c>
      <c r="L560" s="323">
        <f t="shared" si="352"/>
        <v>1.245595865278126</v>
      </c>
      <c r="M560" s="323">
        <f t="shared" si="353"/>
        <v>1.2555958652781261</v>
      </c>
      <c r="N560" s="328">
        <f t="shared" si="354"/>
        <v>-1.7696516317317945E-2</v>
      </c>
      <c r="O560" s="328">
        <f t="shared" si="355"/>
        <v>2.5490085818891117E-3</v>
      </c>
      <c r="P560" s="332">
        <f t="shared" si="341"/>
        <v>12.577849249774305</v>
      </c>
      <c r="Q560" s="328">
        <f t="shared" si="356"/>
        <v>2.1107077524051761</v>
      </c>
      <c r="R560" s="277">
        <f>IF(H560&gt;0, rate1(1,$L$52,$L$51,$L$54,L560,$L$53,$L$50,P560),"")</f>
        <v>751.10028239434246</v>
      </c>
      <c r="S560" s="323">
        <f t="shared" si="357"/>
        <v>1.1024499506641425</v>
      </c>
      <c r="T560" s="323">
        <f t="shared" si="358"/>
        <v>0.17273328296010321</v>
      </c>
      <c r="U560" s="328">
        <f t="shared" si="359"/>
        <v>1.2655958652781261</v>
      </c>
      <c r="V560" s="336">
        <f t="shared" si="360"/>
        <v>1.2655958652781261</v>
      </c>
      <c r="W560" s="328">
        <f t="shared" si="361"/>
        <v>9.6372040159220518E-5</v>
      </c>
      <c r="X560" s="328">
        <f t="shared" si="362"/>
        <v>4.17783802086565</v>
      </c>
      <c r="Y560" s="328">
        <f t="shared" si="342"/>
        <v>12.778995761500385</v>
      </c>
      <c r="Z560" s="108">
        <f>IF(H560&gt;0, rate1(1,$L$52,$L$51,$L$54,U560,$L$53,$L$50,Y560),"")</f>
        <v>746.96274609076238</v>
      </c>
      <c r="AA560" s="336">
        <f t="shared" si="363"/>
        <v>2.1942260052519327</v>
      </c>
      <c r="AB560" s="336">
        <f t="shared" si="364"/>
        <v>-8.0698326560800339E-5</v>
      </c>
      <c r="AC560" s="328">
        <f t="shared" si="365"/>
        <v>0.17273328296010321</v>
      </c>
      <c r="AD560" s="328">
        <f t="shared" si="366"/>
        <v>-0.11578544480405359</v>
      </c>
      <c r="AE560" s="328">
        <f t="shared" si="367"/>
        <v>27.085737142725698</v>
      </c>
      <c r="AF560" s="328">
        <f t="shared" si="368"/>
        <v>679.26737424898829</v>
      </c>
      <c r="AG560" s="328">
        <f t="shared" si="369"/>
        <v>678.71992087020101</v>
      </c>
      <c r="AH560" s="328">
        <f t="shared" si="370"/>
        <v>1.2456234966597359</v>
      </c>
      <c r="AI560" s="328">
        <f t="shared" si="371"/>
        <v>229.97366265056843</v>
      </c>
      <c r="AJ560" s="328">
        <f t="shared" si="372"/>
        <v>22.105554270270396</v>
      </c>
      <c r="AK560" s="337">
        <f t="shared" si="373"/>
        <v>221.02646763310358</v>
      </c>
      <c r="AL560" s="42">
        <f t="shared" si="343"/>
        <v>6.3480017368258315</v>
      </c>
    </row>
    <row r="561" spans="2:38" ht="15" x14ac:dyDescent="0.15">
      <c r="B561" s="328">
        <f t="shared" si="344"/>
        <v>679.26737424898829</v>
      </c>
      <c r="C561" s="328">
        <f t="shared" si="345"/>
        <v>678.71992087020101</v>
      </c>
      <c r="D561" s="328">
        <f t="shared" si="346"/>
        <v>1.2456234966597359</v>
      </c>
      <c r="E561" s="328">
        <f t="shared" si="339"/>
        <v>146.96506634775059</v>
      </c>
      <c r="F561" s="328">
        <f t="shared" si="347"/>
        <v>146.95415017523578</v>
      </c>
      <c r="G561" s="328">
        <f t="shared" si="348"/>
        <v>76.373519825659415</v>
      </c>
      <c r="H561" s="313">
        <f t="shared" si="349"/>
        <v>0.02</v>
      </c>
      <c r="I561" s="328">
        <f t="shared" si="350"/>
        <v>0.43796270302982521</v>
      </c>
      <c r="J561" s="328">
        <f t="shared" si="340"/>
        <v>80</v>
      </c>
      <c r="K561" s="335">
        <f t="shared" si="351"/>
        <v>-1</v>
      </c>
      <c r="L561" s="323">
        <f t="shared" si="352"/>
        <v>1.2256234966597359</v>
      </c>
      <c r="M561" s="323">
        <f t="shared" si="353"/>
        <v>1.2356234966597359</v>
      </c>
      <c r="N561" s="328">
        <f t="shared" si="354"/>
        <v>-1.7417630718598698E-2</v>
      </c>
      <c r="O561" s="328">
        <f t="shared" si="355"/>
        <v>2.5490085818891117E-3</v>
      </c>
      <c r="P561" s="332">
        <f t="shared" si="341"/>
        <v>12.310617739417413</v>
      </c>
      <c r="Q561" s="328">
        <f t="shared" si="356"/>
        <v>-1.733995965699819</v>
      </c>
      <c r="R561" s="277">
        <f>IF(H561&gt;0, rate1(1,$L$52,$L$51,$L$54,L561,$L$53,$L$50,P561),"")</f>
        <v>756.52009550445734</v>
      </c>
      <c r="S561" s="323">
        <f t="shared" si="357"/>
        <v>-0.89920003756594769</v>
      </c>
      <c r="T561" s="323">
        <f t="shared" si="358"/>
        <v>-9.1710353696714732E-3</v>
      </c>
      <c r="U561" s="328">
        <f t="shared" si="359"/>
        <v>1.2456234966597359</v>
      </c>
      <c r="V561" s="336">
        <f t="shared" si="360"/>
        <v>1.2456234966597359</v>
      </c>
      <c r="W561" s="328">
        <f t="shared" si="361"/>
        <v>9.3354346277108036E-5</v>
      </c>
      <c r="X561" s="328">
        <f t="shared" si="362"/>
        <v>0.17570776161589663</v>
      </c>
      <c r="Y561" s="328">
        <f t="shared" si="342"/>
        <v>12.510685691846181</v>
      </c>
      <c r="Z561" s="108">
        <f>IF(H561&gt;0, rate1(1,$L$52,$L$51,$L$54,U561,$L$53,$L$50,Y561),"")</f>
        <v>752.47065706877981</v>
      </c>
      <c r="AA561" s="336">
        <f t="shared" si="363"/>
        <v>9.1607299237041501E-2</v>
      </c>
      <c r="AB561" s="336">
        <f t="shared" si="364"/>
        <v>1.0276871027111928E-4</v>
      </c>
      <c r="AC561" s="328">
        <f t="shared" si="365"/>
        <v>1.0276871027111928E-4</v>
      </c>
      <c r="AD561" s="328">
        <f t="shared" si="366"/>
        <v>-194.61176409859576</v>
      </c>
      <c r="AE561" s="328">
        <f t="shared" si="367"/>
        <v>-2250.641307459699</v>
      </c>
      <c r="AF561" s="328">
        <f t="shared" si="368"/>
        <v>679.24985384955937</v>
      </c>
      <c r="AG561" s="328">
        <f t="shared" si="369"/>
        <v>678.71981810149077</v>
      </c>
      <c r="AH561" s="328">
        <f t="shared" si="370"/>
        <v>1.2256481170567526</v>
      </c>
      <c r="AI561" s="328">
        <f t="shared" si="371"/>
        <v>0.13584399262070068</v>
      </c>
      <c r="AJ561" s="328">
        <f t="shared" si="372"/>
        <v>22.10559200471279</v>
      </c>
      <c r="AK561" s="337">
        <f t="shared" si="373"/>
        <v>221.04492263421739</v>
      </c>
      <c r="AL561" s="42">
        <f t="shared" si="343"/>
        <v>6.3663996298378773</v>
      </c>
    </row>
    <row r="562" spans="2:38" ht="15" x14ac:dyDescent="0.15">
      <c r="B562" s="328">
        <f t="shared" si="344"/>
        <v>679.24985384955937</v>
      </c>
      <c r="C562" s="328">
        <f t="shared" si="345"/>
        <v>678.71981810149077</v>
      </c>
      <c r="D562" s="328">
        <f t="shared" si="346"/>
        <v>1.2256481170567526</v>
      </c>
      <c r="E562" s="328">
        <f t="shared" si="339"/>
        <v>146.64673792931831</v>
      </c>
      <c r="F562" s="328">
        <f t="shared" si="347"/>
        <v>146.80590213853446</v>
      </c>
      <c r="G562" s="328">
        <f t="shared" si="348"/>
        <v>91.995391799536563</v>
      </c>
      <c r="H562" s="313">
        <f t="shared" si="349"/>
        <v>0.08</v>
      </c>
      <c r="I562" s="328">
        <f t="shared" si="350"/>
        <v>0.42402859845487911</v>
      </c>
      <c r="J562" s="328">
        <f t="shared" si="340"/>
        <v>80</v>
      </c>
      <c r="K562" s="335">
        <f t="shared" si="351"/>
        <v>1</v>
      </c>
      <c r="L562" s="323">
        <f t="shared" si="352"/>
        <v>1.3056481170567527</v>
      </c>
      <c r="M562" s="323">
        <f t="shared" si="353"/>
        <v>1.2656481170567526</v>
      </c>
      <c r="N562" s="328">
        <f t="shared" si="354"/>
        <v>7.0418007803714655E-2</v>
      </c>
      <c r="O562" s="328">
        <f t="shared" si="355"/>
        <v>2.5490085818891117E-3</v>
      </c>
      <c r="P562" s="332">
        <f t="shared" si="341"/>
        <v>13.055979614975993</v>
      </c>
      <c r="Q562" s="328">
        <f t="shared" si="356"/>
        <v>3.928973208026477</v>
      </c>
      <c r="R562" s="277">
        <f>IF(H562&gt;0, rate1(1,$L$52,$L$51,$L$54,L562,$L$53,$L$50,P562),"")</f>
        <v>741.18184003697536</v>
      </c>
      <c r="S562" s="323">
        <f t="shared" si="357"/>
        <v>2.0796152798544054</v>
      </c>
      <c r="T562" s="323">
        <f t="shared" si="358"/>
        <v>-6.5225093714134055E-2</v>
      </c>
      <c r="U562" s="328">
        <f t="shared" si="359"/>
        <v>1.2256481170567526</v>
      </c>
      <c r="V562" s="336">
        <f t="shared" si="360"/>
        <v>1.2256481170567526</v>
      </c>
      <c r="W562" s="328">
        <f t="shared" si="361"/>
        <v>9.0384209288973949E-5</v>
      </c>
      <c r="X562" s="328">
        <f t="shared" si="362"/>
        <v>-3.6970209214936034</v>
      </c>
      <c r="Y562" s="328">
        <f t="shared" si="342"/>
        <v>12.243768606543208</v>
      </c>
      <c r="Z562" s="108">
        <f>IF(H562&gt;0, rate1(1,$L$52,$L$51,$L$54,U562,$L$53,$L$50,Y562),"")</f>
        <v>757.86235289229114</v>
      </c>
      <c r="AA562" s="336">
        <f t="shared" si="363"/>
        <v>-1.9137723549497681</v>
      </c>
      <c r="AB562" s="336">
        <f t="shared" si="364"/>
        <v>3.101965365806078E-5</v>
      </c>
      <c r="AC562" s="328">
        <f t="shared" si="365"/>
        <v>3.101965365806078E-5</v>
      </c>
      <c r="AD562" s="328">
        <f t="shared" si="366"/>
        <v>2579.0100973358603</v>
      </c>
      <c r="AE562" s="328">
        <f t="shared" si="367"/>
        <v>41462826.511618808</v>
      </c>
      <c r="AF562" s="328">
        <f t="shared" si="368"/>
        <v>679.32024083770943</v>
      </c>
      <c r="AG562" s="328">
        <f t="shared" si="369"/>
        <v>678.71978708183713</v>
      </c>
      <c r="AH562" s="328">
        <f t="shared" si="370"/>
        <v>1.3045267966648326</v>
      </c>
      <c r="AI562" s="328">
        <f t="shared" si="371"/>
        <v>4.1851610471882718E-2</v>
      </c>
      <c r="AJ562" s="328">
        <f t="shared" si="372"/>
        <v>22.105603630160143</v>
      </c>
      <c r="AK562" s="337">
        <f t="shared" si="373"/>
        <v>221.04493300910124</v>
      </c>
      <c r="AL562" s="42">
        <f t="shared" si="343"/>
        <v>6.366410497357287</v>
      </c>
    </row>
    <row r="563" spans="2:38" ht="15" x14ac:dyDescent="0.15">
      <c r="B563" s="328">
        <f t="shared" si="344"/>
        <v>679.32024083770943</v>
      </c>
      <c r="C563" s="328">
        <f t="shared" si="345"/>
        <v>678.71978708183713</v>
      </c>
      <c r="D563" s="328">
        <f t="shared" si="346"/>
        <v>1.3045267966648326</v>
      </c>
      <c r="E563" s="328">
        <f t="shared" si="339"/>
        <v>147.93460581037678</v>
      </c>
      <c r="F563" s="328">
        <f t="shared" si="347"/>
        <v>147.29067186984753</v>
      </c>
      <c r="G563" s="328">
        <f t="shared" si="348"/>
        <v>88.125613378884367</v>
      </c>
      <c r="H563" s="313">
        <f t="shared" si="349"/>
        <v>0.02</v>
      </c>
      <c r="I563" s="328">
        <f t="shared" si="350"/>
        <v>0.48036300469784693</v>
      </c>
      <c r="J563" s="328">
        <f t="shared" si="340"/>
        <v>80</v>
      </c>
      <c r="K563" s="335">
        <f t="shared" si="351"/>
        <v>-1</v>
      </c>
      <c r="L563" s="323">
        <f t="shared" si="352"/>
        <v>1.2845267966648326</v>
      </c>
      <c r="M563" s="323">
        <f t="shared" si="353"/>
        <v>1.2945267966648326</v>
      </c>
      <c r="N563" s="328">
        <f t="shared" si="354"/>
        <v>-1.8239993190800829E-2</v>
      </c>
      <c r="O563" s="328">
        <f t="shared" si="355"/>
        <v>2.5490085818891117E-3</v>
      </c>
      <c r="P563" s="332">
        <f t="shared" si="341"/>
        <v>13.102842523391413</v>
      </c>
      <c r="Q563" s="328">
        <f t="shared" si="356"/>
        <v>10.594844557774124</v>
      </c>
      <c r="R563" s="277">
        <f>IF(H563&gt;0, rate1(1,$L$52,$L$51,$L$54,L563,$L$53,$L$50,P563),"")</f>
        <v>740.19405562201882</v>
      </c>
      <c r="S563" s="323">
        <f t="shared" si="357"/>
        <v>5.6153612235614299</v>
      </c>
      <c r="T563" s="323">
        <f t="shared" si="358"/>
        <v>3.9520185544060175E-3</v>
      </c>
      <c r="U563" s="328">
        <f t="shared" si="359"/>
        <v>1.3045267966648326</v>
      </c>
      <c r="V563" s="336">
        <f t="shared" si="360"/>
        <v>1.3045267966648326</v>
      </c>
      <c r="W563" s="328">
        <f t="shared" si="361"/>
        <v>1.0239222191499309E-4</v>
      </c>
      <c r="X563" s="328">
        <f t="shared" si="362"/>
        <v>12.307040658360549</v>
      </c>
      <c r="Y563" s="328">
        <f t="shared" si="342"/>
        <v>13.306058882846393</v>
      </c>
      <c r="Z563" s="108">
        <f>IF(H563&gt;0, rate1(1,$L$52,$L$51,$L$54,U563,$L$53,$L$50,Y563),"")</f>
        <v>735.87757313164536</v>
      </c>
      <c r="AA563" s="336">
        <f t="shared" si="363"/>
        <v>6.5611017112965593</v>
      </c>
      <c r="AB563" s="336">
        <f t="shared" si="364"/>
        <v>-1.8412218878679805E-5</v>
      </c>
      <c r="AC563" s="328">
        <f t="shared" si="365"/>
        <v>3.9520185544060175E-3</v>
      </c>
      <c r="AD563" s="328">
        <f t="shared" si="366"/>
        <v>-5.0607049852289903</v>
      </c>
      <c r="AE563" s="328">
        <f t="shared" si="367"/>
        <v>-1297537.5416130163</v>
      </c>
      <c r="AF563" s="328">
        <f t="shared" si="368"/>
        <v>679.2980488259642</v>
      </c>
      <c r="AG563" s="328">
        <f t="shared" si="369"/>
        <v>678.71583506328273</v>
      </c>
      <c r="AH563" s="328">
        <f t="shared" si="370"/>
        <v>1.2845601802365374</v>
      </c>
      <c r="AI563" s="328">
        <f t="shared" si="371"/>
        <v>5.3391654855765571</v>
      </c>
      <c r="AJ563" s="328">
        <f t="shared" si="372"/>
        <v>22.107086731683914</v>
      </c>
      <c r="AK563" s="337">
        <f t="shared" si="373"/>
        <v>221.04493685925655</v>
      </c>
      <c r="AL563" s="42">
        <f t="shared" si="343"/>
        <v>6.3664138454861252</v>
      </c>
    </row>
    <row r="564" spans="2:38" ht="15" x14ac:dyDescent="0.15">
      <c r="B564" s="328">
        <f t="shared" si="344"/>
        <v>679.2980488259642</v>
      </c>
      <c r="C564" s="328">
        <f t="shared" si="345"/>
        <v>678.71583506328273</v>
      </c>
      <c r="D564" s="328">
        <f t="shared" si="346"/>
        <v>1.2845601802365374</v>
      </c>
      <c r="E564" s="328">
        <f t="shared" si="339"/>
        <v>147.6089365113848</v>
      </c>
      <c r="F564" s="328">
        <f t="shared" si="347"/>
        <v>147.7717711608808</v>
      </c>
      <c r="G564" s="328">
        <f t="shared" si="348"/>
        <v>84.353848944236915</v>
      </c>
      <c r="H564" s="313">
        <f t="shared" si="349"/>
        <v>0.02</v>
      </c>
      <c r="I564" s="328">
        <f t="shared" si="350"/>
        <v>0.46577101014518124</v>
      </c>
      <c r="J564" s="328">
        <f t="shared" si="340"/>
        <v>80</v>
      </c>
      <c r="K564" s="335">
        <f t="shared" si="351"/>
        <v>-1</v>
      </c>
      <c r="L564" s="323">
        <f t="shared" si="352"/>
        <v>1.2645601802365374</v>
      </c>
      <c r="M564" s="323">
        <f t="shared" si="353"/>
        <v>1.2745601802365374</v>
      </c>
      <c r="N564" s="328">
        <f t="shared" si="354"/>
        <v>-1.796128145857212E-2</v>
      </c>
      <c r="O564" s="328">
        <f t="shared" si="355"/>
        <v>2.5490085818891117E-3</v>
      </c>
      <c r="P564" s="332">
        <f t="shared" si="341"/>
        <v>12.832916192422369</v>
      </c>
      <c r="Q564" s="328">
        <f t="shared" si="356"/>
        <v>6.2768460903387933</v>
      </c>
      <c r="R564" s="277">
        <f>IF(H564&gt;0, rate1(1,$L$52,$L$51,$L$54,L564,$L$53,$L$50,P564),"")</f>
        <v>745.84501181101803</v>
      </c>
      <c r="S564" s="323">
        <f t="shared" si="357"/>
        <v>3.3015782330585011</v>
      </c>
      <c r="T564" s="323">
        <f t="shared" si="358"/>
        <v>7.8038978647725086E-3</v>
      </c>
      <c r="U564" s="328">
        <f t="shared" si="359"/>
        <v>1.2845601802365374</v>
      </c>
      <c r="V564" s="336">
        <f t="shared" si="360"/>
        <v>1.2845601802365374</v>
      </c>
      <c r="W564" s="328">
        <f t="shared" si="361"/>
        <v>9.9281851778654229E-5</v>
      </c>
      <c r="X564" s="328">
        <f t="shared" si="362"/>
        <v>8.4209986664563559</v>
      </c>
      <c r="Y564" s="328">
        <f t="shared" si="342"/>
        <v>13.035076261750149</v>
      </c>
      <c r="Z564" s="108">
        <f>IF(H564&gt;0, rate1(1,$L$52,$L$51,$L$54,U564,$L$53,$L$50,Y564),"")</f>
        <v>741.62153082551083</v>
      </c>
      <c r="AA564" s="336">
        <f t="shared" si="363"/>
        <v>4.4546129077286061</v>
      </c>
      <c r="AB564" s="336">
        <f t="shared" si="364"/>
        <v>-2.873892225567224E-5</v>
      </c>
      <c r="AC564" s="328">
        <f t="shared" si="365"/>
        <v>7.8038978647725086E-3</v>
      </c>
      <c r="AD564" s="328">
        <f t="shared" si="366"/>
        <v>-2.5628218547402812</v>
      </c>
      <c r="AE564" s="328">
        <f t="shared" si="367"/>
        <v>424.95761987788183</v>
      </c>
      <c r="AF564" s="328">
        <f t="shared" si="368"/>
        <v>679.27228364664086</v>
      </c>
      <c r="AG564" s="328">
        <f t="shared" si="369"/>
        <v>678.70803116541799</v>
      </c>
      <c r="AH564" s="328">
        <f t="shared" si="370"/>
        <v>1.2645906323812346</v>
      </c>
      <c r="AI564" s="328">
        <f t="shared" si="371"/>
        <v>10.4631629107816</v>
      </c>
      <c r="AJ564" s="328">
        <f t="shared" si="372"/>
        <v>22.109993165825799</v>
      </c>
      <c r="AK564" s="337">
        <f t="shared" si="373"/>
        <v>221.04540737648989</v>
      </c>
      <c r="AL564" s="42">
        <f t="shared" si="343"/>
        <v>6.3668409787249711</v>
      </c>
    </row>
    <row r="565" spans="2:38" ht="15" x14ac:dyDescent="0.15">
      <c r="B565" s="328">
        <f t="shared" si="344"/>
        <v>679.27228364664086</v>
      </c>
      <c r="C565" s="328">
        <f t="shared" si="345"/>
        <v>678.70803116541799</v>
      </c>
      <c r="D565" s="328">
        <f t="shared" si="346"/>
        <v>1.2645906323812346</v>
      </c>
      <c r="E565" s="328">
        <f t="shared" si="339"/>
        <v>147.29606805637721</v>
      </c>
      <c r="F565" s="328">
        <f t="shared" si="347"/>
        <v>147.45250228388102</v>
      </c>
      <c r="G565" s="328">
        <f t="shared" si="348"/>
        <v>80.246119819430191</v>
      </c>
      <c r="H565" s="313">
        <f t="shared" si="349"/>
        <v>0.02</v>
      </c>
      <c r="I565" s="328">
        <f t="shared" si="350"/>
        <v>0.45140198497829265</v>
      </c>
      <c r="J565" s="328">
        <f t="shared" si="340"/>
        <v>80</v>
      </c>
      <c r="K565" s="335">
        <f t="shared" si="351"/>
        <v>-1</v>
      </c>
      <c r="L565" s="323">
        <f t="shared" si="352"/>
        <v>1.2445906323812346</v>
      </c>
      <c r="M565" s="323">
        <f t="shared" si="353"/>
        <v>1.2545906323812346</v>
      </c>
      <c r="N565" s="328">
        <f t="shared" si="354"/>
        <v>-1.7682480822986957E-2</v>
      </c>
      <c r="O565" s="328">
        <f t="shared" si="355"/>
        <v>2.5490085818891117E-3</v>
      </c>
      <c r="P565" s="332">
        <f t="shared" si="341"/>
        <v>12.564364883461641</v>
      </c>
      <c r="Q565" s="328">
        <f t="shared" si="356"/>
        <v>2.1103392370128091</v>
      </c>
      <c r="R565" s="277">
        <f>IF(H565&gt;0, rate1(1,$L$52,$L$51,$L$54,L565,$L$53,$L$50,P565),"")</f>
        <v>751.37585678101846</v>
      </c>
      <c r="S565" s="323">
        <f t="shared" si="357"/>
        <v>1.1018532066864595</v>
      </c>
      <c r="T565" s="323">
        <f t="shared" si="358"/>
        <v>0.17360750238743042</v>
      </c>
      <c r="U565" s="328">
        <f t="shared" si="359"/>
        <v>1.2645906323812346</v>
      </c>
      <c r="V565" s="336">
        <f t="shared" si="360"/>
        <v>1.2645906323812346</v>
      </c>
      <c r="W565" s="328">
        <f t="shared" si="361"/>
        <v>9.6219008888676072E-5</v>
      </c>
      <c r="X565" s="328">
        <f t="shared" si="362"/>
        <v>4.1787745766378919</v>
      </c>
      <c r="Y565" s="328">
        <f t="shared" si="342"/>
        <v>12.765457385222046</v>
      </c>
      <c r="Z565" s="108">
        <f>IF(H565&gt;0, rate1(1,$L$52,$L$51,$L$54,U565,$L$53,$L$50,Y565),"")</f>
        <v>747.24281294855291</v>
      </c>
      <c r="AA565" s="336">
        <f t="shared" si="363"/>
        <v>2.1938953090508222</v>
      </c>
      <c r="AB565" s="336">
        <f t="shared" si="364"/>
        <v>-8.0592501000085754E-5</v>
      </c>
      <c r="AC565" s="328">
        <f t="shared" si="365"/>
        <v>0.17360750238743042</v>
      </c>
      <c r="AD565" s="328">
        <f t="shared" si="366"/>
        <v>-0.11520239462559105</v>
      </c>
      <c r="AE565" s="328">
        <f t="shared" si="367"/>
        <v>26.984185742593301</v>
      </c>
      <c r="AF565" s="328">
        <f t="shared" si="368"/>
        <v>679.08099366343049</v>
      </c>
      <c r="AG565" s="328">
        <f t="shared" si="369"/>
        <v>678.53442366303057</v>
      </c>
      <c r="AH565" s="328">
        <f t="shared" si="370"/>
        <v>1.2446181132200946</v>
      </c>
      <c r="AI565" s="328">
        <f t="shared" si="371"/>
        <v>231.05280908437109</v>
      </c>
      <c r="AJ565" s="328">
        <f t="shared" si="372"/>
        <v>22.174174501682568</v>
      </c>
      <c r="AK565" s="337">
        <f t="shared" si="373"/>
        <v>221.04628998455354</v>
      </c>
      <c r="AL565" s="42">
        <f t="shared" si="343"/>
        <v>6.3676780317578334</v>
      </c>
    </row>
    <row r="566" spans="2:38" ht="15" x14ac:dyDescent="0.15">
      <c r="B566" s="328">
        <f t="shared" si="344"/>
        <v>679.08099366343049</v>
      </c>
      <c r="C566" s="328">
        <f t="shared" si="345"/>
        <v>678.53442366303057</v>
      </c>
      <c r="D566" s="328">
        <f t="shared" si="346"/>
        <v>1.2446181132200946</v>
      </c>
      <c r="E566" s="328">
        <f t="shared" si="339"/>
        <v>147.31990552164663</v>
      </c>
      <c r="F566" s="328">
        <f t="shared" si="347"/>
        <v>147.30798678901192</v>
      </c>
      <c r="G566" s="328">
        <f t="shared" si="348"/>
        <v>76.369140939401674</v>
      </c>
      <c r="H566" s="313">
        <f t="shared" si="349"/>
        <v>0.02</v>
      </c>
      <c r="I566" s="328">
        <f t="shared" si="350"/>
        <v>0.43725600031993966</v>
      </c>
      <c r="J566" s="328">
        <f t="shared" si="340"/>
        <v>80</v>
      </c>
      <c r="K566" s="335">
        <f t="shared" si="351"/>
        <v>-1</v>
      </c>
      <c r="L566" s="323">
        <f t="shared" si="352"/>
        <v>1.2246181132200946</v>
      </c>
      <c r="M566" s="323">
        <f t="shared" si="353"/>
        <v>1.2346181132200946</v>
      </c>
      <c r="N566" s="328">
        <f t="shared" si="354"/>
        <v>-1.7403590706008831E-2</v>
      </c>
      <c r="O566" s="328">
        <f t="shared" si="355"/>
        <v>2.5490085818891117E-3</v>
      </c>
      <c r="P566" s="332">
        <f t="shared" si="341"/>
        <v>12.297203712884341</v>
      </c>
      <c r="Q566" s="328">
        <f t="shared" si="356"/>
        <v>-1.7363793346943481</v>
      </c>
      <c r="R566" s="277">
        <f>IF(H566&gt;0, rate1(1,$L$52,$L$51,$L$54,L566,$L$53,$L$50,P566),"")</f>
        <v>756.78986515139934</v>
      </c>
      <c r="S566" s="323">
        <f t="shared" si="357"/>
        <v>-0.90011500906578568</v>
      </c>
      <c r="T566" s="323">
        <f t="shared" si="358"/>
        <v>-9.1592301639496637E-3</v>
      </c>
      <c r="U566" s="328">
        <f t="shared" si="359"/>
        <v>1.2446181132200946</v>
      </c>
      <c r="V566" s="336">
        <f t="shared" si="360"/>
        <v>1.2446181132200946</v>
      </c>
      <c r="W566" s="328">
        <f t="shared" si="361"/>
        <v>9.3203708404931973E-5</v>
      </c>
      <c r="X566" s="328">
        <f t="shared" si="362"/>
        <v>0.17430733696900802</v>
      </c>
      <c r="Y566" s="328">
        <f t="shared" si="342"/>
        <v>12.497217064870572</v>
      </c>
      <c r="Z566" s="108">
        <f>IF(H566&gt;0, rate1(1,$L$52,$L$51,$L$54,U566,$L$53,$L$50,Y566),"")</f>
        <v>752.74479772777045</v>
      </c>
      <c r="AA566" s="336">
        <f t="shared" si="363"/>
        <v>9.084407506724021E-2</v>
      </c>
      <c r="AB566" s="336">
        <f t="shared" si="364"/>
        <v>1.0251674751151759E-4</v>
      </c>
      <c r="AC566" s="328">
        <f t="shared" si="365"/>
        <v>1.0251674751151759E-4</v>
      </c>
      <c r="AD566" s="328">
        <f t="shared" si="366"/>
        <v>-195.09007538259087</v>
      </c>
      <c r="AE566" s="328">
        <f t="shared" si="367"/>
        <v>-2244.831633303826</v>
      </c>
      <c r="AF566" s="328">
        <f t="shared" si="368"/>
        <v>679.06348755597696</v>
      </c>
      <c r="AG566" s="328">
        <f t="shared" si="369"/>
        <v>678.53432114628311</v>
      </c>
      <c r="AH566" s="328">
        <f t="shared" si="370"/>
        <v>1.2246425809198871</v>
      </c>
      <c r="AI566" s="328">
        <f t="shared" si="371"/>
        <v>0.13546263267017805</v>
      </c>
      <c r="AJ566" s="328">
        <f t="shared" si="372"/>
        <v>22.174212130191645</v>
      </c>
      <c r="AK566" s="337">
        <f t="shared" si="373"/>
        <v>221.06483107595594</v>
      </c>
      <c r="AL566" s="42">
        <f t="shared" si="343"/>
        <v>6.3861622564845835</v>
      </c>
    </row>
    <row r="567" spans="2:38" ht="15" x14ac:dyDescent="0.15">
      <c r="B567" s="328">
        <f t="shared" si="344"/>
        <v>679.06348755597696</v>
      </c>
      <c r="C567" s="328">
        <f t="shared" si="345"/>
        <v>678.53432114628311</v>
      </c>
      <c r="D567" s="328">
        <f t="shared" si="346"/>
        <v>1.2246425809198871</v>
      </c>
      <c r="E567" s="328">
        <f t="shared" si="339"/>
        <v>147.00183336330173</v>
      </c>
      <c r="F567" s="328">
        <f t="shared" si="347"/>
        <v>147.16086944247417</v>
      </c>
      <c r="G567" s="328">
        <f t="shared" si="348"/>
        <v>92.004530749013156</v>
      </c>
      <c r="H567" s="313">
        <f t="shared" si="349"/>
        <v>0.08</v>
      </c>
      <c r="I567" s="328">
        <f t="shared" si="350"/>
        <v>0.42333312775508602</v>
      </c>
      <c r="J567" s="328">
        <f t="shared" si="340"/>
        <v>80</v>
      </c>
      <c r="K567" s="335">
        <f t="shared" si="351"/>
        <v>1</v>
      </c>
      <c r="L567" s="323">
        <f t="shared" si="352"/>
        <v>1.3046425809198872</v>
      </c>
      <c r="M567" s="323">
        <f t="shared" si="353"/>
        <v>1.2646425809198871</v>
      </c>
      <c r="N567" s="328">
        <f t="shared" si="354"/>
        <v>7.0361088337083766E-2</v>
      </c>
      <c r="O567" s="328">
        <f t="shared" si="355"/>
        <v>2.5490085818891117E-3</v>
      </c>
      <c r="P567" s="332">
        <f t="shared" si="341"/>
        <v>13.042369595928655</v>
      </c>
      <c r="Q567" s="328">
        <f t="shared" si="356"/>
        <v>3.9318361131649908</v>
      </c>
      <c r="R567" s="277">
        <f>IF(H567&gt;0, rate1(1,$L$52,$L$51,$L$54,L567,$L$53,$L$50,P567),"")</f>
        <v>741.46818337107914</v>
      </c>
      <c r="S567" s="323">
        <f t="shared" si="357"/>
        <v>2.0803269227884784</v>
      </c>
      <c r="T567" s="323">
        <f t="shared" si="358"/>
        <v>-6.512944077656764E-2</v>
      </c>
      <c r="U567" s="328">
        <f t="shared" si="359"/>
        <v>1.2246425809198871</v>
      </c>
      <c r="V567" s="336">
        <f t="shared" si="360"/>
        <v>1.2246425809198871</v>
      </c>
      <c r="W567" s="328">
        <f t="shared" si="361"/>
        <v>9.0235965586771272E-5</v>
      </c>
      <c r="X567" s="328">
        <f t="shared" si="362"/>
        <v>-3.7006244565389892</v>
      </c>
      <c r="Y567" s="328">
        <f t="shared" si="342"/>
        <v>12.230370503723519</v>
      </c>
      <c r="Z567" s="108">
        <f>IF(H567&gt;0, rate1(1,$L$52,$L$51,$L$54,U567,$L$53,$L$50,Y567),"")</f>
        <v>758.13072739693109</v>
      </c>
      <c r="AA567" s="336">
        <f t="shared" si="363"/>
        <v>-1.9149596078767122</v>
      </c>
      <c r="AB567" s="336">
        <f t="shared" si="364"/>
        <v>3.0956163283682724E-5</v>
      </c>
      <c r="AC567" s="328">
        <f t="shared" si="365"/>
        <v>3.0956163283682724E-5</v>
      </c>
      <c r="AD567" s="328">
        <f t="shared" si="366"/>
        <v>2584.2995873512764</v>
      </c>
      <c r="AE567" s="328">
        <f t="shared" si="367"/>
        <v>41647247.312955342</v>
      </c>
      <c r="AF567" s="328">
        <f t="shared" si="368"/>
        <v>679.13381768815077</v>
      </c>
      <c r="AG567" s="328">
        <f t="shared" si="369"/>
        <v>678.5342901901198</v>
      </c>
      <c r="AH567" s="328">
        <f t="shared" si="370"/>
        <v>1.3035202291204646</v>
      </c>
      <c r="AI567" s="328">
        <f t="shared" si="371"/>
        <v>4.1749820124365657E-2</v>
      </c>
      <c r="AJ567" s="328">
        <f t="shared" si="372"/>
        <v>22.174223727363902</v>
      </c>
      <c r="AK567" s="337">
        <f t="shared" si="373"/>
        <v>221.06484142112083</v>
      </c>
      <c r="AL567" s="42">
        <f t="shared" si="343"/>
        <v>6.3861730934951968</v>
      </c>
    </row>
    <row r="568" spans="2:38" ht="15" x14ac:dyDescent="0.15">
      <c r="B568" s="328">
        <f t="shared" si="344"/>
        <v>679.13381768815077</v>
      </c>
      <c r="C568" s="328">
        <f t="shared" si="345"/>
        <v>678.5342901901198</v>
      </c>
      <c r="D568" s="328">
        <f t="shared" si="346"/>
        <v>1.3035202291204646</v>
      </c>
      <c r="E568" s="328">
        <f t="shared" si="339"/>
        <v>148.28866017311134</v>
      </c>
      <c r="F568" s="328">
        <f t="shared" si="347"/>
        <v>147.64524676820653</v>
      </c>
      <c r="G568" s="328">
        <f t="shared" si="348"/>
        <v>88.130230274799345</v>
      </c>
      <c r="H568" s="313">
        <f t="shared" si="349"/>
        <v>0.02</v>
      </c>
      <c r="I568" s="328">
        <f t="shared" si="350"/>
        <v>0.47962199842477277</v>
      </c>
      <c r="J568" s="328">
        <f t="shared" si="340"/>
        <v>80</v>
      </c>
      <c r="K568" s="335">
        <f t="shared" si="351"/>
        <v>-1</v>
      </c>
      <c r="L568" s="323">
        <f t="shared" si="352"/>
        <v>1.2835202291204646</v>
      </c>
      <c r="M568" s="323">
        <f t="shared" si="353"/>
        <v>1.2935202291204646</v>
      </c>
      <c r="N568" s="328">
        <f t="shared" si="354"/>
        <v>-1.8225943776976727E-2</v>
      </c>
      <c r="O568" s="328">
        <f t="shared" si="355"/>
        <v>2.5490085818891117E-3</v>
      </c>
      <c r="P568" s="332">
        <f t="shared" si="341"/>
        <v>13.089201231630337</v>
      </c>
      <c r="Q568" s="328">
        <f t="shared" si="356"/>
        <v>10.599997814986978</v>
      </c>
      <c r="R568" s="277">
        <f>IF(H568&gt;0, rate1(1,$L$52,$L$51,$L$54,L568,$L$53,$L$50,P568),"")</f>
        <v>740.4818818984877</v>
      </c>
      <c r="S568" s="323">
        <f t="shared" si="357"/>
        <v>5.6159087355098274</v>
      </c>
      <c r="T568" s="323">
        <f t="shared" si="358"/>
        <v>3.9485060951846727E-3</v>
      </c>
      <c r="U568" s="328">
        <f t="shared" si="359"/>
        <v>1.3035202291204646</v>
      </c>
      <c r="V568" s="336">
        <f t="shared" si="360"/>
        <v>1.3035202291204646</v>
      </c>
      <c r="W568" s="328">
        <f t="shared" si="361"/>
        <v>1.0223427203537305E-4</v>
      </c>
      <c r="X568" s="328">
        <f t="shared" si="362"/>
        <v>12.315232333481177</v>
      </c>
      <c r="Y568" s="328">
        <f t="shared" si="342"/>
        <v>13.292364602508155</v>
      </c>
      <c r="Z568" s="108">
        <f>IF(H568&gt;0, rate1(1,$L$52,$L$51,$L$54,U568,$L$53,$L$50,Y568),"")</f>
        <v>736.1701512244814</v>
      </c>
      <c r="AA568" s="336">
        <f t="shared" si="363"/>
        <v>6.5628595066050339</v>
      </c>
      <c r="AB568" s="336">
        <f t="shared" si="364"/>
        <v>-1.837800719467851E-5</v>
      </c>
      <c r="AC568" s="328">
        <f t="shared" si="365"/>
        <v>3.9485060951846727E-3</v>
      </c>
      <c r="AD568" s="328">
        <f t="shared" si="366"/>
        <v>-5.0652068194577762</v>
      </c>
      <c r="AE568" s="328">
        <f t="shared" si="367"/>
        <v>-1301364.1673120668</v>
      </c>
      <c r="AF568" s="328">
        <f t="shared" si="368"/>
        <v>679.11164323827859</v>
      </c>
      <c r="AG568" s="328">
        <f t="shared" si="369"/>
        <v>678.53034168402462</v>
      </c>
      <c r="AH568" s="328">
        <f t="shared" si="370"/>
        <v>1.2835534658269245</v>
      </c>
      <c r="AI568" s="328">
        <f t="shared" si="371"/>
        <v>5.3323466673637965</v>
      </c>
      <c r="AJ568" s="328">
        <f t="shared" si="372"/>
        <v>22.175704934771503</v>
      </c>
      <c r="AK568" s="337">
        <f t="shared" si="373"/>
        <v>221.06484526229343</v>
      </c>
      <c r="AL568" s="42">
        <f t="shared" si="343"/>
        <v>6.3861764334808067</v>
      </c>
    </row>
    <row r="569" spans="2:38" ht="15" x14ac:dyDescent="0.15">
      <c r="B569" s="328">
        <f t="shared" si="344"/>
        <v>679.11164323827859</v>
      </c>
      <c r="C569" s="328">
        <f t="shared" si="345"/>
        <v>678.53034168402462</v>
      </c>
      <c r="D569" s="328">
        <f t="shared" si="346"/>
        <v>1.2835534658269245</v>
      </c>
      <c r="E569" s="328">
        <f t="shared" si="339"/>
        <v>147.96324078514351</v>
      </c>
      <c r="F569" s="328">
        <f t="shared" si="347"/>
        <v>148.12595047912743</v>
      </c>
      <c r="G569" s="328">
        <f t="shared" si="348"/>
        <v>84.354219216000203</v>
      </c>
      <c r="H569" s="313">
        <f t="shared" si="349"/>
        <v>0.02</v>
      </c>
      <c r="I569" s="328">
        <f t="shared" si="350"/>
        <v>0.46504124340317504</v>
      </c>
      <c r="J569" s="328">
        <f t="shared" si="340"/>
        <v>80</v>
      </c>
      <c r="K569" s="335">
        <f t="shared" si="351"/>
        <v>-1</v>
      </c>
      <c r="L569" s="323">
        <f t="shared" si="352"/>
        <v>1.2635534658269245</v>
      </c>
      <c r="M569" s="323">
        <f t="shared" si="353"/>
        <v>1.2735534658269245</v>
      </c>
      <c r="N569" s="328">
        <f t="shared" si="354"/>
        <v>-1.7947227576022184E-2</v>
      </c>
      <c r="O569" s="328">
        <f t="shared" si="355"/>
        <v>2.5490085818891117E-3</v>
      </c>
      <c r="P569" s="332">
        <f t="shared" si="341"/>
        <v>12.819343868044431</v>
      </c>
      <c r="Q569" s="328">
        <f t="shared" si="356"/>
        <v>6.2791687428078262</v>
      </c>
      <c r="R569" s="277">
        <f>IF(H569&gt;0, rate1(1,$L$52,$L$51,$L$54,L569,$L$53,$L$50,P569),"")</f>
        <v>746.12670206093446</v>
      </c>
      <c r="S569" s="323">
        <f t="shared" si="357"/>
        <v>3.301553004064647</v>
      </c>
      <c r="T569" s="323">
        <f t="shared" si="358"/>
        <v>7.7978771483109737E-3</v>
      </c>
      <c r="U569" s="328">
        <f t="shared" si="359"/>
        <v>1.2835534658269245</v>
      </c>
      <c r="V569" s="336">
        <f t="shared" si="360"/>
        <v>1.2835534658269245</v>
      </c>
      <c r="W569" s="328">
        <f t="shared" si="361"/>
        <v>9.9126297671281449E-5</v>
      </c>
      <c r="X569" s="328">
        <f t="shared" si="362"/>
        <v>8.4247035245616075</v>
      </c>
      <c r="Y569" s="328">
        <f t="shared" si="342"/>
        <v>13.021450387326842</v>
      </c>
      <c r="Z569" s="108">
        <f>IF(H569&gt;0, rate1(1,$L$52,$L$51,$L$54,U569,$L$53,$L$50,Y569),"")</f>
        <v>741.90784105061584</v>
      </c>
      <c r="AA569" s="336">
        <f t="shared" si="363"/>
        <v>4.454852896291035</v>
      </c>
      <c r="AB569" s="336">
        <f t="shared" si="364"/>
        <v>-2.8691901116165817E-5</v>
      </c>
      <c r="AC569" s="328">
        <f t="shared" si="365"/>
        <v>7.7978771483109737E-3</v>
      </c>
      <c r="AD569" s="328">
        <f t="shared" si="366"/>
        <v>-2.5648006014472817</v>
      </c>
      <c r="AE569" s="328">
        <f t="shared" si="367"/>
        <v>425.73210258486171</v>
      </c>
      <c r="AF569" s="328">
        <f t="shared" si="368"/>
        <v>679.08589813355422</v>
      </c>
      <c r="AG569" s="328">
        <f t="shared" si="369"/>
        <v>678.52254380687634</v>
      </c>
      <c r="AH569" s="328">
        <f t="shared" si="370"/>
        <v>1.2635837691406613</v>
      </c>
      <c r="AI569" s="328">
        <f t="shared" si="371"/>
        <v>10.451143387271696</v>
      </c>
      <c r="AJ569" s="328">
        <f t="shared" si="372"/>
        <v>22.178608030156855</v>
      </c>
      <c r="AK569" s="337">
        <f t="shared" si="373"/>
        <v>221.06531520323313</v>
      </c>
      <c r="AL569" s="42">
        <f t="shared" si="343"/>
        <v>6.3866030212141958</v>
      </c>
    </row>
    <row r="570" spans="2:38" ht="15" x14ac:dyDescent="0.15">
      <c r="B570" s="328">
        <f t="shared" si="344"/>
        <v>679.08589813355422</v>
      </c>
      <c r="C570" s="328">
        <f t="shared" si="345"/>
        <v>678.52254380687634</v>
      </c>
      <c r="D570" s="328">
        <f t="shared" si="346"/>
        <v>1.2635837691406613</v>
      </c>
      <c r="E570" s="328">
        <f t="shared" si="339"/>
        <v>147.65061730636904</v>
      </c>
      <c r="F570" s="328">
        <f t="shared" si="347"/>
        <v>147.80692904575628</v>
      </c>
      <c r="G570" s="328">
        <f t="shared" si="348"/>
        <v>80.24391436870404</v>
      </c>
      <c r="H570" s="313">
        <f t="shared" si="349"/>
        <v>0.02</v>
      </c>
      <c r="I570" s="328">
        <f t="shared" si="350"/>
        <v>0.45068346134230525</v>
      </c>
      <c r="J570" s="328">
        <f t="shared" si="340"/>
        <v>80</v>
      </c>
      <c r="K570" s="335">
        <f t="shared" si="351"/>
        <v>-1</v>
      </c>
      <c r="L570" s="323">
        <f t="shared" si="352"/>
        <v>1.2435837691406613</v>
      </c>
      <c r="M570" s="323">
        <f t="shared" si="353"/>
        <v>1.2535837691406613</v>
      </c>
      <c r="N570" s="328">
        <f t="shared" si="354"/>
        <v>-1.7668422443203102E-2</v>
      </c>
      <c r="O570" s="328">
        <f t="shared" si="355"/>
        <v>2.5490085818891117E-3</v>
      </c>
      <c r="P570" s="332">
        <f t="shared" si="341"/>
        <v>12.550862279147067</v>
      </c>
      <c r="Q570" s="328">
        <f t="shared" si="356"/>
        <v>2.1099749151351403</v>
      </c>
      <c r="R570" s="277">
        <f>IF(H570&gt;0, rate1(1,$L$52,$L$51,$L$54,L570,$L$53,$L$50,P570),"")</f>
        <v>751.65157933624107</v>
      </c>
      <c r="S570" s="323">
        <f t="shared" si="357"/>
        <v>1.1012588719079075</v>
      </c>
      <c r="T570" s="323">
        <f t="shared" si="358"/>
        <v>0.17448764844301354</v>
      </c>
      <c r="U570" s="328">
        <f t="shared" si="359"/>
        <v>1.2635837691406613</v>
      </c>
      <c r="V570" s="336">
        <f t="shared" si="360"/>
        <v>1.2635837691406613</v>
      </c>
      <c r="W570" s="328">
        <f t="shared" si="361"/>
        <v>9.606585131605172E-5</v>
      </c>
      <c r="X570" s="328">
        <f t="shared" si="362"/>
        <v>4.1797208190163673</v>
      </c>
      <c r="Y570" s="328">
        <f t="shared" si="342"/>
        <v>12.751900654337993</v>
      </c>
      <c r="Z570" s="108">
        <f>IF(H570&gt;0, rate1(1,$L$52,$L$51,$L$54,U570,$L$53,$L$50,Y570),"")</f>
        <v>747.52302897869765</v>
      </c>
      <c r="AA570" s="336">
        <f t="shared" si="363"/>
        <v>2.1935695065604444</v>
      </c>
      <c r="AB570" s="336">
        <f t="shared" si="364"/>
        <v>-8.0486180979010114E-5</v>
      </c>
      <c r="AC570" s="328">
        <f t="shared" si="365"/>
        <v>0.17448764844301354</v>
      </c>
      <c r="AD570" s="328">
        <f t="shared" si="366"/>
        <v>-0.11462129370453326</v>
      </c>
      <c r="AE570" s="328">
        <f t="shared" si="367"/>
        <v>26.882872897280215</v>
      </c>
      <c r="AF570" s="328">
        <f t="shared" si="368"/>
        <v>678.89374206266803</v>
      </c>
      <c r="AG570" s="328">
        <f t="shared" si="369"/>
        <v>678.34805615843334</v>
      </c>
      <c r="AH570" s="328">
        <f t="shared" si="370"/>
        <v>1.2436110990873213</v>
      </c>
      <c r="AI570" s="328">
        <f t="shared" si="371"/>
        <v>232.13900328274156</v>
      </c>
      <c r="AJ570" s="328">
        <f t="shared" si="372"/>
        <v>22.243091086624283</v>
      </c>
      <c r="AK570" s="337">
        <f t="shared" si="373"/>
        <v>221.06619680127346</v>
      </c>
      <c r="AL570" s="42">
        <f t="shared" si="343"/>
        <v>6.3874391126851773</v>
      </c>
    </row>
    <row r="571" spans="2:38" ht="15" x14ac:dyDescent="0.15">
      <c r="B571" s="328">
        <f t="shared" si="344"/>
        <v>678.89374206266803</v>
      </c>
      <c r="C571" s="328">
        <f t="shared" si="345"/>
        <v>678.34805615843334</v>
      </c>
      <c r="D571" s="328">
        <f t="shared" si="346"/>
        <v>1.2436110990873213</v>
      </c>
      <c r="E571" s="328">
        <f t="shared" si="339"/>
        <v>147.676472163661</v>
      </c>
      <c r="F571" s="328">
        <f t="shared" si="347"/>
        <v>147.66354473501502</v>
      </c>
      <c r="G571" s="328">
        <f t="shared" si="348"/>
        <v>76.364752076803271</v>
      </c>
      <c r="H571" s="313">
        <f t="shared" si="349"/>
        <v>0.02</v>
      </c>
      <c r="I571" s="328">
        <f t="shared" si="350"/>
        <v>0.43654872338775025</v>
      </c>
      <c r="J571" s="328">
        <f t="shared" si="340"/>
        <v>80</v>
      </c>
      <c r="K571" s="335">
        <f t="shared" si="351"/>
        <v>-1</v>
      </c>
      <c r="L571" s="323">
        <f t="shared" si="352"/>
        <v>1.2236110990873212</v>
      </c>
      <c r="M571" s="323">
        <f t="shared" si="353"/>
        <v>1.2336110990873213</v>
      </c>
      <c r="N571" s="328">
        <f t="shared" si="354"/>
        <v>-1.7389527799130056E-2</v>
      </c>
      <c r="O571" s="328">
        <f t="shared" si="355"/>
        <v>2.5490085818891117E-3</v>
      </c>
      <c r="P571" s="332">
        <f t="shared" si="341"/>
        <v>12.283771601315589</v>
      </c>
      <c r="Q571" s="328">
        <f t="shared" si="356"/>
        <v>-1.7387672358732402</v>
      </c>
      <c r="R571" s="277">
        <f>IF(H571&gt;0, rate1(1,$L$52,$L$51,$L$54,L571,$L$53,$L$50,P571),"")</f>
        <v>757.05978157802667</v>
      </c>
      <c r="S571" s="323">
        <f t="shared" si="357"/>
        <v>-0.90103150237741914</v>
      </c>
      <c r="T571" s="323">
        <f t="shared" si="358"/>
        <v>-9.1474169562065707E-3</v>
      </c>
      <c r="U571" s="328">
        <f t="shared" si="359"/>
        <v>1.2436110990873213</v>
      </c>
      <c r="V571" s="336">
        <f t="shared" si="360"/>
        <v>1.2436110990873213</v>
      </c>
      <c r="W571" s="328">
        <f t="shared" si="361"/>
        <v>9.3052948134442204E-5</v>
      </c>
      <c r="X571" s="328">
        <f t="shared" si="362"/>
        <v>0.17290662916485644</v>
      </c>
      <c r="Y571" s="328">
        <f t="shared" si="342"/>
        <v>12.483730234494276</v>
      </c>
      <c r="Z571" s="108">
        <f>IF(H571&gt;0, rate1(1,$L$52,$L$51,$L$54,U571,$L$53,$L$50,Y571),"")</f>
        <v>753.01908622528049</v>
      </c>
      <c r="AA571" s="336">
        <f t="shared" si="363"/>
        <v>9.0081241403983284E-2</v>
      </c>
      <c r="AB571" s="336">
        <f t="shared" si="364"/>
        <v>1.0226511680891239E-4</v>
      </c>
      <c r="AC571" s="328">
        <f t="shared" si="365"/>
        <v>1.0226511680891239E-4</v>
      </c>
      <c r="AD571" s="328">
        <f t="shared" si="366"/>
        <v>-195.570108596962</v>
      </c>
      <c r="AE571" s="328">
        <f t="shared" si="367"/>
        <v>-2239.0238166454619</v>
      </c>
      <c r="AF571" s="328">
        <f t="shared" si="368"/>
        <v>678.87625026975206</v>
      </c>
      <c r="AG571" s="328">
        <f t="shared" si="369"/>
        <v>678.34795389331657</v>
      </c>
      <c r="AH571" s="328">
        <f t="shared" si="370"/>
        <v>1.2236354137318357</v>
      </c>
      <c r="AI571" s="328">
        <f t="shared" si="371"/>
        <v>0.13508195693046784</v>
      </c>
      <c r="AJ571" s="328">
        <f t="shared" si="372"/>
        <v>22.243128609390098</v>
      </c>
      <c r="AK571" s="337">
        <f t="shared" si="373"/>
        <v>221.08482454357451</v>
      </c>
      <c r="AL571" s="42">
        <f t="shared" si="343"/>
        <v>6.4060102329477964</v>
      </c>
    </row>
    <row r="572" spans="2:38" ht="15" x14ac:dyDescent="0.15">
      <c r="B572" s="328">
        <f t="shared" si="344"/>
        <v>678.87625026975206</v>
      </c>
      <c r="C572" s="328">
        <f t="shared" si="345"/>
        <v>678.34795389331657</v>
      </c>
      <c r="D572" s="328">
        <f t="shared" si="346"/>
        <v>1.2236354137318357</v>
      </c>
      <c r="E572" s="328">
        <f t="shared" si="339"/>
        <v>147.35865668475816</v>
      </c>
      <c r="F572" s="328">
        <f t="shared" si="347"/>
        <v>147.51756442420958</v>
      </c>
      <c r="G572" s="328">
        <f t="shared" si="348"/>
        <v>92.013701956513927</v>
      </c>
      <c r="H572" s="313">
        <f t="shared" si="349"/>
        <v>0.08</v>
      </c>
      <c r="I572" s="328">
        <f t="shared" si="350"/>
        <v>0.42263710114839342</v>
      </c>
      <c r="J572" s="328">
        <f t="shared" si="340"/>
        <v>80</v>
      </c>
      <c r="K572" s="335">
        <f t="shared" si="351"/>
        <v>1</v>
      </c>
      <c r="L572" s="323">
        <f t="shared" si="352"/>
        <v>1.3036354137318358</v>
      </c>
      <c r="M572" s="323">
        <f t="shared" si="353"/>
        <v>1.2636354137318357</v>
      </c>
      <c r="N572" s="328">
        <f t="shared" si="354"/>
        <v>7.0304076664993609E-2</v>
      </c>
      <c r="O572" s="328">
        <f t="shared" si="355"/>
        <v>2.5490085818891117E-3</v>
      </c>
      <c r="P572" s="332">
        <f t="shared" si="341"/>
        <v>13.028741072908078</v>
      </c>
      <c r="Q572" s="328">
        <f t="shared" si="356"/>
        <v>3.9347093412462044</v>
      </c>
      <c r="R572" s="277">
        <f>IF(H572&gt;0, rate1(1,$L$52,$L$51,$L$54,L572,$L$53,$L$50,P572),"")</f>
        <v>741.75467706416191</v>
      </c>
      <c r="S572" s="323">
        <f t="shared" si="357"/>
        <v>2.0810430541824081</v>
      </c>
      <c r="T572" s="323">
        <f t="shared" si="358"/>
        <v>-6.5033558462816748E-2</v>
      </c>
      <c r="U572" s="328">
        <f t="shared" si="359"/>
        <v>1.2236354137318357</v>
      </c>
      <c r="V572" s="336">
        <f t="shared" si="360"/>
        <v>1.2236354137318357</v>
      </c>
      <c r="W572" s="328">
        <f t="shared" si="361"/>
        <v>9.0087603389354953E-5</v>
      </c>
      <c r="X572" s="328">
        <f t="shared" si="362"/>
        <v>-3.7042375815823192</v>
      </c>
      <c r="Y572" s="328">
        <f t="shared" si="342"/>
        <v>12.216954350998204</v>
      </c>
      <c r="Z572" s="108">
        <f>IF(H572&gt;0, rate1(1,$L$52,$L$51,$L$54,U572,$L$53,$L$50,Y572),"")</f>
        <v>758.39924833499276</v>
      </c>
      <c r="AA572" s="336">
        <f t="shared" si="363"/>
        <v>-1.9161506113367284</v>
      </c>
      <c r="AB572" s="336">
        <f t="shared" si="364"/>
        <v>3.0892644241053064E-5</v>
      </c>
      <c r="AC572" s="328">
        <f t="shared" si="365"/>
        <v>3.0892644241053064E-5</v>
      </c>
      <c r="AD572" s="328">
        <f t="shared" si="366"/>
        <v>2589.6132223504665</v>
      </c>
      <c r="AE572" s="328">
        <f t="shared" si="367"/>
        <v>41832835.112064257</v>
      </c>
      <c r="AF572" s="328">
        <f t="shared" si="368"/>
        <v>678.94652345377278</v>
      </c>
      <c r="AG572" s="328">
        <f t="shared" si="369"/>
        <v>678.34792300067238</v>
      </c>
      <c r="AH572" s="328">
        <f t="shared" si="370"/>
        <v>1.3025120273872575</v>
      </c>
      <c r="AI572" s="328">
        <f t="shared" si="371"/>
        <v>4.1648061274551076E-2</v>
      </c>
      <c r="AJ572" s="328">
        <f t="shared" si="372"/>
        <v>22.243140178296006</v>
      </c>
      <c r="AK572" s="337">
        <f t="shared" si="373"/>
        <v>221.08483485907468</v>
      </c>
      <c r="AL572" s="42">
        <f t="shared" si="343"/>
        <v>6.4060210395043509</v>
      </c>
    </row>
    <row r="573" spans="2:38" ht="15" x14ac:dyDescent="0.15">
      <c r="B573" s="328">
        <f t="shared" si="344"/>
        <v>678.94652345377278</v>
      </c>
      <c r="C573" s="328">
        <f t="shared" si="345"/>
        <v>678.34792300067238</v>
      </c>
      <c r="D573" s="328">
        <f t="shared" si="346"/>
        <v>1.3025120273872575</v>
      </c>
      <c r="E573" s="328">
        <f t="shared" si="339"/>
        <v>148.64444073700375</v>
      </c>
      <c r="F573" s="328">
        <f t="shared" si="347"/>
        <v>148.00154871088097</v>
      </c>
      <c r="G573" s="328">
        <f t="shared" si="348"/>
        <v>88.134867949129074</v>
      </c>
      <c r="H573" s="313">
        <f t="shared" si="349"/>
        <v>0.02</v>
      </c>
      <c r="I573" s="328">
        <f t="shared" si="350"/>
        <v>0.47888036248032223</v>
      </c>
      <c r="J573" s="328">
        <f t="shared" si="340"/>
        <v>80</v>
      </c>
      <c r="K573" s="335">
        <f t="shared" si="351"/>
        <v>-1</v>
      </c>
      <c r="L573" s="323">
        <f t="shared" si="352"/>
        <v>1.2825120273872574</v>
      </c>
      <c r="M573" s="323">
        <f t="shared" si="353"/>
        <v>1.2925120273872575</v>
      </c>
      <c r="N573" s="328">
        <f t="shared" si="354"/>
        <v>-1.8211871431343285E-2</v>
      </c>
      <c r="O573" s="328">
        <f t="shared" si="355"/>
        <v>2.5490085818891117E-3</v>
      </c>
      <c r="P573" s="332">
        <f t="shared" si="341"/>
        <v>13.075541360580196</v>
      </c>
      <c r="Q573" s="328">
        <f t="shared" si="356"/>
        <v>10.605178791869491</v>
      </c>
      <c r="R573" s="277">
        <f>IF(H573&gt;0, rate1(1,$L$52,$L$51,$L$54,L573,$L$53,$L$50,P573),"")</f>
        <v>740.76985910669907</v>
      </c>
      <c r="S573" s="323">
        <f t="shared" si="357"/>
        <v>5.6164693578843261</v>
      </c>
      <c r="T573" s="323">
        <f t="shared" si="358"/>
        <v>3.9449782982399284E-3</v>
      </c>
      <c r="U573" s="328">
        <f t="shared" si="359"/>
        <v>1.3025120273872575</v>
      </c>
      <c r="V573" s="336">
        <f t="shared" si="360"/>
        <v>1.3025120273872575</v>
      </c>
      <c r="W573" s="328">
        <f t="shared" si="361"/>
        <v>1.0207618793733886E-4</v>
      </c>
      <c r="X573" s="328">
        <f t="shared" si="362"/>
        <v>12.323456958086368</v>
      </c>
      <c r="Y573" s="328">
        <f t="shared" si="342"/>
        <v>13.278651629216602</v>
      </c>
      <c r="Z573" s="108">
        <f>IF(H573&gt;0, rate1(1,$L$52,$L$51,$L$54,U573,$L$53,$L$50,Y573),"")</f>
        <v>736.46288113376545</v>
      </c>
      <c r="AA573" s="336">
        <f t="shared" si="363"/>
        <v>6.5646321040043762</v>
      </c>
      <c r="AB573" s="336">
        <f t="shared" si="364"/>
        <v>-1.8343744209771496E-5</v>
      </c>
      <c r="AC573" s="328">
        <f t="shared" si="365"/>
        <v>3.9449782982399284E-3</v>
      </c>
      <c r="AD573" s="328">
        <f t="shared" si="366"/>
        <v>-5.0697363807864546</v>
      </c>
      <c r="AE573" s="328">
        <f t="shared" si="367"/>
        <v>-1305214.8805977821</v>
      </c>
      <c r="AF573" s="328">
        <f t="shared" si="368"/>
        <v>678.92436660404326</v>
      </c>
      <c r="AG573" s="328">
        <f t="shared" si="369"/>
        <v>678.34397802237413</v>
      </c>
      <c r="AH573" s="328">
        <f t="shared" si="370"/>
        <v>1.2825451168940512</v>
      </c>
      <c r="AI573" s="328">
        <f t="shared" si="371"/>
        <v>5.3255113578692477</v>
      </c>
      <c r="AJ573" s="328">
        <f t="shared" si="372"/>
        <v>22.244619487006524</v>
      </c>
      <c r="AK573" s="337">
        <f t="shared" si="373"/>
        <v>221.08483869126698</v>
      </c>
      <c r="AL573" s="42">
        <f t="shared" si="343"/>
        <v>6.4060243713492531</v>
      </c>
    </row>
    <row r="574" spans="2:38" ht="15" x14ac:dyDescent="0.15">
      <c r="B574" s="328">
        <f t="shared" si="344"/>
        <v>678.92436660404326</v>
      </c>
      <c r="C574" s="328">
        <f t="shared" si="345"/>
        <v>678.34397802237413</v>
      </c>
      <c r="D574" s="328">
        <f t="shared" si="346"/>
        <v>1.2825451168940512</v>
      </c>
      <c r="E574" s="328">
        <f t="shared" ref="E574:E637" si="374">bb2wang($B$6,$H$12,C574,$H$8,$H$9,I574,$H$10,$H$11,$K$10,$K$11,$H$13)</f>
        <v>148.31927164876336</v>
      </c>
      <c r="F574" s="328">
        <f t="shared" si="347"/>
        <v>148.48185619288355</v>
      </c>
      <c r="G574" s="328">
        <f t="shared" si="348"/>
        <v>84.354599646093362</v>
      </c>
      <c r="H574" s="313">
        <f t="shared" si="349"/>
        <v>0.02</v>
      </c>
      <c r="I574" s="328">
        <f t="shared" si="350"/>
        <v>0.46431086533530108</v>
      </c>
      <c r="J574" s="328">
        <f t="shared" ref="J574:J637" si="375">$B$7</f>
        <v>80</v>
      </c>
      <c r="K574" s="335">
        <f t="shared" si="351"/>
        <v>-1</v>
      </c>
      <c r="L574" s="323">
        <f t="shared" si="352"/>
        <v>1.2625451168940511</v>
      </c>
      <c r="M574" s="323">
        <f t="shared" si="353"/>
        <v>1.2725451168940511</v>
      </c>
      <c r="N574" s="328">
        <f t="shared" si="354"/>
        <v>-1.7933150753030702E-2</v>
      </c>
      <c r="O574" s="328">
        <f t="shared" si="355"/>
        <v>2.5490085818891117E-3</v>
      </c>
      <c r="P574" s="332">
        <f t="shared" si="341"/>
        <v>12.805753113415774</v>
      </c>
      <c r="Q574" s="328">
        <f t="shared" si="356"/>
        <v>6.2815069313236904</v>
      </c>
      <c r="R574" s="277">
        <f>IF(H574&gt;0, rate1(1,$L$52,$L$51,$L$54,L574,$L$53,$L$50,P574),"")</f>
        <v>746.40854200008107</v>
      </c>
      <c r="S574" s="323">
        <f t="shared" si="357"/>
        <v>3.3015352976902439</v>
      </c>
      <c r="T574" s="323">
        <f t="shared" si="358"/>
        <v>7.7918208645454661E-3</v>
      </c>
      <c r="U574" s="328">
        <f t="shared" si="359"/>
        <v>1.2825451168940512</v>
      </c>
      <c r="V574" s="336">
        <f t="shared" si="360"/>
        <v>1.2825451168940512</v>
      </c>
      <c r="W574" s="328">
        <f t="shared" si="361"/>
        <v>9.8970613257254314E-5</v>
      </c>
      <c r="X574" s="328">
        <f t="shared" si="362"/>
        <v>8.428429853241667</v>
      </c>
      <c r="Y574" s="328">
        <f t="shared" si="342"/>
        <v>13.007805967335427</v>
      </c>
      <c r="Z574" s="108">
        <f>IF(H574&gt;0, rate1(1,$L$52,$L$51,$L$54,U574,$L$53,$L$50,Y574),"")</f>
        <v>742.19430191260517</v>
      </c>
      <c r="AA574" s="336">
        <f t="shared" si="363"/>
        <v>4.4551031444100264</v>
      </c>
      <c r="AB574" s="336">
        <f t="shared" si="364"/>
        <v>-2.8644763736613129E-5</v>
      </c>
      <c r="AC574" s="328">
        <f t="shared" si="365"/>
        <v>7.7918208645454661E-3</v>
      </c>
      <c r="AD574" s="328">
        <f t="shared" si="366"/>
        <v>-2.5667941226683597</v>
      </c>
      <c r="AE574" s="328">
        <f t="shared" si="367"/>
        <v>426.51190045993644</v>
      </c>
      <c r="AF574" s="328">
        <f t="shared" si="368"/>
        <v>678.89864163242567</v>
      </c>
      <c r="AG574" s="328">
        <f t="shared" si="369"/>
        <v>678.33618620150958</v>
      </c>
      <c r="AH574" s="328">
        <f t="shared" si="370"/>
        <v>1.2625752710345557</v>
      </c>
      <c r="AI574" s="328">
        <f t="shared" si="371"/>
        <v>10.439083191178993</v>
      </c>
      <c r="AJ574" s="328">
        <f t="shared" si="372"/>
        <v>22.247519232337407</v>
      </c>
      <c r="AK574" s="337">
        <f t="shared" si="373"/>
        <v>221.08530805450727</v>
      </c>
      <c r="AL574" s="42">
        <f t="shared" si="343"/>
        <v>6.4064504122578825</v>
      </c>
    </row>
    <row r="575" spans="2:38" ht="15" x14ac:dyDescent="0.15">
      <c r="B575" s="328">
        <f t="shared" si="344"/>
        <v>678.89864163242567</v>
      </c>
      <c r="C575" s="328">
        <f t="shared" si="345"/>
        <v>678.33618620150958</v>
      </c>
      <c r="D575" s="328">
        <f t="shared" si="346"/>
        <v>1.2625752710345557</v>
      </c>
      <c r="E575" s="328">
        <f t="shared" si="374"/>
        <v>148.00689349462428</v>
      </c>
      <c r="F575" s="328">
        <f t="shared" si="347"/>
        <v>148.16308257169382</v>
      </c>
      <c r="G575" s="328">
        <f t="shared" si="348"/>
        <v>80.241708146193773</v>
      </c>
      <c r="H575" s="313">
        <f t="shared" si="349"/>
        <v>0.02</v>
      </c>
      <c r="I575" s="328">
        <f t="shared" si="350"/>
        <v>0.44996434473287084</v>
      </c>
      <c r="J575" s="328">
        <f t="shared" si="375"/>
        <v>80</v>
      </c>
      <c r="K575" s="335">
        <f t="shared" si="351"/>
        <v>-1</v>
      </c>
      <c r="L575" s="323">
        <f t="shared" si="352"/>
        <v>1.2425752710345557</v>
      </c>
      <c r="M575" s="323">
        <f t="shared" si="353"/>
        <v>1.2525752710345557</v>
      </c>
      <c r="N575" s="328">
        <f t="shared" si="354"/>
        <v>-1.7654341114235361E-2</v>
      </c>
      <c r="O575" s="328">
        <f t="shared" si="355"/>
        <v>2.5490085818891117E-3</v>
      </c>
      <c r="P575" s="332">
        <f t="shared" ref="P575:P641" si="376">IF(H575&gt;0, $C$54*$L$55*$L$55*M575*M575/(($B$19*(B575-C575))^0.333)*1000,"")</f>
        <v>12.537341395827507</v>
      </c>
      <c r="Q575" s="328">
        <f t="shared" si="356"/>
        <v>2.1096147794658719</v>
      </c>
      <c r="R575" s="277">
        <f>IF(H575&gt;0, rate1(1,$L$52,$L$51,$L$54,L575,$L$53,$L$50,P575),"")</f>
        <v>751.92745026065018</v>
      </c>
      <c r="S575" s="323">
        <f t="shared" si="357"/>
        <v>1.1006669399238882</v>
      </c>
      <c r="T575" s="323">
        <f t="shared" si="358"/>
        <v>0.17537377343131097</v>
      </c>
      <c r="U575" s="328">
        <f t="shared" si="359"/>
        <v>1.2625752710345557</v>
      </c>
      <c r="V575" s="336">
        <f t="shared" si="360"/>
        <v>1.2625752710345557</v>
      </c>
      <c r="W575" s="328">
        <f t="shared" si="361"/>
        <v>9.5912567348088729E-5</v>
      </c>
      <c r="X575" s="328">
        <f t="shared" si="362"/>
        <v>4.1806767676301888</v>
      </c>
      <c r="Y575" s="328">
        <f t="shared" ref="Y575:Y641" si="377">IF(H575&gt;0, $C$54*$L$55*$L$55*V575*V575/(($B$19*(B575-C575))^0.333)*1000,"")</f>
        <v>12.738325527421747</v>
      </c>
      <c r="Z575" s="108">
        <f>IF(H575&gt;0, rate1(1,$L$52,$L$51,$L$54,U575,$L$53,$L$50,Y575),"")</f>
        <v>747.80339438453245</v>
      </c>
      <c r="AA575" s="336">
        <f t="shared" si="363"/>
        <v>2.1932486021758479</v>
      </c>
      <c r="AB575" s="336">
        <f t="shared" si="364"/>
        <v>-8.0379367026448171E-5</v>
      </c>
      <c r="AC575" s="328">
        <f t="shared" si="365"/>
        <v>0.17537377343131097</v>
      </c>
      <c r="AD575" s="328">
        <f t="shared" si="366"/>
        <v>-0.11404213759381442</v>
      </c>
      <c r="AE575" s="328">
        <f t="shared" si="367"/>
        <v>26.781798126483967</v>
      </c>
      <c r="AF575" s="328">
        <f t="shared" si="368"/>
        <v>678.70561351788012</v>
      </c>
      <c r="AG575" s="328">
        <f t="shared" si="369"/>
        <v>678.16081242807832</v>
      </c>
      <c r="AH575" s="328">
        <f t="shared" si="370"/>
        <v>1.2426024497383041</v>
      </c>
      <c r="AI575" s="328">
        <f t="shared" si="371"/>
        <v>233.23230634886241</v>
      </c>
      <c r="AJ575" s="328">
        <f t="shared" si="372"/>
        <v>22.312305984100981</v>
      </c>
      <c r="AK575" s="337">
        <f t="shared" si="373"/>
        <v>221.08618863919054</v>
      </c>
      <c r="AL575" s="42">
        <f t="shared" si="343"/>
        <v>6.4072855389131771</v>
      </c>
    </row>
    <row r="576" spans="2:38" ht="15" x14ac:dyDescent="0.15">
      <c r="B576" s="328">
        <f t="shared" si="344"/>
        <v>678.70561351788012</v>
      </c>
      <c r="C576" s="328">
        <f t="shared" si="345"/>
        <v>678.16081242807832</v>
      </c>
      <c r="D576" s="328">
        <f t="shared" si="346"/>
        <v>1.2426024497383041</v>
      </c>
      <c r="E576" s="328">
        <f t="shared" si="374"/>
        <v>148.03477812149887</v>
      </c>
      <c r="F576" s="328">
        <f t="shared" si="347"/>
        <v>148.02083580806158</v>
      </c>
      <c r="G576" s="328">
        <f t="shared" si="348"/>
        <v>76.360353162171435</v>
      </c>
      <c r="H576" s="313">
        <f t="shared" si="349"/>
        <v>0.02</v>
      </c>
      <c r="I576" s="328">
        <f t="shared" si="350"/>
        <v>0.43584087184144665</v>
      </c>
      <c r="J576" s="328">
        <f t="shared" si="375"/>
        <v>80</v>
      </c>
      <c r="K576" s="335">
        <f t="shared" si="351"/>
        <v>-1</v>
      </c>
      <c r="L576" s="323">
        <f t="shared" si="352"/>
        <v>1.2226024497383041</v>
      </c>
      <c r="M576" s="323">
        <f t="shared" si="353"/>
        <v>1.2326024497383041</v>
      </c>
      <c r="N576" s="328">
        <f t="shared" si="354"/>
        <v>-1.7375441934204705E-2</v>
      </c>
      <c r="O576" s="328">
        <f t="shared" si="355"/>
        <v>2.5490085818891117E-3</v>
      </c>
      <c r="P576" s="332">
        <f t="shared" si="376"/>
        <v>12.270321364268362</v>
      </c>
      <c r="Q576" s="328">
        <f t="shared" si="356"/>
        <v>-1.7411597174495625</v>
      </c>
      <c r="R576" s="277">
        <f>IF(H576&gt;0, rate1(1,$L$52,$L$51,$L$54,L576,$L$53,$L$50,P576),"")</f>
        <v>757.32984498132146</v>
      </c>
      <c r="S576" s="323">
        <f t="shared" si="357"/>
        <v>-0.90194954008138883</v>
      </c>
      <c r="T576" s="323">
        <f t="shared" si="358"/>
        <v>-9.1355956443834839E-3</v>
      </c>
      <c r="U576" s="328">
        <f t="shared" si="359"/>
        <v>1.2426024497383041</v>
      </c>
      <c r="V576" s="336">
        <f t="shared" si="360"/>
        <v>1.2426024497383041</v>
      </c>
      <c r="W576" s="328">
        <f t="shared" si="361"/>
        <v>9.2902065381039733E-5</v>
      </c>
      <c r="X576" s="328">
        <f t="shared" si="362"/>
        <v>0.1715056098071841</v>
      </c>
      <c r="Y576" s="328">
        <f t="shared" si="377"/>
        <v>12.470225159842796</v>
      </c>
      <c r="Z576" s="108">
        <f>IF(H576&gt;0, rate1(1,$L$52,$L$51,$L$54,U576,$L$53,$L$50,Y576),"")</f>
        <v>753.29352276107682</v>
      </c>
      <c r="AA576" s="336">
        <f t="shared" si="363"/>
        <v>8.9318783457594572E-2</v>
      </c>
      <c r="AB576" s="336">
        <f t="shared" si="364"/>
        <v>1.0201381525553162E-4</v>
      </c>
      <c r="AC576" s="328">
        <f t="shared" si="365"/>
        <v>1.0201381525553162E-4</v>
      </c>
      <c r="AD576" s="328">
        <f t="shared" si="366"/>
        <v>-196.05187738447529</v>
      </c>
      <c r="AE576" s="328">
        <f t="shared" si="367"/>
        <v>-2233.2179079677026</v>
      </c>
      <c r="AF576" s="328">
        <f t="shared" si="368"/>
        <v>678.68813606213064</v>
      </c>
      <c r="AG576" s="328">
        <f t="shared" si="369"/>
        <v>678.16071041426301</v>
      </c>
      <c r="AH576" s="328">
        <f t="shared" si="370"/>
        <v>1.222626610968143</v>
      </c>
      <c r="AI576" s="328">
        <f t="shared" si="371"/>
        <v>0.13470196101679799</v>
      </c>
      <c r="AJ576" s="328">
        <f t="shared" si="372"/>
        <v>22.312343401312376</v>
      </c>
      <c r="AK576" s="337">
        <f t="shared" si="373"/>
        <v>221.10490359784686</v>
      </c>
      <c r="AL576" s="42">
        <f t="shared" ref="AL576:AL639" si="378">IF(H576&gt;0, AL575+AI575*J575/1000000,"")</f>
        <v>6.4259441234210861</v>
      </c>
    </row>
    <row r="577" spans="2:38" ht="15" x14ac:dyDescent="0.15">
      <c r="B577" s="328">
        <f t="shared" si="344"/>
        <v>678.68813606213064</v>
      </c>
      <c r="C577" s="328">
        <f t="shared" si="345"/>
        <v>678.16071041426301</v>
      </c>
      <c r="D577" s="328">
        <f t="shared" si="346"/>
        <v>1.222626610968143</v>
      </c>
      <c r="E577" s="328">
        <f t="shared" si="374"/>
        <v>147.71721974255564</v>
      </c>
      <c r="F577" s="328">
        <f t="shared" si="347"/>
        <v>147.87599893202724</v>
      </c>
      <c r="G577" s="328">
        <f t="shared" si="348"/>
        <v>92.022905556796289</v>
      </c>
      <c r="H577" s="313">
        <f t="shared" si="349"/>
        <v>0.08</v>
      </c>
      <c r="I577" s="328">
        <f t="shared" si="350"/>
        <v>0.42194051829410456</v>
      </c>
      <c r="J577" s="328">
        <f t="shared" si="375"/>
        <v>80</v>
      </c>
      <c r="K577" s="335">
        <f t="shared" si="351"/>
        <v>1</v>
      </c>
      <c r="L577" s="323">
        <f t="shared" si="352"/>
        <v>1.302626610968143</v>
      </c>
      <c r="M577" s="323">
        <f t="shared" si="353"/>
        <v>1.262626610968143</v>
      </c>
      <c r="N577" s="328">
        <f t="shared" si="354"/>
        <v>7.0246972531926577E-2</v>
      </c>
      <c r="O577" s="328">
        <f t="shared" si="355"/>
        <v>2.5490085818891117E-3</v>
      </c>
      <c r="P577" s="332">
        <f t="shared" si="376"/>
        <v>13.015094003967114</v>
      </c>
      <c r="Q577" s="328">
        <f t="shared" si="356"/>
        <v>3.9375929176654552</v>
      </c>
      <c r="R577" s="277">
        <f>IF(H577&gt;0, rate1(1,$L$52,$L$51,$L$54,L577,$L$53,$L$50,P577),"")</f>
        <v>742.04132132254801</v>
      </c>
      <c r="S577" s="323">
        <f t="shared" si="357"/>
        <v>2.0817636812494493</v>
      </c>
      <c r="T577" s="323">
        <f t="shared" si="358"/>
        <v>-6.4937447752720381E-2</v>
      </c>
      <c r="U577" s="328">
        <f t="shared" si="359"/>
        <v>1.222626610968143</v>
      </c>
      <c r="V577" s="336">
        <f t="shared" si="360"/>
        <v>1.222626610968143</v>
      </c>
      <c r="W577" s="328">
        <f t="shared" si="361"/>
        <v>8.9939122625004586E-5</v>
      </c>
      <c r="X577" s="328">
        <f t="shared" si="362"/>
        <v>-3.7078603693398691</v>
      </c>
      <c r="Y577" s="328">
        <f t="shared" si="377"/>
        <v>12.203520108055045</v>
      </c>
      <c r="Z577" s="108">
        <f>IF(H577&gt;0, rate1(1,$L$52,$L$51,$L$54,U577,$L$53,$L$50,Y577),"")</f>
        <v>758.66791590256878</v>
      </c>
      <c r="AA577" s="336">
        <f t="shared" si="363"/>
        <v>-1.9173453977640371</v>
      </c>
      <c r="AB577" s="336">
        <f t="shared" si="364"/>
        <v>3.0829096442929698E-5</v>
      </c>
      <c r="AC577" s="328">
        <f t="shared" si="365"/>
        <v>3.0829096442929698E-5</v>
      </c>
      <c r="AD577" s="328">
        <f t="shared" si="366"/>
        <v>2594.9511737424627</v>
      </c>
      <c r="AE577" s="328">
        <f t="shared" si="367"/>
        <v>42019600.67635683</v>
      </c>
      <c r="AF577" s="328">
        <f t="shared" si="368"/>
        <v>678.7583522055661</v>
      </c>
      <c r="AG577" s="328">
        <f t="shared" si="369"/>
        <v>678.16067958516658</v>
      </c>
      <c r="AH577" s="328">
        <f t="shared" si="370"/>
        <v>1.3015021869258789</v>
      </c>
      <c r="AI577" s="328">
        <f t="shared" si="371"/>
        <v>4.1546333818691765E-2</v>
      </c>
      <c r="AJ577" s="328">
        <f t="shared" si="372"/>
        <v>22.31235494196066</v>
      </c>
      <c r="AK577" s="337">
        <f t="shared" si="373"/>
        <v>221.10491388373617</v>
      </c>
      <c r="AL577" s="42">
        <f t="shared" si="378"/>
        <v>6.4259548995779676</v>
      </c>
    </row>
    <row r="578" spans="2:38" ht="15" x14ac:dyDescent="0.15">
      <c r="B578" s="328">
        <f t="shared" si="344"/>
        <v>678.7583522055661</v>
      </c>
      <c r="C578" s="328">
        <f t="shared" si="345"/>
        <v>678.16067958516658</v>
      </c>
      <c r="D578" s="328">
        <f t="shared" si="346"/>
        <v>1.3015021869258789</v>
      </c>
      <c r="E578" s="328">
        <f t="shared" si="374"/>
        <v>149.00195934625461</v>
      </c>
      <c r="F578" s="328">
        <f t="shared" si="347"/>
        <v>148.35958954440514</v>
      </c>
      <c r="G578" s="328">
        <f t="shared" si="348"/>
        <v>88.139526477701082</v>
      </c>
      <c r="H578" s="313">
        <f t="shared" si="349"/>
        <v>0.02</v>
      </c>
      <c r="I578" s="328">
        <f t="shared" si="350"/>
        <v>0.47813809631961707</v>
      </c>
      <c r="J578" s="328">
        <f t="shared" si="375"/>
        <v>80</v>
      </c>
      <c r="K578" s="335">
        <f t="shared" si="351"/>
        <v>-1</v>
      </c>
      <c r="L578" s="323">
        <f t="shared" si="352"/>
        <v>1.2815021869258789</v>
      </c>
      <c r="M578" s="323">
        <f t="shared" si="353"/>
        <v>1.2915021869258789</v>
      </c>
      <c r="N578" s="328">
        <f t="shared" si="354"/>
        <v>-1.8197776089944773E-2</v>
      </c>
      <c r="O578" s="328">
        <f t="shared" si="355"/>
        <v>2.5490085818891117E-3</v>
      </c>
      <c r="P578" s="332">
        <f t="shared" si="376"/>
        <v>13.061862867992389</v>
      </c>
      <c r="Q578" s="328">
        <f t="shared" si="356"/>
        <v>10.610387599011744</v>
      </c>
      <c r="R578" s="277">
        <f>IF(H578&gt;0, rate1(1,$L$52,$L$51,$L$54,L578,$L$53,$L$50,P578),"")</f>
        <v>741.05798745521668</v>
      </c>
      <c r="S578" s="323">
        <f t="shared" si="357"/>
        <v>5.6170431320226566</v>
      </c>
      <c r="T578" s="323">
        <f t="shared" si="358"/>
        <v>3.9414351500703009E-3</v>
      </c>
      <c r="U578" s="328">
        <f t="shared" si="359"/>
        <v>1.3015021869258789</v>
      </c>
      <c r="V578" s="336">
        <f t="shared" si="360"/>
        <v>1.3015021869258789</v>
      </c>
      <c r="W578" s="328">
        <f t="shared" si="361"/>
        <v>1.0191796950498322E-4</v>
      </c>
      <c r="X578" s="328">
        <f t="shared" si="362"/>
        <v>12.331714670094243</v>
      </c>
      <c r="Y578" s="328">
        <f t="shared" si="377"/>
        <v>13.264919920313202</v>
      </c>
      <c r="Z578" s="108">
        <f>IF(H578&gt;0, rate1(1,$L$52,$L$51,$L$54,U578,$L$53,$L$50,Y578),"")</f>
        <v>736.75576307060555</v>
      </c>
      <c r="AA578" s="336">
        <f t="shared" si="363"/>
        <v>6.5664195563125993</v>
      </c>
      <c r="AB578" s="336">
        <f t="shared" si="364"/>
        <v>-1.8309430051747201E-5</v>
      </c>
      <c r="AC578" s="328">
        <f t="shared" si="365"/>
        <v>3.9414351500703009E-3</v>
      </c>
      <c r="AD578" s="328">
        <f t="shared" si="366"/>
        <v>-5.074293813927973</v>
      </c>
      <c r="AE578" s="328">
        <f t="shared" si="367"/>
        <v>-1309089.8823453842</v>
      </c>
      <c r="AF578" s="328">
        <f t="shared" si="368"/>
        <v>678.73621299432614</v>
      </c>
      <c r="AG578" s="328">
        <f t="shared" si="369"/>
        <v>678.15673815001651</v>
      </c>
      <c r="AH578" s="328">
        <f t="shared" si="370"/>
        <v>1.2815351288970314</v>
      </c>
      <c r="AI578" s="328">
        <f t="shared" si="371"/>
        <v>5.3186595607789569</v>
      </c>
      <c r="AJ578" s="328">
        <f t="shared" si="372"/>
        <v>22.313832347394211</v>
      </c>
      <c r="AK578" s="337">
        <f t="shared" si="373"/>
        <v>221.10491770695052</v>
      </c>
      <c r="AL578" s="42">
        <f t="shared" si="378"/>
        <v>6.425958223284673</v>
      </c>
    </row>
    <row r="579" spans="2:38" ht="15" x14ac:dyDescent="0.15">
      <c r="B579" s="328">
        <f t="shared" si="344"/>
        <v>678.73621299432614</v>
      </c>
      <c r="C579" s="328">
        <f t="shared" si="345"/>
        <v>678.15673815001651</v>
      </c>
      <c r="D579" s="328">
        <f t="shared" si="346"/>
        <v>1.2815351288970314</v>
      </c>
      <c r="E579" s="328">
        <f t="shared" si="374"/>
        <v>148.67704094758435</v>
      </c>
      <c r="F579" s="328">
        <f t="shared" si="347"/>
        <v>148.83950014691948</v>
      </c>
      <c r="G579" s="328">
        <f t="shared" si="348"/>
        <v>84.35499025636895</v>
      </c>
      <c r="H579" s="313">
        <f t="shared" si="349"/>
        <v>0.02</v>
      </c>
      <c r="I579" s="328">
        <f t="shared" si="350"/>
        <v>0.46357987544770368</v>
      </c>
      <c r="J579" s="328">
        <f t="shared" si="375"/>
        <v>80</v>
      </c>
      <c r="K579" s="335">
        <f t="shared" si="351"/>
        <v>-1</v>
      </c>
      <c r="L579" s="323">
        <f t="shared" si="352"/>
        <v>1.2615351288970313</v>
      </c>
      <c r="M579" s="323">
        <f t="shared" si="353"/>
        <v>1.2715351288970314</v>
      </c>
      <c r="N579" s="328">
        <f t="shared" si="354"/>
        <v>-1.7919050925611524E-2</v>
      </c>
      <c r="O579" s="328">
        <f t="shared" si="355"/>
        <v>2.5490085818891117E-3</v>
      </c>
      <c r="P579" s="332">
        <f t="shared" si="376"/>
        <v>12.792143886825061</v>
      </c>
      <c r="Q579" s="328">
        <f t="shared" si="356"/>
        <v>6.2838607049832547</v>
      </c>
      <c r="R579" s="277">
        <f>IF(H579&gt;0, rate1(1,$L$52,$L$51,$L$54,L579,$L$53,$L$50,P579),"")</f>
        <v>746.69053183366418</v>
      </c>
      <c r="S579" s="323">
        <f t="shared" si="357"/>
        <v>3.3015251303156998</v>
      </c>
      <c r="T579" s="323">
        <f t="shared" si="358"/>
        <v>7.7857289888264526E-3</v>
      </c>
      <c r="U579" s="328">
        <f t="shared" si="359"/>
        <v>1.2815351288970314</v>
      </c>
      <c r="V579" s="336">
        <f t="shared" si="360"/>
        <v>1.2815351288970314</v>
      </c>
      <c r="W579" s="328">
        <f t="shared" si="361"/>
        <v>9.8814798429547324E-5</v>
      </c>
      <c r="X579" s="328">
        <f t="shared" si="362"/>
        <v>8.4321777313581663</v>
      </c>
      <c r="Y579" s="328">
        <f t="shared" si="377"/>
        <v>12.994142959646899</v>
      </c>
      <c r="Z579" s="108">
        <f>IF(H579&gt;0, rate1(1,$L$52,$L$51,$L$54,U579,$L$53,$L$50,Y579),"")</f>
        <v>742.48091361931733</v>
      </c>
      <c r="AA579" s="336">
        <f t="shared" si="363"/>
        <v>4.4553636804798273</v>
      </c>
      <c r="AB579" s="336">
        <f t="shared" si="364"/>
        <v>-2.8597510296173936E-5</v>
      </c>
      <c r="AC579" s="328">
        <f t="shared" si="365"/>
        <v>7.7857289888264526E-3</v>
      </c>
      <c r="AD579" s="328">
        <f t="shared" si="366"/>
        <v>-2.5688024883350855</v>
      </c>
      <c r="AE579" s="328">
        <f t="shared" si="367"/>
        <v>427.29705083305748</v>
      </c>
      <c r="AF579" s="328">
        <f t="shared" si="368"/>
        <v>678.71050821441167</v>
      </c>
      <c r="AG579" s="328">
        <f t="shared" si="369"/>
        <v>678.14895242102773</v>
      </c>
      <c r="AH579" s="328">
        <f t="shared" si="370"/>
        <v>1.2615651335203923</v>
      </c>
      <c r="AI579" s="328">
        <f t="shared" si="371"/>
        <v>10.426982339935218</v>
      </c>
      <c r="AJ579" s="328">
        <f t="shared" si="372"/>
        <v>22.316728731377527</v>
      </c>
      <c r="AK579" s="337">
        <f t="shared" si="373"/>
        <v>221.10538649108571</v>
      </c>
      <c r="AL579" s="42">
        <f t="shared" si="378"/>
        <v>6.4263837160495356</v>
      </c>
    </row>
    <row r="580" spans="2:38" ht="15" x14ac:dyDescent="0.15">
      <c r="B580" s="328">
        <f t="shared" si="344"/>
        <v>678.71050821441167</v>
      </c>
      <c r="C580" s="328">
        <f t="shared" si="345"/>
        <v>678.14895242102773</v>
      </c>
      <c r="D580" s="328">
        <f t="shared" si="346"/>
        <v>1.2615651335203923</v>
      </c>
      <c r="E580" s="328">
        <f t="shared" si="374"/>
        <v>148.36490846759963</v>
      </c>
      <c r="F580" s="328">
        <f t="shared" si="347"/>
        <v>148.52097470759199</v>
      </c>
      <c r="G580" s="328">
        <f t="shared" si="348"/>
        <v>80.239501119959002</v>
      </c>
      <c r="H580" s="313">
        <f t="shared" si="349"/>
        <v>0.02</v>
      </c>
      <c r="I580" s="328">
        <f t="shared" si="350"/>
        <v>0.44924463470715637</v>
      </c>
      <c r="J580" s="328">
        <f t="shared" si="375"/>
        <v>80</v>
      </c>
      <c r="K580" s="335">
        <f t="shared" si="351"/>
        <v>-1</v>
      </c>
      <c r="L580" s="323">
        <f t="shared" si="352"/>
        <v>1.2415651335203923</v>
      </c>
      <c r="M580" s="323">
        <f t="shared" si="353"/>
        <v>1.2515651335203923</v>
      </c>
      <c r="N580" s="328">
        <f t="shared" si="354"/>
        <v>-1.7640236772062279E-2</v>
      </c>
      <c r="O580" s="328">
        <f t="shared" si="355"/>
        <v>2.5490085818891117E-3</v>
      </c>
      <c r="P580" s="332">
        <f t="shared" si="376"/>
        <v>12.523802192338655</v>
      </c>
      <c r="Q580" s="328">
        <f t="shared" si="356"/>
        <v>2.1092588229232661</v>
      </c>
      <c r="R580" s="277">
        <f>IF(H580&gt;0, rate1(1,$L$52,$L$51,$L$54,L580,$L$53,$L$50,P580),"")</f>
        <v>752.20346975599125</v>
      </c>
      <c r="S580" s="323">
        <f t="shared" si="357"/>
        <v>1.100077404452487</v>
      </c>
      <c r="T580" s="323">
        <f t="shared" si="358"/>
        <v>0.17626593004255217</v>
      </c>
      <c r="U580" s="328">
        <f t="shared" si="359"/>
        <v>1.2615651335203923</v>
      </c>
      <c r="V580" s="336">
        <f t="shared" si="360"/>
        <v>1.2615651335203923</v>
      </c>
      <c r="W580" s="328">
        <f t="shared" si="361"/>
        <v>9.5759156889974051E-5</v>
      </c>
      <c r="X580" s="328">
        <f t="shared" si="362"/>
        <v>4.1816424425250602</v>
      </c>
      <c r="Y580" s="328">
        <f t="shared" si="377"/>
        <v>12.724731962883277</v>
      </c>
      <c r="Z580" s="108">
        <f>IF(H580&gt;0, rate1(1,$L$52,$L$51,$L$54,U580,$L$53,$L$50,Y580),"")</f>
        <v>748.08390937052422</v>
      </c>
      <c r="AA580" s="336">
        <f t="shared" si="363"/>
        <v>2.1929326004951326</v>
      </c>
      <c r="AB580" s="336">
        <f t="shared" si="364"/>
        <v>-8.0272059670620733E-5</v>
      </c>
      <c r="AC580" s="328">
        <f t="shared" si="365"/>
        <v>0.17626593004255217</v>
      </c>
      <c r="AD580" s="328">
        <f t="shared" si="366"/>
        <v>-0.11346492197994146</v>
      </c>
      <c r="AE580" s="328">
        <f t="shared" si="367"/>
        <v>26.680960978857986</v>
      </c>
      <c r="AF580" s="328">
        <f t="shared" si="368"/>
        <v>678.51660204759708</v>
      </c>
      <c r="AG580" s="328">
        <f t="shared" si="369"/>
        <v>677.97268649098521</v>
      </c>
      <c r="AH580" s="328">
        <f t="shared" si="370"/>
        <v>1.2415921606291742</v>
      </c>
      <c r="AI580" s="328">
        <f t="shared" si="371"/>
        <v>234.33277979923628</v>
      </c>
      <c r="AJ580" s="328">
        <f t="shared" si="372"/>
        <v>22.38182117021065</v>
      </c>
      <c r="AK580" s="337">
        <f t="shared" si="373"/>
        <v>221.10626605907939</v>
      </c>
      <c r="AL580" s="42">
        <f t="shared" si="378"/>
        <v>6.4272178746367308</v>
      </c>
    </row>
    <row r="581" spans="2:38" ht="15" x14ac:dyDescent="0.15">
      <c r="B581" s="328">
        <f t="shared" si="344"/>
        <v>678.51660204759708</v>
      </c>
      <c r="C581" s="328">
        <f t="shared" si="345"/>
        <v>677.97268649098521</v>
      </c>
      <c r="D581" s="328">
        <f t="shared" si="346"/>
        <v>1.2415921606291742</v>
      </c>
      <c r="E581" s="328">
        <f t="shared" si="374"/>
        <v>148.39483534817029</v>
      </c>
      <c r="F581" s="328">
        <f t="shared" si="347"/>
        <v>148.37987190788496</v>
      </c>
      <c r="G581" s="328">
        <f t="shared" si="348"/>
        <v>76.355944119450342</v>
      </c>
      <c r="H581" s="313">
        <f t="shared" si="349"/>
        <v>0.02</v>
      </c>
      <c r="I581" s="328">
        <f t="shared" si="350"/>
        <v>0.43513244528949147</v>
      </c>
      <c r="J581" s="328">
        <f t="shared" si="375"/>
        <v>80</v>
      </c>
      <c r="K581" s="335">
        <f t="shared" si="351"/>
        <v>-1</v>
      </c>
      <c r="L581" s="323">
        <f t="shared" si="352"/>
        <v>1.2215921606291742</v>
      </c>
      <c r="M581" s="323">
        <f t="shared" si="353"/>
        <v>1.2315921606291742</v>
      </c>
      <c r="N581" s="328">
        <f t="shared" si="354"/>
        <v>-1.7361333047179794E-2</v>
      </c>
      <c r="O581" s="328">
        <f t="shared" si="355"/>
        <v>2.5490085818891117E-3</v>
      </c>
      <c r="P581" s="332">
        <f t="shared" si="376"/>
        <v>12.256852961140758</v>
      </c>
      <c r="Q581" s="328">
        <f t="shared" si="356"/>
        <v>-1.7435568278941957</v>
      </c>
      <c r="R581" s="277">
        <f>IF(H581&gt;0, rate1(1,$L$52,$L$51,$L$54,L581,$L$53,$L$50,P581),"")</f>
        <v>757.60005555935675</v>
      </c>
      <c r="S581" s="323">
        <f t="shared" si="357"/>
        <v>-0.90286914485549841</v>
      </c>
      <c r="T581" s="323">
        <f t="shared" si="358"/>
        <v>-9.1237661265973144E-3</v>
      </c>
      <c r="U581" s="328">
        <f t="shared" si="359"/>
        <v>1.2415921606291742</v>
      </c>
      <c r="V581" s="336">
        <f t="shared" si="360"/>
        <v>1.2415921606291742</v>
      </c>
      <c r="W581" s="328">
        <f t="shared" si="361"/>
        <v>9.2751060062346014E-5</v>
      </c>
      <c r="X581" s="328">
        <f t="shared" si="362"/>
        <v>0.17010425046876776</v>
      </c>
      <c r="Y581" s="328">
        <f t="shared" si="377"/>
        <v>12.45670179988011</v>
      </c>
      <c r="Z581" s="108">
        <f>IF(H581&gt;0, rate1(1,$L$52,$L$51,$L$54,U581,$L$53,$L$50,Y581),"")</f>
        <v>753.56810753604498</v>
      </c>
      <c r="AA581" s="336">
        <f t="shared" si="363"/>
        <v>8.8556686444050389E-2</v>
      </c>
      <c r="AB581" s="336">
        <f t="shared" si="364"/>
        <v>1.0176283997353876E-4</v>
      </c>
      <c r="AC581" s="328">
        <f t="shared" si="365"/>
        <v>1.0176283997353876E-4</v>
      </c>
      <c r="AD581" s="328">
        <f t="shared" si="366"/>
        <v>-196.53539548621649</v>
      </c>
      <c r="AE581" s="328">
        <f t="shared" si="367"/>
        <v>-2227.4139594837075</v>
      </c>
      <c r="AF581" s="328">
        <f t="shared" si="368"/>
        <v>678.49913895170994</v>
      </c>
      <c r="AG581" s="328">
        <f t="shared" si="369"/>
        <v>677.97258472814519</v>
      </c>
      <c r="AH581" s="328">
        <f t="shared" si="370"/>
        <v>1.2216161680832465</v>
      </c>
      <c r="AI581" s="328">
        <f t="shared" si="371"/>
        <v>0.13432264058957136</v>
      </c>
      <c r="AJ581" s="328">
        <f t="shared" si="372"/>
        <v>22.381858482055257</v>
      </c>
      <c r="AK581" s="337">
        <f t="shared" si="373"/>
        <v>221.12506880442652</v>
      </c>
      <c r="AL581" s="42">
        <f t="shared" si="378"/>
        <v>6.44596449702067</v>
      </c>
    </row>
    <row r="582" spans="2:38" ht="15" x14ac:dyDescent="0.15">
      <c r="B582" s="328">
        <f t="shared" si="344"/>
        <v>678.49913895170994</v>
      </c>
      <c r="C582" s="328">
        <f t="shared" si="345"/>
        <v>677.97258472814519</v>
      </c>
      <c r="D582" s="328">
        <f t="shared" si="346"/>
        <v>1.2216161680832465</v>
      </c>
      <c r="E582" s="328">
        <f t="shared" si="374"/>
        <v>148.07753449086647</v>
      </c>
      <c r="F582" s="328">
        <f t="shared" si="347"/>
        <v>148.23618491951839</v>
      </c>
      <c r="G582" s="328">
        <f t="shared" si="348"/>
        <v>92.032141685579163</v>
      </c>
      <c r="H582" s="313">
        <f t="shared" si="349"/>
        <v>0.08</v>
      </c>
      <c r="I582" s="328">
        <f t="shared" si="350"/>
        <v>0.42124337885179558</v>
      </c>
      <c r="J582" s="328">
        <f t="shared" si="375"/>
        <v>80</v>
      </c>
      <c r="K582" s="335">
        <f t="shared" si="351"/>
        <v>1</v>
      </c>
      <c r="L582" s="323">
        <f t="shared" si="352"/>
        <v>1.3016161680832465</v>
      </c>
      <c r="M582" s="323">
        <f t="shared" si="353"/>
        <v>1.2616161680832465</v>
      </c>
      <c r="N582" s="328">
        <f t="shared" si="354"/>
        <v>7.0189775681174238E-2</v>
      </c>
      <c r="O582" s="328">
        <f t="shared" si="355"/>
        <v>2.5490085818891117E-3</v>
      </c>
      <c r="P582" s="332">
        <f t="shared" si="376"/>
        <v>13.001428346986632</v>
      </c>
      <c r="Q582" s="328">
        <f t="shared" si="356"/>
        <v>3.9404868680137355</v>
      </c>
      <c r="R582" s="277">
        <f>IF(H582&gt;0, rate1(1,$L$52,$L$51,$L$54,L582,$L$53,$L$50,P582),"")</f>
        <v>742.32811635384405</v>
      </c>
      <c r="S582" s="323">
        <f t="shared" si="357"/>
        <v>2.0824888112852551</v>
      </c>
      <c r="T582" s="323">
        <f t="shared" si="358"/>
        <v>-6.4841109625730795E-2</v>
      </c>
      <c r="U582" s="328">
        <f t="shared" si="359"/>
        <v>1.2216161680832465</v>
      </c>
      <c r="V582" s="336">
        <f t="shared" si="360"/>
        <v>1.2216161680832465</v>
      </c>
      <c r="W582" s="328">
        <f t="shared" si="361"/>
        <v>8.9790523220223406E-5</v>
      </c>
      <c r="X582" s="328">
        <f t="shared" si="362"/>
        <v>-3.7114928930167537</v>
      </c>
      <c r="Y582" s="328">
        <f t="shared" si="377"/>
        <v>12.190067734418848</v>
      </c>
      <c r="Z582" s="108">
        <f>IF(H582&gt;0, rate1(1,$L$52,$L$51,$L$54,U582,$L$53,$L$50,Y582),"")</f>
        <v>758.93673029692809</v>
      </c>
      <c r="AA582" s="336">
        <f t="shared" si="363"/>
        <v>-1.9185439997910427</v>
      </c>
      <c r="AB582" s="336">
        <f t="shared" si="364"/>
        <v>3.076551980256323E-5</v>
      </c>
      <c r="AC582" s="328">
        <f t="shared" si="365"/>
        <v>3.076551980256323E-5</v>
      </c>
      <c r="AD582" s="328">
        <f t="shared" si="366"/>
        <v>2600.313614507329</v>
      </c>
      <c r="AE582" s="328">
        <f t="shared" si="367"/>
        <v>42207554.891928636</v>
      </c>
      <c r="AF582" s="328">
        <f t="shared" si="368"/>
        <v>678.56929796187126</v>
      </c>
      <c r="AG582" s="328">
        <f t="shared" si="369"/>
        <v>677.9725539626254</v>
      </c>
      <c r="AH582" s="328">
        <f t="shared" si="370"/>
        <v>1.300490703175228</v>
      </c>
      <c r="AI582" s="328">
        <f t="shared" si="371"/>
        <v>4.144463765386773E-2</v>
      </c>
      <c r="AJ582" s="328">
        <f t="shared" si="372"/>
        <v>22.381869994454604</v>
      </c>
      <c r="AK582" s="337">
        <f t="shared" si="373"/>
        <v>221.12507906075857</v>
      </c>
      <c r="AL582" s="42">
        <f t="shared" si="378"/>
        <v>6.445975242831917</v>
      </c>
    </row>
    <row r="583" spans="2:38" ht="15" x14ac:dyDescent="0.15">
      <c r="B583" s="328">
        <f t="shared" si="344"/>
        <v>678.56929796187126</v>
      </c>
      <c r="C583" s="328">
        <f t="shared" si="345"/>
        <v>677.9725539626254</v>
      </c>
      <c r="D583" s="328">
        <f t="shared" si="346"/>
        <v>1.300490703175228</v>
      </c>
      <c r="E583" s="328">
        <f t="shared" si="374"/>
        <v>149.36122795033705</v>
      </c>
      <c r="F583" s="328">
        <f t="shared" si="347"/>
        <v>148.71938122060175</v>
      </c>
      <c r="G583" s="328">
        <f t="shared" si="348"/>
        <v>88.144205936747397</v>
      </c>
      <c r="H583" s="313">
        <f t="shared" si="349"/>
        <v>0.02</v>
      </c>
      <c r="I583" s="328">
        <f t="shared" si="350"/>
        <v>0.47739519939668756</v>
      </c>
      <c r="J583" s="328">
        <f t="shared" si="375"/>
        <v>80</v>
      </c>
      <c r="K583" s="335">
        <f t="shared" si="351"/>
        <v>-1</v>
      </c>
      <c r="L583" s="323">
        <f t="shared" si="352"/>
        <v>1.280490703175228</v>
      </c>
      <c r="M583" s="323">
        <f t="shared" si="353"/>
        <v>1.290490703175228</v>
      </c>
      <c r="N583" s="328">
        <f t="shared" si="354"/>
        <v>-1.8183657688518373E-2</v>
      </c>
      <c r="O583" s="328">
        <f t="shared" si="355"/>
        <v>2.5490085818891117E-3</v>
      </c>
      <c r="P583" s="332">
        <f t="shared" si="376"/>
        <v>13.04816571143691</v>
      </c>
      <c r="Q583" s="328">
        <f t="shared" si="356"/>
        <v>10.615624347630586</v>
      </c>
      <c r="R583" s="277">
        <f>IF(H583&gt;0, rate1(1,$L$52,$L$51,$L$54,L583,$L$53,$L$50,P583),"")</f>
        <v>741.34626715406523</v>
      </c>
      <c r="S583" s="323">
        <f t="shared" si="357"/>
        <v>5.6176300995021844</v>
      </c>
      <c r="T583" s="323">
        <f t="shared" si="358"/>
        <v>3.9378766372990138E-3</v>
      </c>
      <c r="U583" s="328">
        <f t="shared" si="359"/>
        <v>1.300490703175228</v>
      </c>
      <c r="V583" s="336">
        <f t="shared" si="360"/>
        <v>1.300490703175228</v>
      </c>
      <c r="W583" s="328">
        <f t="shared" si="361"/>
        <v>1.0175961662306499E-4</v>
      </c>
      <c r="X583" s="328">
        <f t="shared" si="362"/>
        <v>12.340005608267234</v>
      </c>
      <c r="Y583" s="328">
        <f t="shared" si="377"/>
        <v>13.25116943295572</v>
      </c>
      <c r="Z583" s="108">
        <f>IF(H583&gt;0, rate1(1,$L$52,$L$51,$L$54,U583,$L$53,$L$50,Y583),"")</f>
        <v>737.04879724759996</v>
      </c>
      <c r="AA583" s="336">
        <f t="shared" si="363"/>
        <v>6.5682219166794873</v>
      </c>
      <c r="AB583" s="336">
        <f t="shared" si="364"/>
        <v>-1.8275064849381501E-5</v>
      </c>
      <c r="AC583" s="328">
        <f t="shared" si="365"/>
        <v>3.9378766372990138E-3</v>
      </c>
      <c r="AD583" s="328">
        <f t="shared" si="366"/>
        <v>-5.0788792646683785</v>
      </c>
      <c r="AE583" s="328">
        <f t="shared" si="367"/>
        <v>-1312989.3755272694</v>
      </c>
      <c r="AF583" s="328">
        <f t="shared" si="368"/>
        <v>678.54717642754542</v>
      </c>
      <c r="AG583" s="328">
        <f t="shared" si="369"/>
        <v>677.96861608598806</v>
      </c>
      <c r="AH583" s="328">
        <f t="shared" si="370"/>
        <v>1.28052349727349</v>
      </c>
      <c r="AI583" s="328">
        <f t="shared" si="371"/>
        <v>5.3117912799588582</v>
      </c>
      <c r="AJ583" s="328">
        <f t="shared" si="372"/>
        <v>22.383345492032369</v>
      </c>
      <c r="AK583" s="337">
        <f t="shared" si="373"/>
        <v>221.12508287499733</v>
      </c>
      <c r="AL583" s="42">
        <f t="shared" si="378"/>
        <v>6.4459785584029294</v>
      </c>
    </row>
    <row r="584" spans="2:38" ht="15" x14ac:dyDescent="0.15">
      <c r="B584" s="328">
        <f t="shared" si="344"/>
        <v>678.54717642754542</v>
      </c>
      <c r="C584" s="328">
        <f t="shared" si="345"/>
        <v>677.96861608598806</v>
      </c>
      <c r="D584" s="328">
        <f t="shared" si="346"/>
        <v>1.28052349727349</v>
      </c>
      <c r="E584" s="328">
        <f t="shared" si="374"/>
        <v>149.03656063222971</v>
      </c>
      <c r="F584" s="328">
        <f t="shared" si="347"/>
        <v>149.19889429128338</v>
      </c>
      <c r="G584" s="328">
        <f t="shared" si="348"/>
        <v>84.355391068748332</v>
      </c>
      <c r="H584" s="313">
        <f t="shared" si="349"/>
        <v>0.02</v>
      </c>
      <c r="I584" s="328">
        <f t="shared" si="350"/>
        <v>0.46284827324589062</v>
      </c>
      <c r="J584" s="328">
        <f t="shared" si="375"/>
        <v>80</v>
      </c>
      <c r="K584" s="335">
        <f t="shared" si="351"/>
        <v>-1</v>
      </c>
      <c r="L584" s="323">
        <f t="shared" si="352"/>
        <v>1.26052349727349</v>
      </c>
      <c r="M584" s="323">
        <f t="shared" si="353"/>
        <v>1.27052349727349</v>
      </c>
      <c r="N584" s="328">
        <f t="shared" si="354"/>
        <v>-1.7904928029472966E-2</v>
      </c>
      <c r="O584" s="328">
        <f t="shared" si="355"/>
        <v>2.5490085818891117E-3</v>
      </c>
      <c r="P584" s="332">
        <f t="shared" si="376"/>
        <v>12.778516146386448</v>
      </c>
      <c r="Q584" s="328">
        <f t="shared" si="356"/>
        <v>6.2862301131490028</v>
      </c>
      <c r="R584" s="277">
        <f>IF(H584&gt;0, rate1(1,$L$52,$L$51,$L$54,L584,$L$53,$L$50,P584),"")</f>
        <v>746.97267176823073</v>
      </c>
      <c r="S584" s="323">
        <f t="shared" si="357"/>
        <v>3.3015225184212094</v>
      </c>
      <c r="T584" s="323">
        <f t="shared" si="358"/>
        <v>7.7796014969061991E-3</v>
      </c>
      <c r="U584" s="328">
        <f t="shared" si="359"/>
        <v>1.28052349727349</v>
      </c>
      <c r="V584" s="336">
        <f t="shared" si="360"/>
        <v>1.28052349727349</v>
      </c>
      <c r="W584" s="328">
        <f t="shared" si="361"/>
        <v>9.8658853083355424E-5</v>
      </c>
      <c r="X584" s="328">
        <f t="shared" si="362"/>
        <v>8.4359472382415248</v>
      </c>
      <c r="Y584" s="328">
        <f t="shared" si="377"/>
        <v>12.980461321955408</v>
      </c>
      <c r="Z584" s="108">
        <f>IF(H584&gt;0, rate1(1,$L$52,$L$51,$L$54,U584,$L$53,$L$50,Y584),"")</f>
        <v>742.76767637996022</v>
      </c>
      <c r="AA584" s="336">
        <f t="shared" si="363"/>
        <v>4.4556345330774398</v>
      </c>
      <c r="AB584" s="336">
        <f t="shared" si="364"/>
        <v>-2.8550140976712051E-5</v>
      </c>
      <c r="AC584" s="328">
        <f t="shared" si="365"/>
        <v>7.7796014969061991E-3</v>
      </c>
      <c r="AD584" s="328">
        <f t="shared" si="366"/>
        <v>-2.5708257688974974</v>
      </c>
      <c r="AE584" s="328">
        <f t="shared" si="367"/>
        <v>428.08759138188066</v>
      </c>
      <c r="AF584" s="328">
        <f t="shared" si="368"/>
        <v>678.52149189801901</v>
      </c>
      <c r="AG584" s="328">
        <f t="shared" si="369"/>
        <v>677.96083648449121</v>
      </c>
      <c r="AH584" s="328">
        <f t="shared" si="370"/>
        <v>1.2605533520345718</v>
      </c>
      <c r="AI584" s="328">
        <f t="shared" si="371"/>
        <v>10.414840851527215</v>
      </c>
      <c r="AJ584" s="328">
        <f t="shared" si="372"/>
        <v>22.386238503380014</v>
      </c>
      <c r="AK584" s="337">
        <f t="shared" si="373"/>
        <v>221.12555107862181</v>
      </c>
      <c r="AL584" s="42">
        <f t="shared" si="378"/>
        <v>6.4464035017053263</v>
      </c>
    </row>
    <row r="585" spans="2:38" ht="15" x14ac:dyDescent="0.15">
      <c r="B585" s="328">
        <f t="shared" si="344"/>
        <v>678.52149189801901</v>
      </c>
      <c r="C585" s="328">
        <f t="shared" si="345"/>
        <v>677.96083648449121</v>
      </c>
      <c r="D585" s="328">
        <f t="shared" si="346"/>
        <v>1.2605533520345718</v>
      </c>
      <c r="E585" s="328">
        <f t="shared" si="374"/>
        <v>148.72467417704911</v>
      </c>
      <c r="F585" s="328">
        <f t="shared" si="347"/>
        <v>148.88061740463939</v>
      </c>
      <c r="G585" s="328">
        <f t="shared" si="348"/>
        <v>80.237293257849586</v>
      </c>
      <c r="H585" s="313">
        <f t="shared" si="349"/>
        <v>0.02</v>
      </c>
      <c r="I585" s="328">
        <f t="shared" si="350"/>
        <v>0.44852433082223797</v>
      </c>
      <c r="J585" s="328">
        <f t="shared" si="375"/>
        <v>80</v>
      </c>
      <c r="K585" s="335">
        <f t="shared" si="351"/>
        <v>-1</v>
      </c>
      <c r="L585" s="323">
        <f t="shared" si="352"/>
        <v>1.2405533520345717</v>
      </c>
      <c r="M585" s="323">
        <f t="shared" si="353"/>
        <v>1.2505533520345717</v>
      </c>
      <c r="N585" s="328">
        <f t="shared" si="354"/>
        <v>-1.7626109352364416E-2</v>
      </c>
      <c r="O585" s="328">
        <f t="shared" si="355"/>
        <v>2.5490085818891117E-3</v>
      </c>
      <c r="P585" s="332">
        <f t="shared" si="376"/>
        <v>12.510244627350467</v>
      </c>
      <c r="Q585" s="328">
        <f t="shared" si="356"/>
        <v>2.1089070383953867</v>
      </c>
      <c r="R585" s="277">
        <f>IF(H585&gt;0, rate1(1,$L$52,$L$51,$L$54,L585,$L$53,$L$50,P585),"")</f>
        <v>752.47963802519575</v>
      </c>
      <c r="S585" s="323">
        <f t="shared" si="357"/>
        <v>1.099490259201322</v>
      </c>
      <c r="T585" s="323">
        <f t="shared" si="358"/>
        <v>0.17716417158686223</v>
      </c>
      <c r="U585" s="328">
        <f t="shared" si="359"/>
        <v>1.2605533520345718</v>
      </c>
      <c r="V585" s="336">
        <f t="shared" si="360"/>
        <v>1.2605533520345718</v>
      </c>
      <c r="W585" s="328">
        <f t="shared" si="361"/>
        <v>9.5605619847116685E-5</v>
      </c>
      <c r="X585" s="328">
        <f t="shared" si="362"/>
        <v>4.1826178639001199</v>
      </c>
      <c r="Y585" s="328">
        <f t="shared" si="377"/>
        <v>12.711119918964462</v>
      </c>
      <c r="Z585" s="108">
        <f>IF(H585&gt;0, rate1(1,$L$52,$L$51,$L$54,U585,$L$53,$L$50,Y585),"")</f>
        <v>748.36457414235281</v>
      </c>
      <c r="AA585" s="336">
        <f t="shared" si="363"/>
        <v>2.1926215061808518</v>
      </c>
      <c r="AB585" s="336">
        <f t="shared" si="364"/>
        <v>-8.0164259449987509E-5</v>
      </c>
      <c r="AC585" s="328">
        <f t="shared" si="365"/>
        <v>0.17716417158686223</v>
      </c>
      <c r="AD585" s="328">
        <f t="shared" si="366"/>
        <v>-0.1128896425324584</v>
      </c>
      <c r="AE585" s="328">
        <f t="shared" si="367"/>
        <v>26.580360997087922</v>
      </c>
      <c r="AF585" s="328">
        <f t="shared" si="368"/>
        <v>678.32670161707983</v>
      </c>
      <c r="AG585" s="328">
        <f t="shared" si="369"/>
        <v>677.7836723129044</v>
      </c>
      <c r="AH585" s="328">
        <f t="shared" si="370"/>
        <v>1.2405802271947701</v>
      </c>
      <c r="AI585" s="328">
        <f t="shared" si="371"/>
        <v>235.4404858738917</v>
      </c>
      <c r="AJ585" s="328">
        <f t="shared" si="372"/>
        <v>22.451638638344985</v>
      </c>
      <c r="AK585" s="337">
        <f t="shared" si="373"/>
        <v>221.12642962659476</v>
      </c>
      <c r="AL585" s="42">
        <f t="shared" si="378"/>
        <v>6.4472366889734483</v>
      </c>
    </row>
    <row r="586" spans="2:38" ht="15" x14ac:dyDescent="0.15">
      <c r="B586" s="328">
        <f t="shared" si="344"/>
        <v>678.32670161707983</v>
      </c>
      <c r="C586" s="328">
        <f t="shared" si="345"/>
        <v>677.7836723129044</v>
      </c>
      <c r="D586" s="328">
        <f t="shared" si="346"/>
        <v>1.2405802271947701</v>
      </c>
      <c r="E586" s="328">
        <f t="shared" si="374"/>
        <v>148.75665590322396</v>
      </c>
      <c r="F586" s="328">
        <f t="shared" si="347"/>
        <v>148.74066504013655</v>
      </c>
      <c r="G586" s="328">
        <f t="shared" si="348"/>
        <v>79.2158900570832</v>
      </c>
      <c r="H586" s="313">
        <f t="shared" si="349"/>
        <v>5.0000000000000001E-3</v>
      </c>
      <c r="I586" s="328">
        <f t="shared" si="350"/>
        <v>0.43442344334034716</v>
      </c>
      <c r="J586" s="328">
        <f t="shared" si="375"/>
        <v>80</v>
      </c>
      <c r="K586" s="335">
        <f t="shared" si="351"/>
        <v>-1</v>
      </c>
      <c r="L586" s="323">
        <f t="shared" si="352"/>
        <v>1.2355802271947702</v>
      </c>
      <c r="M586" s="323">
        <f t="shared" si="353"/>
        <v>1.2380802271947702</v>
      </c>
      <c r="N586" s="328">
        <f t="shared" si="354"/>
        <v>-4.280582817806744E-3</v>
      </c>
      <c r="O586" s="328">
        <f t="shared" si="355"/>
        <v>2.5490085818891117E-3</v>
      </c>
      <c r="P586" s="332">
        <f t="shared" si="376"/>
        <v>12.393060078759662</v>
      </c>
      <c r="Q586" s="328">
        <f t="shared" si="356"/>
        <v>-0.30641919925854211</v>
      </c>
      <c r="R586" s="277">
        <f>IF(H586&gt;0, rate1(1,$L$52,$L$51,$L$54,L586,$L$53,$L$50,P586),"")</f>
        <v>754.85732701382153</v>
      </c>
      <c r="S586" s="323">
        <f t="shared" si="357"/>
        <v>-0.15925013193775389</v>
      </c>
      <c r="T586" s="323">
        <f t="shared" si="358"/>
        <v>-3.6925446026488703E-3</v>
      </c>
      <c r="U586" s="328">
        <f t="shared" si="359"/>
        <v>1.2405802271947701</v>
      </c>
      <c r="V586" s="336">
        <f t="shared" si="360"/>
        <v>1.2405802271947701</v>
      </c>
      <c r="W586" s="328">
        <f t="shared" si="361"/>
        <v>9.2599932094206139E-5</v>
      </c>
      <c r="X586" s="328">
        <f t="shared" si="362"/>
        <v>0.16870252253684725</v>
      </c>
      <c r="Y586" s="328">
        <f t="shared" si="377"/>
        <v>12.443160113402362</v>
      </c>
      <c r="Z586" s="108">
        <f>IF(H586&gt;0, rate1(1,$L$52,$L$51,$L$54,U586,$L$53,$L$50,Y586),"")</f>
        <v>753.84284075230426</v>
      </c>
      <c r="AA586" s="336">
        <f t="shared" si="363"/>
        <v>8.7794935504548602E-2</v>
      </c>
      <c r="AB586" s="336">
        <f t="shared" si="364"/>
        <v>1.0151218810150322E-4</v>
      </c>
      <c r="AC586" s="328">
        <f t="shared" si="365"/>
        <v>1.0151218810150322E-4</v>
      </c>
      <c r="AD586" s="328">
        <f t="shared" si="366"/>
        <v>-49.255169192101761</v>
      </c>
      <c r="AE586" s="328">
        <f t="shared" si="367"/>
        <v>-554.44774761881979</v>
      </c>
      <c r="AF586" s="328">
        <f t="shared" si="368"/>
        <v>678.32231952207394</v>
      </c>
      <c r="AG586" s="328">
        <f t="shared" si="369"/>
        <v>677.78357080071635</v>
      </c>
      <c r="AH586" s="328">
        <f t="shared" si="370"/>
        <v>1.2356809399809114</v>
      </c>
      <c r="AI586" s="328">
        <f t="shared" si="371"/>
        <v>0.13447864181577257</v>
      </c>
      <c r="AJ586" s="328">
        <f t="shared" si="372"/>
        <v>22.451675993523267</v>
      </c>
      <c r="AK586" s="337">
        <f t="shared" si="373"/>
        <v>221.14532073390458</v>
      </c>
      <c r="AL586" s="42">
        <f t="shared" si="378"/>
        <v>6.4660719278433598</v>
      </c>
    </row>
    <row r="587" spans="2:38" ht="15" x14ac:dyDescent="0.15">
      <c r="B587" s="328">
        <f t="shared" si="344"/>
        <v>678.32231952207394</v>
      </c>
      <c r="C587" s="328">
        <f t="shared" si="345"/>
        <v>677.78357080071635</v>
      </c>
      <c r="D587" s="328">
        <f t="shared" si="346"/>
        <v>1.2356809399809114</v>
      </c>
      <c r="E587" s="328">
        <f t="shared" si="374"/>
        <v>148.67857554908866</v>
      </c>
      <c r="F587" s="328">
        <f t="shared" si="347"/>
        <v>148.71761572615631</v>
      </c>
      <c r="G587" s="328">
        <f t="shared" si="348"/>
        <v>95.362349271203399</v>
      </c>
      <c r="H587" s="313">
        <f t="shared" si="349"/>
        <v>0.08</v>
      </c>
      <c r="I587" s="328">
        <f t="shared" si="350"/>
        <v>0.43099897708607388</v>
      </c>
      <c r="J587" s="328">
        <f t="shared" si="375"/>
        <v>80</v>
      </c>
      <c r="K587" s="335">
        <f t="shared" si="351"/>
        <v>1</v>
      </c>
      <c r="L587" s="323">
        <f t="shared" si="352"/>
        <v>1.3156809399809115</v>
      </c>
      <c r="M587" s="323">
        <f t="shared" si="353"/>
        <v>1.2756809399809115</v>
      </c>
      <c r="N587" s="328">
        <f t="shared" si="354"/>
        <v>7.0985933320148575E-2</v>
      </c>
      <c r="O587" s="328">
        <f t="shared" si="355"/>
        <v>2.5490085818891117E-3</v>
      </c>
      <c r="P587" s="332">
        <f t="shared" si="376"/>
        <v>13.191969508494809</v>
      </c>
      <c r="Q587" s="328">
        <f t="shared" si="356"/>
        <v>7.1314944470967845</v>
      </c>
      <c r="R587" s="277">
        <f>IF(H587&gt;0, rate1(1,$L$52,$L$51,$L$54,L587,$L$53,$L$50,P587),"")</f>
        <v>738.30756637333945</v>
      </c>
      <c r="S587" s="323">
        <f t="shared" si="357"/>
        <v>3.7894129202171443</v>
      </c>
      <c r="T587" s="323">
        <f t="shared" si="358"/>
        <v>-2.5448341765988026E-2</v>
      </c>
      <c r="U587" s="328">
        <f t="shared" si="359"/>
        <v>1.2356809399809114</v>
      </c>
      <c r="V587" s="336">
        <f t="shared" si="360"/>
        <v>1.2356809399809114</v>
      </c>
      <c r="W587" s="328">
        <f t="shared" si="361"/>
        <v>9.1869986812431748E-5</v>
      </c>
      <c r="X587" s="328">
        <f t="shared" si="362"/>
        <v>-0.78963239454031964</v>
      </c>
      <c r="Y587" s="328">
        <f t="shared" si="377"/>
        <v>12.377650083989796</v>
      </c>
      <c r="Z587" s="108">
        <f>IF(H587&gt;0, rate1(1,$L$52,$L$51,$L$54,U587,$L$53,$L$50,Y587),"")</f>
        <v>755.16875408452313</v>
      </c>
      <c r="AA587" s="336">
        <f t="shared" si="363"/>
        <v>-0.4102132149574188</v>
      </c>
      <c r="AB587" s="336">
        <f t="shared" si="364"/>
        <v>6.5146167854628813E-5</v>
      </c>
      <c r="AC587" s="328">
        <f t="shared" si="365"/>
        <v>6.5146167854628813E-5</v>
      </c>
      <c r="AD587" s="328">
        <f t="shared" si="366"/>
        <v>1228.0077652229206</v>
      </c>
      <c r="AE587" s="328">
        <f t="shared" si="367"/>
        <v>15327919.52839406</v>
      </c>
      <c r="AF587" s="328">
        <f t="shared" si="368"/>
        <v>678.39324030922626</v>
      </c>
      <c r="AG587" s="328">
        <f t="shared" si="369"/>
        <v>677.78350565454855</v>
      </c>
      <c r="AH587" s="328">
        <f t="shared" si="370"/>
        <v>1.3145698312720753</v>
      </c>
      <c r="AI587" s="328">
        <f t="shared" si="371"/>
        <v>8.823716676050751E-2</v>
      </c>
      <c r="AJ587" s="328">
        <f t="shared" si="372"/>
        <v>22.451700503847366</v>
      </c>
      <c r="AK587" s="337">
        <f t="shared" si="373"/>
        <v>221.14533138674989</v>
      </c>
      <c r="AL587" s="42">
        <f t="shared" si="378"/>
        <v>6.4660826861347047</v>
      </c>
    </row>
    <row r="588" spans="2:38" ht="15" x14ac:dyDescent="0.15">
      <c r="B588" s="328">
        <f t="shared" si="344"/>
        <v>678.39324030922626</v>
      </c>
      <c r="C588" s="328">
        <f t="shared" si="345"/>
        <v>677.78350565454855</v>
      </c>
      <c r="D588" s="328">
        <f t="shared" si="346"/>
        <v>1.3145698312720753</v>
      </c>
      <c r="E588" s="328">
        <f t="shared" si="374"/>
        <v>149.97689791562533</v>
      </c>
      <c r="F588" s="328">
        <f t="shared" si="347"/>
        <v>149.32773673235698</v>
      </c>
      <c r="G588" s="328">
        <f t="shared" si="348"/>
        <v>91.456702659794715</v>
      </c>
      <c r="H588" s="313">
        <f t="shared" si="349"/>
        <v>0.02</v>
      </c>
      <c r="I588" s="328">
        <f t="shared" si="350"/>
        <v>0.48778772374216717</v>
      </c>
      <c r="J588" s="328">
        <f t="shared" si="375"/>
        <v>80</v>
      </c>
      <c r="K588" s="335">
        <f t="shared" si="351"/>
        <v>-1</v>
      </c>
      <c r="L588" s="323">
        <f t="shared" si="352"/>
        <v>1.2945698312720753</v>
      </c>
      <c r="M588" s="323">
        <f t="shared" si="353"/>
        <v>1.3045698312720753</v>
      </c>
      <c r="N588" s="328">
        <f t="shared" si="354"/>
        <v>-1.8380164637138208E-2</v>
      </c>
      <c r="O588" s="328">
        <f t="shared" si="355"/>
        <v>2.5490085818891117E-3</v>
      </c>
      <c r="P588" s="332">
        <f t="shared" si="376"/>
        <v>13.239143109571849</v>
      </c>
      <c r="Q588" s="328">
        <f t="shared" si="356"/>
        <v>13.999800266579371</v>
      </c>
      <c r="R588" s="277">
        <f>IF(H588&gt;0, rate1(1,$L$52,$L$51,$L$54,L588,$L$53,$L$50,P588),"")</f>
        <v>737.30488464628513</v>
      </c>
      <c r="S588" s="323">
        <f t="shared" si="357"/>
        <v>7.4490935932041804</v>
      </c>
      <c r="T588" s="323">
        <f t="shared" si="358"/>
        <v>2.8500384389686258E-3</v>
      </c>
      <c r="U588" s="328">
        <f t="shared" si="359"/>
        <v>1.3145698312720753</v>
      </c>
      <c r="V588" s="336">
        <f t="shared" si="360"/>
        <v>1.3145698312720753</v>
      </c>
      <c r="W588" s="328">
        <f t="shared" si="361"/>
        <v>1.039748447910771E-4</v>
      </c>
      <c r="X588" s="328">
        <f t="shared" si="362"/>
        <v>15.761741966883875</v>
      </c>
      <c r="Y588" s="328">
        <f t="shared" si="377"/>
        <v>13.442886660943254</v>
      </c>
      <c r="Z588" s="108">
        <f>IF(H588&gt;0, rate1(1,$L$52,$L$51,$L$54,U588,$L$53,$L$50,Y588),"")</f>
        <v>732.94061458874137</v>
      </c>
      <c r="AA588" s="336">
        <f t="shared" si="363"/>
        <v>8.4365352959718329</v>
      </c>
      <c r="AB588" s="336">
        <f t="shared" si="364"/>
        <v>-1.3981624594372251E-5</v>
      </c>
      <c r="AC588" s="328">
        <f t="shared" si="365"/>
        <v>2.8500384389686258E-3</v>
      </c>
      <c r="AD588" s="328">
        <f t="shared" si="366"/>
        <v>-7.0174492128034656</v>
      </c>
      <c r="AE588" s="328">
        <f t="shared" si="367"/>
        <v>-847304.97790433944</v>
      </c>
      <c r="AF588" s="328">
        <f t="shared" si="368"/>
        <v>678.37201010615013</v>
      </c>
      <c r="AG588" s="328">
        <f t="shared" si="369"/>
        <v>677.78065561610958</v>
      </c>
      <c r="AH588" s="328">
        <f t="shared" si="370"/>
        <v>1.29460467499362</v>
      </c>
      <c r="AI588" s="328">
        <f t="shared" si="371"/>
        <v>3.8654815644357274</v>
      </c>
      <c r="AJ588" s="328">
        <f t="shared" si="372"/>
        <v>22.452774248726378</v>
      </c>
      <c r="AK588" s="337">
        <f t="shared" si="373"/>
        <v>221.14533980125341</v>
      </c>
      <c r="AL588" s="42">
        <f t="shared" si="378"/>
        <v>6.4660897451080457</v>
      </c>
    </row>
    <row r="589" spans="2:38" ht="15" x14ac:dyDescent="0.15">
      <c r="B589" s="328">
        <f t="shared" si="344"/>
        <v>678.37201010615013</v>
      </c>
      <c r="C589" s="328">
        <f t="shared" si="345"/>
        <v>677.78065561610958</v>
      </c>
      <c r="D589" s="328">
        <f t="shared" si="346"/>
        <v>1.29460467499362</v>
      </c>
      <c r="E589" s="328">
        <f t="shared" si="374"/>
        <v>149.64646119837428</v>
      </c>
      <c r="F589" s="328">
        <f t="shared" si="347"/>
        <v>149.81167955699982</v>
      </c>
      <c r="G589" s="328">
        <f t="shared" si="348"/>
        <v>87.572626933754634</v>
      </c>
      <c r="H589" s="313">
        <f t="shared" si="349"/>
        <v>0.02</v>
      </c>
      <c r="I589" s="328">
        <f t="shared" si="350"/>
        <v>0.47308359203243527</v>
      </c>
      <c r="J589" s="328">
        <f t="shared" si="375"/>
        <v>80</v>
      </c>
      <c r="K589" s="335">
        <f t="shared" si="351"/>
        <v>-1</v>
      </c>
      <c r="L589" s="323">
        <f t="shared" si="352"/>
        <v>1.27460467499362</v>
      </c>
      <c r="M589" s="323">
        <f t="shared" si="353"/>
        <v>1.28460467499362</v>
      </c>
      <c r="N589" s="328">
        <f t="shared" si="354"/>
        <v>-1.8101497417135626E-2</v>
      </c>
      <c r="O589" s="328">
        <f t="shared" si="355"/>
        <v>2.5490085818891117E-3</v>
      </c>
      <c r="P589" s="332">
        <f t="shared" si="376"/>
        <v>12.96853067070043</v>
      </c>
      <c r="Q589" s="328">
        <f t="shared" si="356"/>
        <v>9.5520468712822009</v>
      </c>
      <c r="R589" s="277">
        <f>IF(H589&gt;0, rate1(1,$L$52,$L$51,$L$54,L589,$L$53,$L$50,P589),"")</f>
        <v>743.01754343557889</v>
      </c>
      <c r="S589" s="323">
        <f t="shared" si="357"/>
        <v>5.043430949161233</v>
      </c>
      <c r="T589" s="323">
        <f t="shared" si="358"/>
        <v>4.4767667964975607E-3</v>
      </c>
      <c r="U589" s="328">
        <f t="shared" si="359"/>
        <v>1.29460467499362</v>
      </c>
      <c r="V589" s="336">
        <f t="shared" si="360"/>
        <v>1.29460467499362</v>
      </c>
      <c r="W589" s="328">
        <f t="shared" si="361"/>
        <v>1.0084057195447471E-4</v>
      </c>
      <c r="X589" s="328">
        <f t="shared" si="362"/>
        <v>11.760919544219362</v>
      </c>
      <c r="Y589" s="328">
        <f t="shared" si="377"/>
        <v>13.171223493822266</v>
      </c>
      <c r="Z589" s="108">
        <f>IF(H589&gt;0, rate1(1,$L$52,$L$51,$L$54,U589,$L$53,$L$50,Y589),"")</f>
        <v>738.74760560861705</v>
      </c>
      <c r="AA589" s="336">
        <f t="shared" si="363"/>
        <v>6.2455960988496093</v>
      </c>
      <c r="AB589" s="336">
        <f t="shared" si="364"/>
        <v>-1.9223853696358677E-5</v>
      </c>
      <c r="AC589" s="328">
        <f t="shared" si="365"/>
        <v>4.4767667964975607E-3</v>
      </c>
      <c r="AD589" s="328">
        <f t="shared" si="366"/>
        <v>-4.4675099037205115</v>
      </c>
      <c r="AE589" s="328">
        <f t="shared" si="367"/>
        <v>696.05762051369925</v>
      </c>
      <c r="AF589" s="328">
        <f t="shared" si="368"/>
        <v>678.34943184193651</v>
      </c>
      <c r="AG589" s="328">
        <f t="shared" si="369"/>
        <v>677.77617884931306</v>
      </c>
      <c r="AH589" s="328">
        <f t="shared" si="370"/>
        <v>1.2746366066487951</v>
      </c>
      <c r="AI589" s="328">
        <f t="shared" si="371"/>
        <v>6.0251158751888951</v>
      </c>
      <c r="AJ589" s="328">
        <f t="shared" si="372"/>
        <v>22.454447892025041</v>
      </c>
      <c r="AK589" s="337">
        <f t="shared" si="373"/>
        <v>221.14569332545148</v>
      </c>
      <c r="AL589" s="42">
        <f t="shared" si="378"/>
        <v>6.4663989836332005</v>
      </c>
    </row>
    <row r="590" spans="2:38" ht="15" x14ac:dyDescent="0.15">
      <c r="B590" s="328">
        <f t="shared" si="344"/>
        <v>678.34943184193651</v>
      </c>
      <c r="C590" s="328">
        <f t="shared" si="345"/>
        <v>677.77617884931306</v>
      </c>
      <c r="D590" s="328">
        <f t="shared" si="346"/>
        <v>1.2746366066487951</v>
      </c>
      <c r="E590" s="328">
        <f t="shared" si="374"/>
        <v>149.32437420916307</v>
      </c>
      <c r="F590" s="328">
        <f t="shared" si="347"/>
        <v>149.48541770376869</v>
      </c>
      <c r="G590" s="328">
        <f t="shared" si="348"/>
        <v>83.338625287799758</v>
      </c>
      <c r="H590" s="313">
        <f t="shared" si="349"/>
        <v>0.02</v>
      </c>
      <c r="I590" s="328">
        <f t="shared" si="350"/>
        <v>0.45860239409876158</v>
      </c>
      <c r="J590" s="328">
        <f t="shared" si="375"/>
        <v>80</v>
      </c>
      <c r="K590" s="335">
        <f t="shared" si="351"/>
        <v>-1</v>
      </c>
      <c r="L590" s="323">
        <f t="shared" si="352"/>
        <v>1.2546366066487951</v>
      </c>
      <c r="M590" s="323">
        <f t="shared" si="353"/>
        <v>1.2646366066487951</v>
      </c>
      <c r="N590" s="328">
        <f t="shared" si="354"/>
        <v>-1.7822741574634815E-2</v>
      </c>
      <c r="O590" s="328">
        <f t="shared" si="355"/>
        <v>2.5490085818891117E-3</v>
      </c>
      <c r="P590" s="332">
        <f t="shared" si="376"/>
        <v>12.699285797337019</v>
      </c>
      <c r="Q590" s="328">
        <f t="shared" si="356"/>
        <v>5.2567005207183826</v>
      </c>
      <c r="R590" s="277">
        <f>IF(H590&gt;0, rate1(1,$L$52,$L$51,$L$54,L590,$L$53,$L$50,P590),"")</f>
        <v>748.60839212410008</v>
      </c>
      <c r="S590" s="323">
        <f t="shared" si="357"/>
        <v>2.7547820630179811</v>
      </c>
      <c r="T590" s="323">
        <f t="shared" si="358"/>
        <v>1.0156669566123886E-2</v>
      </c>
      <c r="U590" s="328">
        <f t="shared" si="359"/>
        <v>1.2746366066487951</v>
      </c>
      <c r="V590" s="336">
        <f t="shared" si="360"/>
        <v>1.2746366066487951</v>
      </c>
      <c r="W590" s="328">
        <f t="shared" si="361"/>
        <v>9.7753818774970469E-5</v>
      </c>
      <c r="X590" s="328">
        <f t="shared" si="362"/>
        <v>7.3893604997293352</v>
      </c>
      <c r="Y590" s="328">
        <f t="shared" si="377"/>
        <v>12.900916763249411</v>
      </c>
      <c r="Z590" s="108">
        <f>IF(H590&gt;0, rate1(1,$L$52,$L$51,$L$54,U590,$L$53,$L$50,Y590),"")</f>
        <v>744.43016818043293</v>
      </c>
      <c r="AA590" s="336">
        <f t="shared" si="363"/>
        <v>3.8941402815741659</v>
      </c>
      <c r="AB590" s="336">
        <f t="shared" si="364"/>
        <v>-3.377646183819421E-5</v>
      </c>
      <c r="AC590" s="328">
        <f t="shared" si="365"/>
        <v>1.0156669566123886E-2</v>
      </c>
      <c r="AD590" s="328">
        <f t="shared" si="366"/>
        <v>-1.9691494214508201</v>
      </c>
      <c r="AE590" s="328">
        <f t="shared" si="367"/>
        <v>341.45916521034206</v>
      </c>
      <c r="AF590" s="328">
        <f t="shared" si="368"/>
        <v>678.32145243079572</v>
      </c>
      <c r="AG590" s="328">
        <f t="shared" si="369"/>
        <v>677.76602217974698</v>
      </c>
      <c r="AH590" s="328">
        <f t="shared" si="370"/>
        <v>1.2546655872953274</v>
      </c>
      <c r="AI590" s="328">
        <f t="shared" si="371"/>
        <v>13.567400089258111</v>
      </c>
      <c r="AJ590" s="328">
        <f t="shared" si="372"/>
        <v>22.458216614272057</v>
      </c>
      <c r="AK590" s="337">
        <f t="shared" si="373"/>
        <v>221.14622096067626</v>
      </c>
      <c r="AL590" s="42">
        <f t="shared" si="378"/>
        <v>6.4668809929032154</v>
      </c>
    </row>
    <row r="591" spans="2:38" ht="15" x14ac:dyDescent="0.15">
      <c r="B591" s="328">
        <f t="shared" si="344"/>
        <v>678.32145243079572</v>
      </c>
      <c r="C591" s="328">
        <f t="shared" si="345"/>
        <v>677.76602217974698</v>
      </c>
      <c r="D591" s="328">
        <f t="shared" si="346"/>
        <v>1.2546655872953274</v>
      </c>
      <c r="E591" s="328">
        <f t="shared" si="374"/>
        <v>149.01874491754197</v>
      </c>
      <c r="F591" s="328">
        <f t="shared" si="347"/>
        <v>149.1715595633525</v>
      </c>
      <c r="G591" s="328">
        <f t="shared" si="348"/>
        <v>79.254700520464709</v>
      </c>
      <c r="H591" s="313">
        <f t="shared" si="349"/>
        <v>0.02</v>
      </c>
      <c r="I591" s="328">
        <f t="shared" si="350"/>
        <v>0.44434420083898662</v>
      </c>
      <c r="J591" s="328">
        <f t="shared" si="375"/>
        <v>80</v>
      </c>
      <c r="K591" s="335">
        <f t="shared" si="351"/>
        <v>-1</v>
      </c>
      <c r="L591" s="323">
        <f t="shared" si="352"/>
        <v>1.2346655872953274</v>
      </c>
      <c r="M591" s="323">
        <f t="shared" si="353"/>
        <v>1.2446655872953274</v>
      </c>
      <c r="N591" s="328">
        <f t="shared" si="354"/>
        <v>-1.7543896544868431E-2</v>
      </c>
      <c r="O591" s="328">
        <f t="shared" si="355"/>
        <v>2.5490085818891117E-3</v>
      </c>
      <c r="P591" s="332">
        <f t="shared" si="376"/>
        <v>12.431423408586696</v>
      </c>
      <c r="Q591" s="328">
        <f t="shared" si="356"/>
        <v>1.1146912101625617</v>
      </c>
      <c r="R591" s="277">
        <f>IF(H591&gt;0, rate1(1,$L$52,$L$51,$L$54,L591,$L$53,$L$50,P591),"")</f>
        <v>754.08077372192668</v>
      </c>
      <c r="S591" s="323">
        <f t="shared" si="357"/>
        <v>0.57991642688748024</v>
      </c>
      <c r="T591" s="323">
        <f t="shared" si="358"/>
        <v>-4.1762872122993684E-2</v>
      </c>
      <c r="U591" s="328">
        <f t="shared" si="359"/>
        <v>1.2546655872953274</v>
      </c>
      <c r="V591" s="336">
        <f t="shared" si="360"/>
        <v>1.2546655872953274</v>
      </c>
      <c r="W591" s="328">
        <f t="shared" si="361"/>
        <v>9.4714600362477697E-5</v>
      </c>
      <c r="X591" s="328">
        <f t="shared" si="362"/>
        <v>3.17073904422206</v>
      </c>
      <c r="Y591" s="328">
        <f t="shared" si="377"/>
        <v>12.631981090023316</v>
      </c>
      <c r="Z591" s="108">
        <f>IF(H591&gt;0, rate1(1,$L$52,$L$51,$L$54,U591,$L$53,$L$50,Y591),"")</f>
        <v>749.99175140550449</v>
      </c>
      <c r="AA591" s="336">
        <f t="shared" si="363"/>
        <v>1.6585658384056561</v>
      </c>
      <c r="AB591" s="336">
        <f t="shared" si="364"/>
        <v>-1.438194859784641E-4</v>
      </c>
      <c r="AC591" s="328">
        <f t="shared" si="365"/>
        <v>-1.438194859784641E-4</v>
      </c>
      <c r="AD591" s="328">
        <f t="shared" si="366"/>
        <v>139.06321430598669</v>
      </c>
      <c r="AE591" s="328">
        <f t="shared" si="367"/>
        <v>28170.273717988042</v>
      </c>
      <c r="AF591" s="328">
        <f t="shared" si="368"/>
        <v>678.30405235373678</v>
      </c>
      <c r="AG591" s="328">
        <f t="shared" si="369"/>
        <v>677.76616599923295</v>
      </c>
      <c r="AH591" s="328">
        <f t="shared" si="370"/>
        <v>1.2346915760990427</v>
      </c>
      <c r="AI591" s="328">
        <f t="shared" si="371"/>
        <v>-0.19072159242121015</v>
      </c>
      <c r="AJ591" s="328">
        <f t="shared" si="372"/>
        <v>22.458163636051939</v>
      </c>
      <c r="AK591" s="337">
        <f t="shared" si="373"/>
        <v>221.14735164914842</v>
      </c>
      <c r="AL591" s="42">
        <f t="shared" si="378"/>
        <v>6.4679663849103557</v>
      </c>
    </row>
    <row r="592" spans="2:38" ht="15" x14ac:dyDescent="0.15">
      <c r="B592" s="328">
        <f t="shared" si="344"/>
        <v>678.30405235373678</v>
      </c>
      <c r="C592" s="328">
        <f t="shared" si="345"/>
        <v>677.76616599923295</v>
      </c>
      <c r="D592" s="328">
        <f t="shared" si="346"/>
        <v>1.2346915760990427</v>
      </c>
      <c r="E592" s="328">
        <f t="shared" si="374"/>
        <v>148.69761417092931</v>
      </c>
      <c r="F592" s="328">
        <f t="shared" si="347"/>
        <v>148.85817954423564</v>
      </c>
      <c r="G592" s="328">
        <f t="shared" si="348"/>
        <v>82.999170941581013</v>
      </c>
      <c r="H592" s="313">
        <f t="shared" si="349"/>
        <v>0.02</v>
      </c>
      <c r="I592" s="328">
        <f t="shared" si="350"/>
        <v>0.43030908360306058</v>
      </c>
      <c r="J592" s="328">
        <f t="shared" si="375"/>
        <v>80</v>
      </c>
      <c r="K592" s="335">
        <f t="shared" si="351"/>
        <v>1</v>
      </c>
      <c r="L592" s="323">
        <f t="shared" si="352"/>
        <v>1.2546915760990427</v>
      </c>
      <c r="M592" s="323">
        <f t="shared" si="353"/>
        <v>1.2446915760990427</v>
      </c>
      <c r="N592" s="328">
        <f t="shared" si="354"/>
        <v>1.7589554250268646E-2</v>
      </c>
      <c r="O592" s="328">
        <f t="shared" si="355"/>
        <v>2.5490085818891117E-3</v>
      </c>
      <c r="P592" s="332">
        <f t="shared" si="376"/>
        <v>12.565526272255164</v>
      </c>
      <c r="Q592" s="328">
        <f t="shared" si="356"/>
        <v>0.94496179801163294</v>
      </c>
      <c r="R592" s="277">
        <f>IF(H592&gt;0, rate1(1,$L$52,$L$51,$L$54,L592,$L$53,$L$50,P592),"")</f>
        <v>751.35213078459094</v>
      </c>
      <c r="S592" s="323">
        <f t="shared" si="357"/>
        <v>0.4934003254539101</v>
      </c>
      <c r="T592" s="323">
        <f t="shared" si="358"/>
        <v>3.4720816325096882E-2</v>
      </c>
      <c r="U592" s="328">
        <f t="shared" si="359"/>
        <v>1.2346915760990427</v>
      </c>
      <c r="V592" s="336">
        <f t="shared" si="360"/>
        <v>1.2346915760990427</v>
      </c>
      <c r="W592" s="328">
        <f t="shared" si="361"/>
        <v>9.1722931927495921E-5</v>
      </c>
      <c r="X592" s="328">
        <f t="shared" si="362"/>
        <v>-0.90505472289183331</v>
      </c>
      <c r="Y592" s="328">
        <f t="shared" si="377"/>
        <v>12.364431478217774</v>
      </c>
      <c r="Z592" s="108">
        <f>IF(H592&gt;0, rate1(1,$L$52,$L$51,$L$54,U592,$L$53,$L$50,Y592),"")</f>
        <v>755.43566513057613</v>
      </c>
      <c r="AA592" s="336">
        <f t="shared" si="363"/>
        <v>-0.4700088729998077</v>
      </c>
      <c r="AB592" s="336">
        <f t="shared" si="364"/>
        <v>6.2396175704925778E-5</v>
      </c>
      <c r="AC592" s="328">
        <f t="shared" si="365"/>
        <v>3.4720816325096882E-2</v>
      </c>
      <c r="AD592" s="328">
        <f t="shared" si="366"/>
        <v>0.57602332309058102</v>
      </c>
      <c r="AE592" s="328">
        <f t="shared" si="367"/>
        <v>-8010.3654824192081</v>
      </c>
      <c r="AF592" s="328">
        <f t="shared" si="368"/>
        <v>678.28692109166195</v>
      </c>
      <c r="AG592" s="328">
        <f t="shared" si="369"/>
        <v>677.73144518290781</v>
      </c>
      <c r="AH592" s="328">
        <f t="shared" si="370"/>
        <v>1.2547171545033373</v>
      </c>
      <c r="AI592" s="328">
        <f t="shared" si="371"/>
        <v>46.211110480035593</v>
      </c>
      <c r="AJ592" s="328">
        <f t="shared" si="372"/>
        <v>22.471000055629727</v>
      </c>
      <c r="AK592" s="337">
        <f t="shared" si="373"/>
        <v>221.14733653356572</v>
      </c>
      <c r="AL592" s="42">
        <f t="shared" si="378"/>
        <v>6.4679511271829622</v>
      </c>
    </row>
    <row r="593" spans="2:38" ht="15" x14ac:dyDescent="0.15">
      <c r="B593" s="328">
        <f t="shared" si="344"/>
        <v>678.28692109166195</v>
      </c>
      <c r="C593" s="328">
        <f t="shared" si="345"/>
        <v>677.73144518290781</v>
      </c>
      <c r="D593" s="328">
        <f t="shared" si="346"/>
        <v>1.2547171545033373</v>
      </c>
      <c r="E593" s="328">
        <f t="shared" si="374"/>
        <v>149.08873390018957</v>
      </c>
      <c r="F593" s="328">
        <f t="shared" si="347"/>
        <v>148.89317403555944</v>
      </c>
      <c r="G593" s="328">
        <f t="shared" si="348"/>
        <v>91.171645235116557</v>
      </c>
      <c r="H593" s="313">
        <f t="shared" si="349"/>
        <v>0.04</v>
      </c>
      <c r="I593" s="328">
        <f t="shared" si="350"/>
        <v>0.4443807270033176</v>
      </c>
      <c r="J593" s="328">
        <f t="shared" si="375"/>
        <v>80</v>
      </c>
      <c r="K593" s="335">
        <f t="shared" si="351"/>
        <v>1</v>
      </c>
      <c r="L593" s="323">
        <f t="shared" si="352"/>
        <v>1.2947171545033374</v>
      </c>
      <c r="M593" s="323">
        <f t="shared" si="353"/>
        <v>1.2747171545033373</v>
      </c>
      <c r="N593" s="328">
        <f t="shared" si="354"/>
        <v>3.5796840334771263E-2</v>
      </c>
      <c r="O593" s="328">
        <f t="shared" si="355"/>
        <v>2.5490085818891117E-3</v>
      </c>
      <c r="P593" s="332">
        <f t="shared" si="376"/>
        <v>13.038609155247537</v>
      </c>
      <c r="Q593" s="328">
        <f t="shared" si="356"/>
        <v>7.1739828718029344</v>
      </c>
      <c r="R593" s="277">
        <f>IF(H593&gt;0, rate1(1,$L$52,$L$51,$L$54,L593,$L$53,$L$50,P593),"")</f>
        <v>741.54725781627747</v>
      </c>
      <c r="S593" s="323">
        <f t="shared" si="357"/>
        <v>3.7953357785242199</v>
      </c>
      <c r="T593" s="323">
        <f t="shared" si="358"/>
        <v>-1.2805917847075238E-2</v>
      </c>
      <c r="U593" s="328">
        <f t="shared" si="359"/>
        <v>1.2547171545033373</v>
      </c>
      <c r="V593" s="336">
        <f t="shared" si="360"/>
        <v>1.2547171545033373</v>
      </c>
      <c r="W593" s="328">
        <f t="shared" si="361"/>
        <v>9.4722386130952074E-5</v>
      </c>
      <c r="X593" s="328">
        <f t="shared" si="362"/>
        <v>3.0257612641026981</v>
      </c>
      <c r="Y593" s="328">
        <f t="shared" si="377"/>
        <v>12.632673679532706</v>
      </c>
      <c r="Z593" s="108">
        <f>IF(H593&gt;0, rate1(1,$L$52,$L$51,$L$54,U593,$L$53,$L$50,Y593),"")</f>
        <v>749.97754480743424</v>
      </c>
      <c r="AA593" s="336">
        <f t="shared" si="363"/>
        <v>1.5827601263660689</v>
      </c>
      <c r="AB593" s="336">
        <f t="shared" si="364"/>
        <v>-1.6254095269285958E-4</v>
      </c>
      <c r="AC593" s="328">
        <f t="shared" si="365"/>
        <v>-1.6254095269285958E-4</v>
      </c>
      <c r="AD593" s="328">
        <f t="shared" si="366"/>
        <v>-246.09182693536164</v>
      </c>
      <c r="AE593" s="328">
        <f t="shared" si="367"/>
        <v>-14275.472233514582</v>
      </c>
      <c r="AF593" s="328">
        <f t="shared" si="368"/>
        <v>678.32288047294946</v>
      </c>
      <c r="AG593" s="328">
        <f t="shared" si="369"/>
        <v>677.73160772386052</v>
      </c>
      <c r="AH593" s="328">
        <f t="shared" si="370"/>
        <v>1.2945151974661995</v>
      </c>
      <c r="AI593" s="328">
        <f t="shared" si="371"/>
        <v>-0.219191630714829</v>
      </c>
      <c r="AJ593" s="328">
        <f t="shared" si="372"/>
        <v>22.470939169065637</v>
      </c>
      <c r="AK593" s="337">
        <f t="shared" si="373"/>
        <v>221.15117201742385</v>
      </c>
      <c r="AL593" s="42">
        <f t="shared" si="378"/>
        <v>6.4716480160213647</v>
      </c>
    </row>
    <row r="594" spans="2:38" ht="15" x14ac:dyDescent="0.15">
      <c r="B594" s="328">
        <f t="shared" si="344"/>
        <v>678.32288047294946</v>
      </c>
      <c r="C594" s="328">
        <f t="shared" si="345"/>
        <v>677.73160772386052</v>
      </c>
      <c r="D594" s="328">
        <f t="shared" si="346"/>
        <v>1.2945151974661995</v>
      </c>
      <c r="E594" s="328">
        <f t="shared" si="374"/>
        <v>149.74306210282305</v>
      </c>
      <c r="F594" s="328">
        <f t="shared" si="347"/>
        <v>149.41589800150632</v>
      </c>
      <c r="G594" s="328">
        <f t="shared" si="348"/>
        <v>87.32287719424896</v>
      </c>
      <c r="H594" s="313">
        <f t="shared" si="349"/>
        <v>0.02</v>
      </c>
      <c r="I594" s="328">
        <f t="shared" si="350"/>
        <v>0.47301819927115507</v>
      </c>
      <c r="J594" s="328">
        <f t="shared" si="375"/>
        <v>80</v>
      </c>
      <c r="K594" s="335">
        <f t="shared" si="351"/>
        <v>-1</v>
      </c>
      <c r="L594" s="323">
        <f t="shared" si="352"/>
        <v>1.2745151974661995</v>
      </c>
      <c r="M594" s="323">
        <f t="shared" si="353"/>
        <v>1.2845151974661995</v>
      </c>
      <c r="N594" s="328">
        <f t="shared" si="354"/>
        <v>-1.8100248410664266E-2</v>
      </c>
      <c r="O594" s="328">
        <f t="shared" si="355"/>
        <v>2.5490085818891117E-3</v>
      </c>
      <c r="P594" s="332">
        <f t="shared" si="376"/>
        <v>12.967321026643043</v>
      </c>
      <c r="Q594" s="328">
        <f t="shared" si="356"/>
        <v>9.5911314973291013</v>
      </c>
      <c r="R594" s="277">
        <f>IF(H594&gt;0, rate1(1,$L$52,$L$51,$L$54,L594,$L$53,$L$50,P594),"")</f>
        <v>743.04286719279071</v>
      </c>
      <c r="S594" s="323">
        <f t="shared" si="357"/>
        <v>5.0638948386953668</v>
      </c>
      <c r="T594" s="323">
        <f t="shared" si="358"/>
        <v>4.4539165330555143E-3</v>
      </c>
      <c r="U594" s="328">
        <f t="shared" si="359"/>
        <v>1.2945151974661995</v>
      </c>
      <c r="V594" s="336">
        <f t="shared" si="360"/>
        <v>1.2945151974661995</v>
      </c>
      <c r="W594" s="328">
        <f t="shared" si="361"/>
        <v>1.0082663309995965E-4</v>
      </c>
      <c r="X594" s="328">
        <f t="shared" si="362"/>
        <v>11.499525209269692</v>
      </c>
      <c r="Y594" s="328">
        <f t="shared" si="377"/>
        <v>13.170009116245961</v>
      </c>
      <c r="Z594" s="108">
        <f>IF(H594&gt;0, rate1(1,$L$52,$L$51,$L$54,U594,$L$53,$L$50,Y594),"")</f>
        <v>738.7733461279887</v>
      </c>
      <c r="AA594" s="336">
        <f t="shared" si="363"/>
        <v>6.1065707572777761</v>
      </c>
      <c r="AB594" s="336">
        <f t="shared" si="364"/>
        <v>-1.974448957869891E-5</v>
      </c>
      <c r="AC594" s="328">
        <f t="shared" si="365"/>
        <v>4.4539165330555143E-3</v>
      </c>
      <c r="AD594" s="328">
        <f t="shared" si="366"/>
        <v>-4.4904299062558835</v>
      </c>
      <c r="AE594" s="328">
        <f t="shared" si="367"/>
        <v>112598.57940874452</v>
      </c>
      <c r="AF594" s="328">
        <f t="shared" si="368"/>
        <v>678.30032630800576</v>
      </c>
      <c r="AG594" s="328">
        <f t="shared" si="369"/>
        <v>677.72715380732745</v>
      </c>
      <c r="AH594" s="328">
        <f t="shared" si="370"/>
        <v>1.2745471159850716</v>
      </c>
      <c r="AI594" s="328">
        <f t="shared" si="371"/>
        <v>5.9941582507646842</v>
      </c>
      <c r="AJ594" s="328">
        <f t="shared" si="372"/>
        <v>22.472604213024184</v>
      </c>
      <c r="AK594" s="337">
        <f t="shared" si="373"/>
        <v>221.15115203336225</v>
      </c>
      <c r="AL594" s="42">
        <f t="shared" si="378"/>
        <v>6.4716304806909077</v>
      </c>
    </row>
    <row r="595" spans="2:38" ht="15" x14ac:dyDescent="0.15">
      <c r="B595" s="328">
        <f t="shared" si="344"/>
        <v>678.30032630800576</v>
      </c>
      <c r="C595" s="328">
        <f t="shared" si="345"/>
        <v>677.72715380732745</v>
      </c>
      <c r="D595" s="328">
        <f t="shared" si="346"/>
        <v>1.2745471159850716</v>
      </c>
      <c r="E595" s="328">
        <f t="shared" si="374"/>
        <v>149.42095225493836</v>
      </c>
      <c r="F595" s="328">
        <f t="shared" si="347"/>
        <v>149.5820071788807</v>
      </c>
      <c r="G595" s="328">
        <f t="shared" si="348"/>
        <v>83.374628632731984</v>
      </c>
      <c r="H595" s="313">
        <f t="shared" si="349"/>
        <v>0.02</v>
      </c>
      <c r="I595" s="328">
        <f t="shared" si="350"/>
        <v>0.4585380005426487</v>
      </c>
      <c r="J595" s="328">
        <f t="shared" si="375"/>
        <v>80</v>
      </c>
      <c r="K595" s="335">
        <f t="shared" si="351"/>
        <v>-1</v>
      </c>
      <c r="L595" s="323">
        <f t="shared" si="352"/>
        <v>1.2545471159850716</v>
      </c>
      <c r="M595" s="323">
        <f t="shared" si="353"/>
        <v>1.2645471159850716</v>
      </c>
      <c r="N595" s="328">
        <f t="shared" si="354"/>
        <v>-1.7821492169763031E-2</v>
      </c>
      <c r="O595" s="328">
        <f t="shared" si="355"/>
        <v>2.5490085818891117E-3</v>
      </c>
      <c r="P595" s="332">
        <f t="shared" si="376"/>
        <v>12.698082315118253</v>
      </c>
      <c r="Q595" s="328">
        <f t="shared" si="356"/>
        <v>5.2937319994988741</v>
      </c>
      <c r="R595" s="277">
        <f>IF(H595&gt;0, rate1(1,$L$52,$L$51,$L$54,L595,$L$53,$L$50,P595),"")</f>
        <v>748.63317763362363</v>
      </c>
      <c r="S595" s="323">
        <f t="shared" si="357"/>
        <v>2.7740966199719157</v>
      </c>
      <c r="T595" s="323">
        <f t="shared" si="358"/>
        <v>1.0045389844689039E-2</v>
      </c>
      <c r="U595" s="328">
        <f t="shared" si="359"/>
        <v>1.2745471159850716</v>
      </c>
      <c r="V595" s="336">
        <f t="shared" si="360"/>
        <v>1.2745471159850716</v>
      </c>
      <c r="W595" s="328">
        <f t="shared" si="361"/>
        <v>9.7740092906306586E-5</v>
      </c>
      <c r="X595" s="328">
        <f t="shared" si="362"/>
        <v>7.427409728842278</v>
      </c>
      <c r="Y595" s="328">
        <f t="shared" si="377"/>
        <v>12.899708496976926</v>
      </c>
      <c r="Z595" s="108">
        <f>IF(H595&gt;0, rate1(1,$L$52,$L$51,$L$54,U595,$L$53,$L$50,Y595),"")</f>
        <v>744.45535896089223</v>
      </c>
      <c r="AA595" s="336">
        <f t="shared" si="363"/>
        <v>3.9140595060434573</v>
      </c>
      <c r="AB595" s="336">
        <f t="shared" si="364"/>
        <v>-3.3540870632052557E-5</v>
      </c>
      <c r="AC595" s="328">
        <f t="shared" si="365"/>
        <v>1.0045389844689039E-2</v>
      </c>
      <c r="AD595" s="328">
        <f t="shared" si="366"/>
        <v>-1.9909630496395248</v>
      </c>
      <c r="AE595" s="328">
        <f t="shared" si="367"/>
        <v>344.77054163816689</v>
      </c>
      <c r="AF595" s="328">
        <f t="shared" si="368"/>
        <v>678.27245942599131</v>
      </c>
      <c r="AG595" s="328">
        <f t="shared" si="369"/>
        <v>677.71710841748279</v>
      </c>
      <c r="AH595" s="328">
        <f t="shared" si="370"/>
        <v>1.2545760833166992</v>
      </c>
      <c r="AI595" s="328">
        <f t="shared" si="371"/>
        <v>13.418307049177015</v>
      </c>
      <c r="AJ595" s="328">
        <f t="shared" si="372"/>
        <v>22.476331520537844</v>
      </c>
      <c r="AK595" s="337">
        <f t="shared" si="373"/>
        <v>221.15167546050708</v>
      </c>
      <c r="AL595" s="42">
        <f t="shared" si="378"/>
        <v>6.472110013350969</v>
      </c>
    </row>
    <row r="596" spans="2:38" ht="15" x14ac:dyDescent="0.15">
      <c r="B596" s="328">
        <f t="shared" si="344"/>
        <v>678.27245942599131</v>
      </c>
      <c r="C596" s="328">
        <f t="shared" si="345"/>
        <v>677.71710841748279</v>
      </c>
      <c r="D596" s="328">
        <f t="shared" si="346"/>
        <v>1.2545760833166992</v>
      </c>
      <c r="E596" s="328">
        <f t="shared" si="374"/>
        <v>149.11512325301516</v>
      </c>
      <c r="F596" s="328">
        <f t="shared" si="347"/>
        <v>149.26803775397676</v>
      </c>
      <c r="G596" s="328">
        <f t="shared" si="348"/>
        <v>79.288711039927975</v>
      </c>
      <c r="H596" s="313">
        <f t="shared" si="349"/>
        <v>0.02</v>
      </c>
      <c r="I596" s="328">
        <f t="shared" si="350"/>
        <v>0.44428080680681892</v>
      </c>
      <c r="J596" s="328">
        <f t="shared" si="375"/>
        <v>80</v>
      </c>
      <c r="K596" s="335">
        <f t="shared" si="351"/>
        <v>-1</v>
      </c>
      <c r="L596" s="323">
        <f t="shared" si="352"/>
        <v>1.2345760833166992</v>
      </c>
      <c r="M596" s="323">
        <f t="shared" si="353"/>
        <v>1.2445760833166992</v>
      </c>
      <c r="N596" s="328">
        <f t="shared" si="354"/>
        <v>-1.7542646739006518E-2</v>
      </c>
      <c r="O596" s="328">
        <f t="shared" si="355"/>
        <v>2.5490085818891117E-3</v>
      </c>
      <c r="P596" s="332">
        <f t="shared" si="376"/>
        <v>12.430226155944954</v>
      </c>
      <c r="Q596" s="328">
        <f t="shared" si="356"/>
        <v>1.1496434427172773</v>
      </c>
      <c r="R596" s="277">
        <f>IF(H596&gt;0, rate1(1,$L$52,$L$51,$L$54,L596,$L$53,$L$50,P596),"")</f>
        <v>754.10503565779209</v>
      </c>
      <c r="S596" s="323">
        <f t="shared" si="357"/>
        <v>0.5980810305756008</v>
      </c>
      <c r="T596" s="323">
        <f t="shared" si="358"/>
        <v>-4.3647222633283259E-2</v>
      </c>
      <c r="U596" s="328">
        <f t="shared" si="359"/>
        <v>1.2545760833166992</v>
      </c>
      <c r="V596" s="336">
        <f t="shared" si="360"/>
        <v>1.2545760833166992</v>
      </c>
      <c r="W596" s="328">
        <f t="shared" si="361"/>
        <v>9.4701087548942908E-5</v>
      </c>
      <c r="X596" s="328">
        <f t="shared" si="362"/>
        <v>3.2067208728847874</v>
      </c>
      <c r="Y596" s="328">
        <f t="shared" si="377"/>
        <v>12.630779001427475</v>
      </c>
      <c r="Z596" s="108">
        <f>IF(H596&gt;0, rate1(1,$L$52,$L$51,$L$54,U596,$L$53,$L$50,Y596),"")</f>
        <v>750.01640758534575</v>
      </c>
      <c r="AA596" s="336">
        <f t="shared" si="363"/>
        <v>1.6773322482968038</v>
      </c>
      <c r="AB596" s="336">
        <f t="shared" si="364"/>
        <v>-1.3981482173198602E-4</v>
      </c>
      <c r="AC596" s="328">
        <f t="shared" si="365"/>
        <v>-1.3981482173198602E-4</v>
      </c>
      <c r="AD596" s="328">
        <f t="shared" si="366"/>
        <v>143.04635053884647</v>
      </c>
      <c r="AE596" s="328">
        <f t="shared" si="367"/>
        <v>29283.976599510701</v>
      </c>
      <c r="AF596" s="328">
        <f t="shared" si="368"/>
        <v>678.25505659407406</v>
      </c>
      <c r="AG596" s="328">
        <f t="shared" si="369"/>
        <v>677.71724823230454</v>
      </c>
      <c r="AH596" s="328">
        <f t="shared" si="370"/>
        <v>1.2346020586180548</v>
      </c>
      <c r="AI596" s="328">
        <f t="shared" si="371"/>
        <v>-0.18540497029041597</v>
      </c>
      <c r="AJ596" s="328">
        <f t="shared" si="372"/>
        <v>22.476280019157208</v>
      </c>
      <c r="AK596" s="337">
        <f t="shared" si="373"/>
        <v>221.15279420687418</v>
      </c>
      <c r="AL596" s="42">
        <f t="shared" si="378"/>
        <v>6.4731834779149029</v>
      </c>
    </row>
    <row r="597" spans="2:38" ht="15" x14ac:dyDescent="0.15">
      <c r="B597" s="328">
        <f t="shared" si="344"/>
        <v>678.25505659407406</v>
      </c>
      <c r="C597" s="328">
        <f t="shared" si="345"/>
        <v>677.71724823230454</v>
      </c>
      <c r="D597" s="328">
        <f t="shared" si="346"/>
        <v>1.2346020586180548</v>
      </c>
      <c r="E597" s="328">
        <f t="shared" si="374"/>
        <v>148.79402337220466</v>
      </c>
      <c r="F597" s="328">
        <f t="shared" si="347"/>
        <v>148.95457331260991</v>
      </c>
      <c r="G597" s="328">
        <f t="shared" si="348"/>
        <v>83.035139874575179</v>
      </c>
      <c r="H597" s="313">
        <f t="shared" si="349"/>
        <v>0.02</v>
      </c>
      <c r="I597" s="328">
        <f t="shared" si="350"/>
        <v>0.43024668941561689</v>
      </c>
      <c r="J597" s="328">
        <f t="shared" si="375"/>
        <v>80</v>
      </c>
      <c r="K597" s="335">
        <f t="shared" si="351"/>
        <v>1</v>
      </c>
      <c r="L597" s="323">
        <f t="shared" si="352"/>
        <v>1.2546020586180548</v>
      </c>
      <c r="M597" s="323">
        <f t="shared" si="353"/>
        <v>1.2446020586180548</v>
      </c>
      <c r="N597" s="328">
        <f t="shared" si="354"/>
        <v>1.7588277441320743E-2</v>
      </c>
      <c r="O597" s="328">
        <f t="shared" si="355"/>
        <v>2.5490085818891117E-3</v>
      </c>
      <c r="P597" s="332">
        <f t="shared" si="376"/>
        <v>12.564325618512731</v>
      </c>
      <c r="Q597" s="328">
        <f t="shared" si="356"/>
        <v>0.97996845691103829</v>
      </c>
      <c r="R597" s="277">
        <f>IF(H597&gt;0, rate1(1,$L$52,$L$51,$L$54,L597,$L$53,$L$50,P597),"")</f>
        <v>751.37665889509196</v>
      </c>
      <c r="S597" s="323">
        <f t="shared" si="357"/>
        <v>0.51166192385865028</v>
      </c>
      <c r="T597" s="323">
        <f t="shared" si="358"/>
        <v>3.6016600590099812E-2</v>
      </c>
      <c r="U597" s="328">
        <f t="shared" si="359"/>
        <v>1.2346020586180548</v>
      </c>
      <c r="V597" s="336">
        <f t="shared" si="360"/>
        <v>1.2346020586180548</v>
      </c>
      <c r="W597" s="328">
        <f t="shared" si="361"/>
        <v>9.1709632236591787E-5</v>
      </c>
      <c r="X597" s="328">
        <f t="shared" si="362"/>
        <v>-0.87104993629577621</v>
      </c>
      <c r="Y597" s="328">
        <f t="shared" si="377"/>
        <v>12.363235635423942</v>
      </c>
      <c r="Z597" s="108">
        <f>IF(H597&gt;0, rate1(1,$L$52,$L$51,$L$54,U597,$L$53,$L$50,Y597),"")</f>
        <v>755.45980123873721</v>
      </c>
      <c r="AA597" s="336">
        <f t="shared" si="363"/>
        <v>-0.45233521091376055</v>
      </c>
      <c r="AB597" s="336">
        <f t="shared" si="364"/>
        <v>6.3146325688055973E-5</v>
      </c>
      <c r="AC597" s="328">
        <f t="shared" si="365"/>
        <v>3.6016600590099812E-2</v>
      </c>
      <c r="AD597" s="328">
        <f t="shared" si="366"/>
        <v>0.55529949168766279</v>
      </c>
      <c r="AE597" s="328">
        <f t="shared" si="367"/>
        <v>-7943.3565741996663</v>
      </c>
      <c r="AF597" s="328">
        <f t="shared" si="368"/>
        <v>678.23662827092528</v>
      </c>
      <c r="AG597" s="328">
        <f t="shared" si="369"/>
        <v>677.68123163171447</v>
      </c>
      <c r="AH597" s="328">
        <f t="shared" si="370"/>
        <v>1.2546276237037619</v>
      </c>
      <c r="AI597" s="328">
        <f t="shared" si="371"/>
        <v>47.934148823657416</v>
      </c>
      <c r="AJ597" s="328">
        <f t="shared" si="372"/>
        <v>22.489595060497113</v>
      </c>
      <c r="AK597" s="337">
        <f t="shared" si="373"/>
        <v>221.15277950635306</v>
      </c>
      <c r="AL597" s="42">
        <f t="shared" si="378"/>
        <v>6.4731686455172799</v>
      </c>
    </row>
    <row r="598" spans="2:38" ht="15" x14ac:dyDescent="0.15">
      <c r="B598" s="328">
        <f t="shared" si="344"/>
        <v>678.23662827092528</v>
      </c>
      <c r="C598" s="328">
        <f t="shared" si="345"/>
        <v>677.68123163171447</v>
      </c>
      <c r="D598" s="328">
        <f t="shared" si="346"/>
        <v>1.2546276237037619</v>
      </c>
      <c r="E598" s="328">
        <f t="shared" si="374"/>
        <v>149.18771131968739</v>
      </c>
      <c r="F598" s="328">
        <f t="shared" si="347"/>
        <v>148.99086734594601</v>
      </c>
      <c r="G598" s="328">
        <f t="shared" si="348"/>
        <v>87.096825771935428</v>
      </c>
      <c r="H598" s="313">
        <f t="shared" si="349"/>
        <v>0.02</v>
      </c>
      <c r="I598" s="328">
        <f t="shared" si="350"/>
        <v>0.44431731136864983</v>
      </c>
      <c r="J598" s="328">
        <f t="shared" si="375"/>
        <v>80</v>
      </c>
      <c r="K598" s="335">
        <f t="shared" si="351"/>
        <v>1</v>
      </c>
      <c r="L598" s="323">
        <f t="shared" si="352"/>
        <v>1.2746276237037619</v>
      </c>
      <c r="M598" s="323">
        <f t="shared" si="353"/>
        <v>1.2646276237037619</v>
      </c>
      <c r="N598" s="328">
        <f t="shared" si="354"/>
        <v>1.787393082071409E-2</v>
      </c>
      <c r="O598" s="328">
        <f t="shared" si="355"/>
        <v>2.5490085818891117E-3</v>
      </c>
      <c r="P598" s="332">
        <f t="shared" si="376"/>
        <v>12.833631767633426</v>
      </c>
      <c r="Q598" s="328">
        <f t="shared" si="356"/>
        <v>5.1768577844197523</v>
      </c>
      <c r="R598" s="277">
        <f>IF(H598&gt;0, rate1(1,$L$52,$L$51,$L$54,L598,$L$53,$L$50,P598),"")</f>
        <v>745.83015377016022</v>
      </c>
      <c r="S598" s="323">
        <f t="shared" si="357"/>
        <v>2.7230461325102961</v>
      </c>
      <c r="T598" s="323">
        <f t="shared" si="358"/>
        <v>-1.0373448791341217E-2</v>
      </c>
      <c r="U598" s="328">
        <f t="shared" si="359"/>
        <v>1.2546276237037619</v>
      </c>
      <c r="V598" s="336">
        <f t="shared" si="360"/>
        <v>1.2546276237037619</v>
      </c>
      <c r="W598" s="328">
        <f t="shared" si="361"/>
        <v>9.4708868712656269E-5</v>
      </c>
      <c r="X598" s="328">
        <f t="shared" si="362"/>
        <v>3.062453582034081</v>
      </c>
      <c r="Y598" s="328">
        <f t="shared" si="377"/>
        <v>12.631471214213803</v>
      </c>
      <c r="Z598" s="108">
        <f>IF(H598&gt;0, rate1(1,$L$52,$L$51,$L$54,U598,$L$53,$L$50,Y598),"")</f>
        <v>750.00220974671402</v>
      </c>
      <c r="AA598" s="336">
        <f t="shared" si="363"/>
        <v>1.6019010061788468</v>
      </c>
      <c r="AB598" s="336">
        <f t="shared" si="364"/>
        <v>-1.5734957699092931E-4</v>
      </c>
      <c r="AC598" s="328">
        <f t="shared" si="365"/>
        <v>-1.5734957699092931E-4</v>
      </c>
      <c r="AD598" s="328">
        <f t="shared" si="366"/>
        <v>-127.10552123793084</v>
      </c>
      <c r="AE598" s="328">
        <f t="shared" si="367"/>
        <v>-7120.1052516657528</v>
      </c>
      <c r="AF598" s="328">
        <f t="shared" si="368"/>
        <v>678.25465955132302</v>
      </c>
      <c r="AG598" s="328">
        <f t="shared" si="369"/>
        <v>677.68138898129143</v>
      </c>
      <c r="AH598" s="328">
        <f t="shared" si="370"/>
        <v>1.27465614831399</v>
      </c>
      <c r="AI598" s="328">
        <f t="shared" si="371"/>
        <v>-0.21097239927284994</v>
      </c>
      <c r="AJ598" s="328">
        <f t="shared" si="372"/>
        <v>22.489536457052871</v>
      </c>
      <c r="AK598" s="337">
        <f t="shared" si="373"/>
        <v>221.15675972510539</v>
      </c>
      <c r="AL598" s="42">
        <f t="shared" si="378"/>
        <v>6.4770033774231726</v>
      </c>
    </row>
    <row r="599" spans="2:38" ht="15" x14ac:dyDescent="0.15">
      <c r="B599" s="328">
        <f t="shared" si="344"/>
        <v>678.25465955132302</v>
      </c>
      <c r="C599" s="328">
        <f t="shared" si="345"/>
        <v>677.68138898129143</v>
      </c>
      <c r="D599" s="328">
        <f t="shared" si="346"/>
        <v>1.27465614831399</v>
      </c>
      <c r="E599" s="328">
        <f t="shared" si="374"/>
        <v>149.51427540117444</v>
      </c>
      <c r="F599" s="328">
        <f t="shared" si="347"/>
        <v>149.35099336043092</v>
      </c>
      <c r="G599" s="328">
        <f t="shared" si="348"/>
        <v>83.267574446903595</v>
      </c>
      <c r="H599" s="313">
        <f t="shared" si="349"/>
        <v>0.02</v>
      </c>
      <c r="I599" s="328">
        <f t="shared" si="350"/>
        <v>0.45861645602526552</v>
      </c>
      <c r="J599" s="328">
        <f t="shared" si="375"/>
        <v>80</v>
      </c>
      <c r="K599" s="335">
        <f t="shared" si="351"/>
        <v>-1</v>
      </c>
      <c r="L599" s="323">
        <f t="shared" si="352"/>
        <v>1.25465614831399</v>
      </c>
      <c r="M599" s="323">
        <f t="shared" si="353"/>
        <v>1.26465614831399</v>
      </c>
      <c r="N599" s="328">
        <f t="shared" si="354"/>
        <v>-1.7823014401310289E-2</v>
      </c>
      <c r="O599" s="328">
        <f t="shared" si="355"/>
        <v>2.5490085818891117E-3</v>
      </c>
      <c r="P599" s="332">
        <f t="shared" si="376"/>
        <v>12.69954860002062</v>
      </c>
      <c r="Q599" s="328">
        <f t="shared" si="356"/>
        <v>5.3690818897090082</v>
      </c>
      <c r="R599" s="277">
        <f>IF(H599&gt;0, rate1(1,$L$52,$L$51,$L$54,L599,$L$53,$L$50,P599),"")</f>
        <v>748.60297950760366</v>
      </c>
      <c r="S599" s="323">
        <f t="shared" si="357"/>
        <v>2.8136960374743336</v>
      </c>
      <c r="T599" s="323">
        <f t="shared" si="358"/>
        <v>9.8269026524035238E-3</v>
      </c>
      <c r="U599" s="328">
        <f t="shared" si="359"/>
        <v>1.27465614831399</v>
      </c>
      <c r="V599" s="336">
        <f t="shared" si="360"/>
        <v>1.27465614831399</v>
      </c>
      <c r="W599" s="328">
        <f t="shared" si="361"/>
        <v>9.7756816157534843E-5</v>
      </c>
      <c r="X599" s="328">
        <f t="shared" si="362"/>
        <v>7.3147916514921434</v>
      </c>
      <c r="Y599" s="328">
        <f t="shared" si="377"/>
        <v>12.901180610574745</v>
      </c>
      <c r="Z599" s="108">
        <f>IF(H599&gt;0, rate1(1,$L$52,$L$51,$L$54,U599,$L$53,$L$50,Y599),"")</f>
        <v>744.42466706003813</v>
      </c>
      <c r="AA599" s="336">
        <f t="shared" si="363"/>
        <v>3.8548715167557166</v>
      </c>
      <c r="AB599" s="336">
        <f t="shared" si="364"/>
        <v>-3.4242107073394999E-5</v>
      </c>
      <c r="AC599" s="328">
        <f t="shared" si="365"/>
        <v>9.8269026524035238E-3</v>
      </c>
      <c r="AD599" s="328">
        <f t="shared" si="366"/>
        <v>-2.0352292789944633</v>
      </c>
      <c r="AE599" s="328">
        <f t="shared" si="367"/>
        <v>25868.887834528941</v>
      </c>
      <c r="AF599" s="328">
        <f t="shared" si="368"/>
        <v>678.22700963426928</v>
      </c>
      <c r="AG599" s="328">
        <f t="shared" si="369"/>
        <v>677.671562078639</v>
      </c>
      <c r="AH599" s="328">
        <f t="shared" si="370"/>
        <v>1.2546851318680483</v>
      </c>
      <c r="AI599" s="328">
        <f t="shared" si="371"/>
        <v>13.126988432329251</v>
      </c>
      <c r="AJ599" s="328">
        <f t="shared" si="372"/>
        <v>22.493182842728519</v>
      </c>
      <c r="AK599" s="337">
        <f t="shared" si="373"/>
        <v>221.15674135007907</v>
      </c>
      <c r="AL599" s="42">
        <f t="shared" si="378"/>
        <v>6.4769864996312307</v>
      </c>
    </row>
    <row r="600" spans="2:38" ht="15" x14ac:dyDescent="0.15">
      <c r="B600" s="328">
        <f t="shared" si="344"/>
        <v>678.22700963426928</v>
      </c>
      <c r="C600" s="328">
        <f t="shared" si="345"/>
        <v>677.671562078639</v>
      </c>
      <c r="D600" s="328">
        <f t="shared" si="346"/>
        <v>1.2546851318680483</v>
      </c>
      <c r="E600" s="328">
        <f t="shared" si="374"/>
        <v>149.20798158626843</v>
      </c>
      <c r="F600" s="328">
        <f t="shared" si="347"/>
        <v>149.36112849372142</v>
      </c>
      <c r="G600" s="328">
        <f t="shared" si="348"/>
        <v>79.35918740598207</v>
      </c>
      <c r="H600" s="313">
        <f t="shared" si="349"/>
        <v>0.02</v>
      </c>
      <c r="I600" s="328">
        <f t="shared" si="350"/>
        <v>0.44435804450422439</v>
      </c>
      <c r="J600" s="328">
        <f t="shared" si="375"/>
        <v>80</v>
      </c>
      <c r="K600" s="335">
        <f t="shared" si="351"/>
        <v>-1</v>
      </c>
      <c r="L600" s="323">
        <f t="shared" si="352"/>
        <v>1.2346851318680483</v>
      </c>
      <c r="M600" s="323">
        <f t="shared" si="353"/>
        <v>1.2446851318680483</v>
      </c>
      <c r="N600" s="328">
        <f t="shared" si="354"/>
        <v>-1.7544169459105863E-2</v>
      </c>
      <c r="O600" s="328">
        <f t="shared" si="355"/>
        <v>2.5490085818891117E-3</v>
      </c>
      <c r="P600" s="332">
        <f t="shared" si="376"/>
        <v>12.431684850988141</v>
      </c>
      <c r="Q600" s="328">
        <f t="shared" si="356"/>
        <v>1.2215236038575625</v>
      </c>
      <c r="R600" s="277">
        <f>IF(H600&gt;0, rate1(1,$L$52,$L$51,$L$54,L600,$L$53,$L$50,P600),"")</f>
        <v>754.07547544438876</v>
      </c>
      <c r="S600" s="323">
        <f t="shared" si="357"/>
        <v>0.63550028426993921</v>
      </c>
      <c r="T600" s="323">
        <f t="shared" si="358"/>
        <v>-4.8132189689000002E-2</v>
      </c>
      <c r="U600" s="328">
        <f t="shared" si="359"/>
        <v>1.2546851318680483</v>
      </c>
      <c r="V600" s="336">
        <f t="shared" si="360"/>
        <v>1.2546851318680483</v>
      </c>
      <c r="W600" s="328">
        <f t="shared" si="361"/>
        <v>9.4717551221590313E-5</v>
      </c>
      <c r="X600" s="328">
        <f t="shared" si="362"/>
        <v>3.2803251546279597</v>
      </c>
      <c r="Y600" s="328">
        <f t="shared" si="377"/>
        <v>12.632243588398918</v>
      </c>
      <c r="Z600" s="108">
        <f>IF(H600&gt;0, rate1(1,$L$52,$L$51,$L$54,U600,$L$53,$L$50,Y600),"")</f>
        <v>749.98636703224554</v>
      </c>
      <c r="AA600" s="336">
        <f t="shared" si="363"/>
        <v>1.7159010011144231</v>
      </c>
      <c r="AB600" s="336">
        <f t="shared" si="364"/>
        <v>-1.3230537612623274E-4</v>
      </c>
      <c r="AC600" s="328">
        <f t="shared" si="365"/>
        <v>-1.3230537612623274E-4</v>
      </c>
      <c r="AD600" s="328">
        <f t="shared" si="366"/>
        <v>151.16543700323993</v>
      </c>
      <c r="AE600" s="328">
        <f t="shared" si="367"/>
        <v>31605.369860410166</v>
      </c>
      <c r="AF600" s="328">
        <f t="shared" si="368"/>
        <v>678.20959777018629</v>
      </c>
      <c r="AG600" s="328">
        <f t="shared" si="369"/>
        <v>677.67169438401515</v>
      </c>
      <c r="AH600" s="328">
        <f t="shared" si="370"/>
        <v>1.2347111236201118</v>
      </c>
      <c r="AI600" s="328">
        <f t="shared" si="371"/>
        <v>-0.17545375819080056</v>
      </c>
      <c r="AJ600" s="328">
        <f t="shared" si="372"/>
        <v>22.493134105573468</v>
      </c>
      <c r="AK600" s="337">
        <f t="shared" si="373"/>
        <v>221.15783440256561</v>
      </c>
      <c r="AL600" s="42">
        <f t="shared" si="378"/>
        <v>6.4780366587058174</v>
      </c>
    </row>
    <row r="601" spans="2:38" ht="15" x14ac:dyDescent="0.15">
      <c r="B601" s="328">
        <f t="shared" si="344"/>
        <v>678.20959777018629</v>
      </c>
      <c r="C601" s="328">
        <f t="shared" si="345"/>
        <v>677.67169438401515</v>
      </c>
      <c r="D601" s="328">
        <f t="shared" si="346"/>
        <v>1.2347111236201118</v>
      </c>
      <c r="E601" s="328">
        <f t="shared" si="374"/>
        <v>148.88686887681476</v>
      </c>
      <c r="F601" s="328">
        <f t="shared" si="347"/>
        <v>149.04742523154158</v>
      </c>
      <c r="G601" s="328">
        <f t="shared" si="348"/>
        <v>83.108573819280409</v>
      </c>
      <c r="H601" s="313">
        <f t="shared" si="349"/>
        <v>0.02</v>
      </c>
      <c r="I601" s="328">
        <f t="shared" si="350"/>
        <v>0.43032270893691021</v>
      </c>
      <c r="J601" s="328">
        <f t="shared" si="375"/>
        <v>80</v>
      </c>
      <c r="K601" s="335">
        <f t="shared" si="351"/>
        <v>1</v>
      </c>
      <c r="L601" s="323">
        <f t="shared" si="352"/>
        <v>1.2547111236201118</v>
      </c>
      <c r="M601" s="323">
        <f t="shared" si="353"/>
        <v>1.2447111236201118</v>
      </c>
      <c r="N601" s="328">
        <f t="shared" si="354"/>
        <v>1.7589833061300908E-2</v>
      </c>
      <c r="O601" s="328">
        <f t="shared" si="355"/>
        <v>2.5490085818891117E-3</v>
      </c>
      <c r="P601" s="332">
        <f t="shared" si="376"/>
        <v>12.565788457318655</v>
      </c>
      <c r="Q601" s="328">
        <f t="shared" si="356"/>
        <v>1.0518029641704914</v>
      </c>
      <c r="R601" s="277">
        <f>IF(H601&gt;0, rate1(1,$L$52,$L$51,$L$54,L601,$L$53,$L$50,P601),"")</f>
        <v>751.34677437934533</v>
      </c>
      <c r="S601" s="323">
        <f t="shared" si="357"/>
        <v>0.54919005787298958</v>
      </c>
      <c r="T601" s="323">
        <f t="shared" si="358"/>
        <v>3.9018290009995342E-2</v>
      </c>
      <c r="U601" s="328">
        <f t="shared" si="359"/>
        <v>1.2347111236201118</v>
      </c>
      <c r="V601" s="336">
        <f t="shared" si="360"/>
        <v>1.2347111236201118</v>
      </c>
      <c r="W601" s="328">
        <f t="shared" si="361"/>
        <v>9.1725836247835701E-5</v>
      </c>
      <c r="X601" s="328">
        <f t="shared" si="362"/>
        <v>-0.80073859885617082</v>
      </c>
      <c r="Y601" s="328">
        <f t="shared" si="377"/>
        <v>12.364692612767046</v>
      </c>
      <c r="Z601" s="108">
        <f>IF(H601&gt;0, rate1(1,$L$52,$L$51,$L$54,U601,$L$53,$L$50,Y601),"")</f>
        <v>755.43039433150989</v>
      </c>
      <c r="AA601" s="336">
        <f t="shared" si="363"/>
        <v>-0.41583880267171774</v>
      </c>
      <c r="AB601" s="336">
        <f t="shared" si="364"/>
        <v>6.4785508120519873E-5</v>
      </c>
      <c r="AC601" s="328">
        <f t="shared" si="365"/>
        <v>3.9018290009995342E-2</v>
      </c>
      <c r="AD601" s="328">
        <f t="shared" si="366"/>
        <v>0.51258012575324507</v>
      </c>
      <c r="AE601" s="328">
        <f t="shared" si="367"/>
        <v>-7748.4398708664985</v>
      </c>
      <c r="AF601" s="328">
        <f t="shared" si="368"/>
        <v>678.18816931323761</v>
      </c>
      <c r="AG601" s="328">
        <f t="shared" si="369"/>
        <v>677.63267609400521</v>
      </c>
      <c r="AH601" s="328">
        <f t="shared" si="370"/>
        <v>1.2547367049324973</v>
      </c>
      <c r="AI601" s="328">
        <f t="shared" si="371"/>
        <v>51.931133985670783</v>
      </c>
      <c r="AJ601" s="328">
        <f t="shared" si="372"/>
        <v>22.507559420569489</v>
      </c>
      <c r="AK601" s="337">
        <f t="shared" si="373"/>
        <v>221.15782047869794</v>
      </c>
      <c r="AL601" s="42">
        <f t="shared" si="378"/>
        <v>6.4780226224051622</v>
      </c>
    </row>
    <row r="602" spans="2:38" ht="15" x14ac:dyDescent="0.15">
      <c r="B602" s="328">
        <f t="shared" si="344"/>
        <v>678.18816931323761</v>
      </c>
      <c r="C602" s="328">
        <f t="shared" si="345"/>
        <v>677.63267609400521</v>
      </c>
      <c r="D602" s="328">
        <f t="shared" si="346"/>
        <v>1.2547367049324973</v>
      </c>
      <c r="E602" s="328">
        <f t="shared" si="374"/>
        <v>149.28658865234439</v>
      </c>
      <c r="F602" s="328">
        <f t="shared" si="347"/>
        <v>149.08672876457956</v>
      </c>
      <c r="G602" s="328">
        <f t="shared" si="348"/>
        <v>87.175244313479595</v>
      </c>
      <c r="H602" s="313">
        <f t="shared" si="349"/>
        <v>0.02</v>
      </c>
      <c r="I602" s="328">
        <f t="shared" si="350"/>
        <v>0.44439457538592253</v>
      </c>
      <c r="J602" s="328">
        <f t="shared" si="375"/>
        <v>80</v>
      </c>
      <c r="K602" s="335">
        <f t="shared" si="351"/>
        <v>1</v>
      </c>
      <c r="L602" s="323">
        <f t="shared" si="352"/>
        <v>1.2747367049324974</v>
      </c>
      <c r="M602" s="323">
        <f t="shared" si="353"/>
        <v>1.2647367049324973</v>
      </c>
      <c r="N602" s="328">
        <f t="shared" si="354"/>
        <v>1.7875486935000184E-2</v>
      </c>
      <c r="O602" s="328">
        <f t="shared" si="355"/>
        <v>2.5490085818891117E-3</v>
      </c>
      <c r="P602" s="332">
        <f t="shared" si="376"/>
        <v>12.835102614194691</v>
      </c>
      <c r="Q602" s="328">
        <f t="shared" si="356"/>
        <v>5.2553680171570392</v>
      </c>
      <c r="R602" s="277">
        <f>IF(H602&gt;0, rate1(1,$L$52,$L$51,$L$54,L602,$L$53,$L$50,P602),"")</f>
        <v>745.79961141595356</v>
      </c>
      <c r="S602" s="323">
        <f t="shared" si="357"/>
        <v>2.7644560088674655</v>
      </c>
      <c r="T602" s="323">
        <f t="shared" si="358"/>
        <v>-1.0130877077787705E-2</v>
      </c>
      <c r="U602" s="328">
        <f t="shared" si="359"/>
        <v>1.2547367049324973</v>
      </c>
      <c r="V602" s="336">
        <f t="shared" si="360"/>
        <v>1.2547367049324973</v>
      </c>
      <c r="W602" s="328">
        <f t="shared" si="361"/>
        <v>9.4725337995704706E-5</v>
      </c>
      <c r="X602" s="328">
        <f t="shared" si="362"/>
        <v>3.1375773006029135</v>
      </c>
      <c r="Y602" s="328">
        <f t="shared" si="377"/>
        <v>12.632936260169368</v>
      </c>
      <c r="Z602" s="108">
        <f>IF(H602&gt;0, rate1(1,$L$52,$L$51,$L$54,U602,$L$53,$L$50,Y602),"")</f>
        <v>749.97215852129523</v>
      </c>
      <c r="AA602" s="336">
        <f t="shared" si="363"/>
        <v>1.6412623063339411</v>
      </c>
      <c r="AB602" s="336">
        <f t="shared" si="364"/>
        <v>-1.4771699047343652E-4</v>
      </c>
      <c r="AC602" s="328">
        <f t="shared" si="365"/>
        <v>-1.4771699047343652E-4</v>
      </c>
      <c r="AD602" s="328">
        <f t="shared" si="366"/>
        <v>-135.39403920902745</v>
      </c>
      <c r="AE602" s="328">
        <f t="shared" si="367"/>
        <v>-6992.7767345505572</v>
      </c>
      <c r="AF602" s="328">
        <f t="shared" si="368"/>
        <v>678.20619251716312</v>
      </c>
      <c r="AG602" s="328">
        <f t="shared" si="369"/>
        <v>677.63282381099566</v>
      </c>
      <c r="AH602" s="328">
        <f t="shared" si="370"/>
        <v>1.274765245555801</v>
      </c>
      <c r="AI602" s="328">
        <f t="shared" si="371"/>
        <v>-0.19806525534786124</v>
      </c>
      <c r="AJ602" s="328">
        <f t="shared" si="372"/>
        <v>22.507504402443004</v>
      </c>
      <c r="AK602" s="337">
        <f t="shared" si="373"/>
        <v>221.16213640118031</v>
      </c>
      <c r="AL602" s="42">
        <f t="shared" si="378"/>
        <v>6.482177113124016</v>
      </c>
    </row>
    <row r="603" spans="2:38" ht="15" x14ac:dyDescent="0.15">
      <c r="B603" s="328">
        <f t="shared" si="344"/>
        <v>678.20619251716312</v>
      </c>
      <c r="C603" s="328">
        <f t="shared" si="345"/>
        <v>677.63282381099566</v>
      </c>
      <c r="D603" s="328">
        <f t="shared" si="346"/>
        <v>1.274765245555801</v>
      </c>
      <c r="E603" s="328">
        <f t="shared" si="374"/>
        <v>149.61320045725154</v>
      </c>
      <c r="F603" s="328">
        <f t="shared" si="347"/>
        <v>149.44989455479796</v>
      </c>
      <c r="G603" s="328">
        <f t="shared" si="348"/>
        <v>83.344455099997731</v>
      </c>
      <c r="H603" s="313">
        <f t="shared" si="349"/>
        <v>0.02</v>
      </c>
      <c r="I603" s="328">
        <f t="shared" si="350"/>
        <v>0.45869496493396583</v>
      </c>
      <c r="J603" s="328">
        <f t="shared" si="375"/>
        <v>80</v>
      </c>
      <c r="K603" s="335">
        <f t="shared" si="351"/>
        <v>-1</v>
      </c>
      <c r="L603" s="323">
        <f t="shared" si="352"/>
        <v>1.2547652455558009</v>
      </c>
      <c r="M603" s="323">
        <f t="shared" si="353"/>
        <v>1.2647652455558009</v>
      </c>
      <c r="N603" s="328">
        <f t="shared" si="354"/>
        <v>-1.7824537537692864E-2</v>
      </c>
      <c r="O603" s="328">
        <f t="shared" si="355"/>
        <v>2.5490085818891117E-3</v>
      </c>
      <c r="P603" s="332">
        <f t="shared" si="376"/>
        <v>12.70101580031489</v>
      </c>
      <c r="Q603" s="328">
        <f t="shared" si="356"/>
        <v>5.4476756918813578</v>
      </c>
      <c r="R603" s="277">
        <f>IF(H603&gt;0, rate1(1,$L$52,$L$51,$L$54,L603,$L$53,$L$50,P603),"")</f>
        <v>748.57275984408159</v>
      </c>
      <c r="S603" s="323">
        <f t="shared" si="357"/>
        <v>2.8549987900410132</v>
      </c>
      <c r="T603" s="323">
        <f t="shared" si="358"/>
        <v>9.6089213822607242E-3</v>
      </c>
      <c r="U603" s="328">
        <f t="shared" si="359"/>
        <v>1.274765245555801</v>
      </c>
      <c r="V603" s="336">
        <f t="shared" si="360"/>
        <v>1.274765245555801</v>
      </c>
      <c r="W603" s="328">
        <f t="shared" si="361"/>
        <v>9.7773550796986797E-5</v>
      </c>
      <c r="X603" s="328">
        <f t="shared" si="362"/>
        <v>7.3950485385801841</v>
      </c>
      <c r="Y603" s="328">
        <f t="shared" si="377"/>
        <v>12.902653642698395</v>
      </c>
      <c r="Z603" s="108">
        <f>IF(H603&gt;0, rate1(1,$L$52,$L$51,$L$54,U603,$L$53,$L$50,Y603),"")</f>
        <v>744.39395325236171</v>
      </c>
      <c r="AA603" s="336">
        <f t="shared" si="363"/>
        <v>3.8973274340860047</v>
      </c>
      <c r="AB603" s="336">
        <f t="shared" si="364"/>
        <v>-3.3746117075590594E-5</v>
      </c>
      <c r="AC603" s="328">
        <f t="shared" si="365"/>
        <v>9.6089213822607242E-3</v>
      </c>
      <c r="AD603" s="328">
        <f t="shared" si="366"/>
        <v>-2.0813990670089688</v>
      </c>
      <c r="AE603" s="328">
        <f t="shared" si="367"/>
        <v>28180.902688824546</v>
      </c>
      <c r="AF603" s="328">
        <f t="shared" si="368"/>
        <v>678.17875905824314</v>
      </c>
      <c r="AG603" s="328">
        <f t="shared" si="369"/>
        <v>677.62321488961345</v>
      </c>
      <c r="AH603" s="328">
        <f t="shared" si="370"/>
        <v>1.2547942453406169</v>
      </c>
      <c r="AI603" s="328">
        <f t="shared" si="371"/>
        <v>12.836322529639126</v>
      </c>
      <c r="AJ603" s="328">
        <f t="shared" si="372"/>
        <v>22.511070047590128</v>
      </c>
      <c r="AK603" s="337">
        <f t="shared" si="373"/>
        <v>221.16211913479327</v>
      </c>
      <c r="AL603" s="42">
        <f t="shared" si="378"/>
        <v>6.4821612679035878</v>
      </c>
    </row>
    <row r="604" spans="2:38" ht="15" x14ac:dyDescent="0.15">
      <c r="B604" s="328">
        <f t="shared" si="344"/>
        <v>678.17875905824314</v>
      </c>
      <c r="C604" s="328">
        <f t="shared" si="345"/>
        <v>677.62321488961345</v>
      </c>
      <c r="D604" s="328">
        <f t="shared" si="346"/>
        <v>1.2547942453406169</v>
      </c>
      <c r="E604" s="328">
        <f t="shared" si="374"/>
        <v>149.30644282465701</v>
      </c>
      <c r="F604" s="328">
        <f t="shared" si="347"/>
        <v>149.45982164095426</v>
      </c>
      <c r="G604" s="328">
        <f t="shared" si="348"/>
        <v>79.432683715570334</v>
      </c>
      <c r="H604" s="313">
        <f t="shared" si="349"/>
        <v>0.02</v>
      </c>
      <c r="I604" s="328">
        <f t="shared" si="350"/>
        <v>0.44443533490375559</v>
      </c>
      <c r="J604" s="328">
        <f t="shared" si="375"/>
        <v>80</v>
      </c>
      <c r="K604" s="335">
        <f t="shared" si="351"/>
        <v>-1</v>
      </c>
      <c r="L604" s="323">
        <f t="shared" si="352"/>
        <v>1.2347942453406169</v>
      </c>
      <c r="M604" s="323">
        <f t="shared" si="353"/>
        <v>1.2447942453406169</v>
      </c>
      <c r="N604" s="328">
        <f t="shared" si="354"/>
        <v>-1.7545693084313196E-2</v>
      </c>
      <c r="O604" s="328">
        <f t="shared" si="355"/>
        <v>2.5490085818891117E-3</v>
      </c>
      <c r="P604" s="332">
        <f t="shared" si="376"/>
        <v>12.433144457353672</v>
      </c>
      <c r="Q604" s="328">
        <f t="shared" si="356"/>
        <v>1.2964975457713308</v>
      </c>
      <c r="R604" s="277">
        <f>IF(H604&gt;0, rate1(1,$L$52,$L$51,$L$54,L604,$L$53,$L$50,P604),"")</f>
        <v>754.04589416954286</v>
      </c>
      <c r="S604" s="323">
        <f t="shared" si="357"/>
        <v>0.67453209983893525</v>
      </c>
      <c r="T604" s="323">
        <f t="shared" si="358"/>
        <v>-5.3909135357527838E-2</v>
      </c>
      <c r="U604" s="328">
        <f t="shared" si="359"/>
        <v>1.2547942453406169</v>
      </c>
      <c r="V604" s="336">
        <f t="shared" si="360"/>
        <v>1.2547942453406169</v>
      </c>
      <c r="W604" s="328">
        <f t="shared" si="361"/>
        <v>9.4734026128584503E-5</v>
      </c>
      <c r="X604" s="328">
        <f t="shared" si="362"/>
        <v>3.3570978046472391</v>
      </c>
      <c r="Y604" s="328">
        <f t="shared" si="377"/>
        <v>12.633709089855031</v>
      </c>
      <c r="Z604" s="108">
        <f>IF(H604&gt;0, rate1(1,$L$52,$L$51,$L$54,U604,$L$53,$L$50,Y604),"")</f>
        <v>749.95630505941267</v>
      </c>
      <c r="AA604" s="336">
        <f t="shared" si="363"/>
        <v>1.7561302979511828</v>
      </c>
      <c r="AB604" s="336">
        <f t="shared" si="364"/>
        <v>-1.2528796476649149E-4</v>
      </c>
      <c r="AC604" s="328">
        <f t="shared" si="365"/>
        <v>-1.2528796476649149E-4</v>
      </c>
      <c r="AD604" s="328">
        <f t="shared" si="366"/>
        <v>159.6322522859677</v>
      </c>
      <c r="AE604" s="328">
        <f t="shared" si="367"/>
        <v>34103.733080755177</v>
      </c>
      <c r="AF604" s="328">
        <f t="shared" si="368"/>
        <v>678.16133865312361</v>
      </c>
      <c r="AG604" s="328">
        <f t="shared" si="369"/>
        <v>677.62334017757826</v>
      </c>
      <c r="AH604" s="328">
        <f t="shared" si="370"/>
        <v>1.2348202535519712</v>
      </c>
      <c r="AI604" s="328">
        <f t="shared" si="371"/>
        <v>-0.16615429609158672</v>
      </c>
      <c r="AJ604" s="328">
        <f t="shared" si="372"/>
        <v>22.51102389361899</v>
      </c>
      <c r="AK604" s="337">
        <f t="shared" si="373"/>
        <v>221.1631889711</v>
      </c>
      <c r="AL604" s="42">
        <f t="shared" si="378"/>
        <v>6.4831881737059591</v>
      </c>
    </row>
    <row r="605" spans="2:38" ht="15" x14ac:dyDescent="0.15">
      <c r="B605" s="328">
        <f t="shared" si="344"/>
        <v>678.16133865312361</v>
      </c>
      <c r="C605" s="328">
        <f t="shared" si="345"/>
        <v>677.62334017757826</v>
      </c>
      <c r="D605" s="328">
        <f t="shared" si="346"/>
        <v>1.2348202535519712</v>
      </c>
      <c r="E605" s="328">
        <f t="shared" si="374"/>
        <v>148.98531628593994</v>
      </c>
      <c r="F605" s="328">
        <f t="shared" si="347"/>
        <v>149.14587955529848</v>
      </c>
      <c r="G605" s="328">
        <f t="shared" si="348"/>
        <v>83.185176158789133</v>
      </c>
      <c r="H605" s="313">
        <f t="shared" si="349"/>
        <v>0.02</v>
      </c>
      <c r="I605" s="328">
        <f t="shared" si="350"/>
        <v>0.43039878043628055</v>
      </c>
      <c r="J605" s="328">
        <f t="shared" si="375"/>
        <v>80</v>
      </c>
      <c r="K605" s="335">
        <f t="shared" si="351"/>
        <v>1</v>
      </c>
      <c r="L605" s="323">
        <f t="shared" si="352"/>
        <v>1.2548202535519712</v>
      </c>
      <c r="M605" s="323">
        <f t="shared" si="353"/>
        <v>1.2448202535519712</v>
      </c>
      <c r="N605" s="328">
        <f t="shared" si="354"/>
        <v>1.7591389608823338E-2</v>
      </c>
      <c r="O605" s="328">
        <f t="shared" si="355"/>
        <v>2.5490085818891117E-3</v>
      </c>
      <c r="P605" s="332">
        <f t="shared" si="376"/>
        <v>12.567252209681568</v>
      </c>
      <c r="Q605" s="328">
        <f t="shared" si="356"/>
        <v>1.1267308680161108</v>
      </c>
      <c r="R605" s="277">
        <f>IF(H605&gt;0, rate1(1,$L$52,$L$51,$L$54,L605,$L$53,$L$50,P605),"")</f>
        <v>751.31686856024214</v>
      </c>
      <c r="S605" s="323">
        <f t="shared" si="357"/>
        <v>0.58833644923739126</v>
      </c>
      <c r="T605" s="323">
        <f t="shared" si="358"/>
        <v>4.2732443949033631E-2</v>
      </c>
      <c r="U605" s="328">
        <f t="shared" si="359"/>
        <v>1.2348202535519712</v>
      </c>
      <c r="V605" s="336">
        <f t="shared" si="360"/>
        <v>1.2348202535519712</v>
      </c>
      <c r="W605" s="328">
        <f t="shared" si="361"/>
        <v>9.1742051339105402E-5</v>
      </c>
      <c r="X605" s="328">
        <f t="shared" si="362"/>
        <v>-0.72740716318318732</v>
      </c>
      <c r="Y605" s="328">
        <f t="shared" si="377"/>
        <v>12.366150500518533</v>
      </c>
      <c r="Z605" s="108">
        <f>IF(H605&gt;0, rate1(1,$L$52,$L$51,$L$54,U605,$L$53,$L$50,Y605),"")</f>
        <v>755.40096647707207</v>
      </c>
      <c r="AA605" s="336">
        <f t="shared" si="363"/>
        <v>-0.37777110779786233</v>
      </c>
      <c r="AB605" s="336">
        <f t="shared" si="364"/>
        <v>6.6587295102841717E-5</v>
      </c>
      <c r="AC605" s="328">
        <f t="shared" si="365"/>
        <v>4.2732443949033631E-2</v>
      </c>
      <c r="AD605" s="328">
        <f t="shared" si="366"/>
        <v>0.46802846155613548</v>
      </c>
      <c r="AE605" s="328">
        <f t="shared" si="367"/>
        <v>-7471.243745214234</v>
      </c>
      <c r="AF605" s="328">
        <f t="shared" si="368"/>
        <v>678.13619759878338</v>
      </c>
      <c r="AG605" s="328">
        <f t="shared" si="369"/>
        <v>677.58060773362922</v>
      </c>
      <c r="AH605" s="328">
        <f t="shared" si="370"/>
        <v>1.2548458510995222</v>
      </c>
      <c r="AI605" s="328">
        <f t="shared" si="371"/>
        <v>56.876726368359527</v>
      </c>
      <c r="AJ605" s="328">
        <f t="shared" si="372"/>
        <v>22.526822984276869</v>
      </c>
      <c r="AK605" s="337">
        <f t="shared" si="373"/>
        <v>221.16317577301834</v>
      </c>
      <c r="AL605" s="42">
        <f t="shared" si="378"/>
        <v>6.483174881362272</v>
      </c>
    </row>
    <row r="606" spans="2:38" ht="15" x14ac:dyDescent="0.15">
      <c r="B606" s="328">
        <f t="shared" si="344"/>
        <v>678.13619759878338</v>
      </c>
      <c r="C606" s="328">
        <f t="shared" si="345"/>
        <v>677.58060773362922</v>
      </c>
      <c r="D606" s="328">
        <f t="shared" si="346"/>
        <v>1.2548458510995222</v>
      </c>
      <c r="E606" s="328">
        <f t="shared" si="374"/>
        <v>149.39249283551828</v>
      </c>
      <c r="F606" s="328">
        <f t="shared" si="347"/>
        <v>149.1889045607291</v>
      </c>
      <c r="G606" s="328">
        <f t="shared" si="348"/>
        <v>87.257401948319071</v>
      </c>
      <c r="H606" s="313">
        <f t="shared" si="349"/>
        <v>0.02</v>
      </c>
      <c r="I606" s="328">
        <f t="shared" si="350"/>
        <v>0.44447189212332888</v>
      </c>
      <c r="J606" s="328">
        <f t="shared" si="375"/>
        <v>80</v>
      </c>
      <c r="K606" s="335">
        <f t="shared" si="351"/>
        <v>1</v>
      </c>
      <c r="L606" s="323">
        <f t="shared" si="352"/>
        <v>1.2748458510995222</v>
      </c>
      <c r="M606" s="323">
        <f t="shared" si="353"/>
        <v>1.2648458510995222</v>
      </c>
      <c r="N606" s="328">
        <f t="shared" si="354"/>
        <v>1.7877043977106322E-2</v>
      </c>
      <c r="O606" s="328">
        <f t="shared" si="355"/>
        <v>2.5490085818891117E-3</v>
      </c>
      <c r="P606" s="332">
        <f t="shared" si="376"/>
        <v>12.83657437862732</v>
      </c>
      <c r="Q606" s="328">
        <f t="shared" si="356"/>
        <v>5.3379383893384613</v>
      </c>
      <c r="R606" s="277">
        <f>IF(H606&gt;0, rate1(1,$L$52,$L$51,$L$54,L606,$L$53,$L$50,P606),"")</f>
        <v>745.76904726670864</v>
      </c>
      <c r="S606" s="323">
        <f t="shared" si="357"/>
        <v>2.8080051822304521</v>
      </c>
      <c r="T606" s="323">
        <f t="shared" si="358"/>
        <v>-9.8877172216134037E-3</v>
      </c>
      <c r="U606" s="328">
        <f t="shared" si="359"/>
        <v>1.2548458510995222</v>
      </c>
      <c r="V606" s="336">
        <f t="shared" si="360"/>
        <v>1.2548458510995222</v>
      </c>
      <c r="W606" s="328">
        <f t="shared" si="361"/>
        <v>9.4741818516652643E-5</v>
      </c>
      <c r="X606" s="328">
        <f t="shared" si="362"/>
        <v>3.2162676963215375</v>
      </c>
      <c r="Y606" s="328">
        <f t="shared" si="377"/>
        <v>12.634402220875177</v>
      </c>
      <c r="Z606" s="108">
        <f>IF(H606&gt;0, rate1(1,$L$52,$L$51,$L$54,U606,$L$53,$L$50,Y606),"")</f>
        <v>749.94208586807406</v>
      </c>
      <c r="AA606" s="336">
        <f t="shared" si="363"/>
        <v>1.6824926076871836</v>
      </c>
      <c r="AB606" s="336">
        <f t="shared" si="364"/>
        <v>-1.38817354868812E-4</v>
      </c>
      <c r="AC606" s="328">
        <f t="shared" si="365"/>
        <v>-1.38817354868812E-4</v>
      </c>
      <c r="AD606" s="328">
        <f t="shared" si="366"/>
        <v>-144.07420469076658</v>
      </c>
      <c r="AE606" s="328">
        <f t="shared" si="367"/>
        <v>-6787.0357473681061</v>
      </c>
      <c r="AF606" s="328">
        <f t="shared" si="368"/>
        <v>678.15421346011533</v>
      </c>
      <c r="AG606" s="328">
        <f t="shared" si="369"/>
        <v>677.58074655098414</v>
      </c>
      <c r="AH606" s="328">
        <f t="shared" si="370"/>
        <v>1.2748744077441341</v>
      </c>
      <c r="AI606" s="328">
        <f t="shared" si="371"/>
        <v>-0.1861398718243758</v>
      </c>
      <c r="AJ606" s="328">
        <f t="shared" si="372"/>
        <v>22.526771278756918</v>
      </c>
      <c r="AK606" s="337">
        <f t="shared" si="373"/>
        <v>221.16790707352064</v>
      </c>
      <c r="AL606" s="42">
        <f t="shared" si="378"/>
        <v>6.4877250194717409</v>
      </c>
    </row>
    <row r="607" spans="2:38" ht="15" x14ac:dyDescent="0.15">
      <c r="B607" s="328">
        <f t="shared" si="344"/>
        <v>678.15421346011533</v>
      </c>
      <c r="C607" s="328">
        <f t="shared" si="345"/>
        <v>677.58074655098414</v>
      </c>
      <c r="D607" s="328">
        <f t="shared" si="346"/>
        <v>1.2748744077441341</v>
      </c>
      <c r="E607" s="328">
        <f t="shared" si="374"/>
        <v>149.71915091490914</v>
      </c>
      <c r="F607" s="328">
        <f t="shared" si="347"/>
        <v>149.55582187521372</v>
      </c>
      <c r="G607" s="328">
        <f t="shared" si="348"/>
        <v>83.425300581918961</v>
      </c>
      <c r="H607" s="313">
        <f t="shared" si="349"/>
        <v>0.02</v>
      </c>
      <c r="I607" s="328">
        <f t="shared" si="350"/>
        <v>0.45877352730494753</v>
      </c>
      <c r="J607" s="328">
        <f t="shared" si="375"/>
        <v>80</v>
      </c>
      <c r="K607" s="335">
        <f t="shared" si="351"/>
        <v>-1</v>
      </c>
      <c r="L607" s="323">
        <f t="shared" si="352"/>
        <v>1.2548744077441341</v>
      </c>
      <c r="M607" s="323">
        <f t="shared" si="353"/>
        <v>1.2648744077441341</v>
      </c>
      <c r="N607" s="328">
        <f t="shared" si="354"/>
        <v>-1.7826061579379271E-2</v>
      </c>
      <c r="O607" s="328">
        <f t="shared" si="355"/>
        <v>2.5490085818891117E-3</v>
      </c>
      <c r="P607" s="332">
        <f t="shared" si="376"/>
        <v>12.702483916526656</v>
      </c>
      <c r="Q607" s="328">
        <f t="shared" si="356"/>
        <v>5.5303291378908028</v>
      </c>
      <c r="R607" s="277">
        <f>IF(H607&gt;0, rate1(1,$L$52,$L$51,$L$54,L607,$L$53,$L$50,P607),"")</f>
        <v>748.54251862684509</v>
      </c>
      <c r="S607" s="323">
        <f t="shared" si="357"/>
        <v>2.8984326107719021</v>
      </c>
      <c r="T607" s="323">
        <f t="shared" si="358"/>
        <v>9.3898837800364173E-3</v>
      </c>
      <c r="U607" s="328">
        <f t="shared" si="359"/>
        <v>1.2748744077441341</v>
      </c>
      <c r="V607" s="336">
        <f t="shared" si="360"/>
        <v>1.2748744077441341</v>
      </c>
      <c r="W607" s="328">
        <f t="shared" si="361"/>
        <v>9.7790296831323786E-5</v>
      </c>
      <c r="X607" s="328">
        <f t="shared" si="362"/>
        <v>7.4794621145888414</v>
      </c>
      <c r="Y607" s="328">
        <f t="shared" si="377"/>
        <v>12.904127593874716</v>
      </c>
      <c r="Z607" s="108">
        <f>IF(H607&gt;0, rate1(1,$L$52,$L$51,$L$54,U607,$L$53,$L$50,Y607),"")</f>
        <v>744.36321752134643</v>
      </c>
      <c r="AA607" s="336">
        <f t="shared" si="363"/>
        <v>3.9419777135131047</v>
      </c>
      <c r="AB607" s="336">
        <f t="shared" si="364"/>
        <v>-3.3239645692131854E-5</v>
      </c>
      <c r="AC607" s="328">
        <f t="shared" si="365"/>
        <v>9.3898837800364173E-3</v>
      </c>
      <c r="AD607" s="328">
        <f t="shared" si="366"/>
        <v>-2.1299518150077077</v>
      </c>
      <c r="AE607" s="328">
        <f t="shared" si="367"/>
        <v>30687.111377689027</v>
      </c>
      <c r="AF607" s="328">
        <f t="shared" si="368"/>
        <v>678.12699751475589</v>
      </c>
      <c r="AG607" s="328">
        <f t="shared" si="369"/>
        <v>677.5713566672041</v>
      </c>
      <c r="AH607" s="328">
        <f t="shared" si="370"/>
        <v>1.254903423768309</v>
      </c>
      <c r="AI607" s="328">
        <f t="shared" si="371"/>
        <v>12.544222333905063</v>
      </c>
      <c r="AJ607" s="328">
        <f t="shared" si="372"/>
        <v>22.530255784960779</v>
      </c>
      <c r="AK607" s="337">
        <f t="shared" si="373"/>
        <v>221.16789083143902</v>
      </c>
      <c r="AL607" s="42">
        <f t="shared" si="378"/>
        <v>6.4877101282819947</v>
      </c>
    </row>
    <row r="608" spans="2:38" ht="15" x14ac:dyDescent="0.15">
      <c r="B608" s="328">
        <f t="shared" ref="B608:B641" si="379">IF(H608&gt;0, AF607,"")</f>
        <v>678.12699751475589</v>
      </c>
      <c r="C608" s="328">
        <f t="shared" ref="C608:C641" si="380">IF(H608&gt;0, AG607,"")</f>
        <v>677.5713566672041</v>
      </c>
      <c r="D608" s="328">
        <f t="shared" ref="D608:D641" si="381">IF(H608&gt;0, AH607,"")</f>
        <v>1.254903423768309</v>
      </c>
      <c r="E608" s="328">
        <f t="shared" si="374"/>
        <v>149.41192733540836</v>
      </c>
      <c r="F608" s="328">
        <f t="shared" ref="F608:F641" si="382">IF(H608&gt;0, (E608+E607)/2,"")</f>
        <v>149.56553912515875</v>
      </c>
      <c r="G608" s="328">
        <f t="shared" ref="G608:G641" si="383">IF(H608&gt;0, F608*$S$53*$C$55*(B608-C608+N608)^1.5,"")</f>
        <v>79.509958288910894</v>
      </c>
      <c r="H608" s="313">
        <f t="shared" ref="H608:H641" si="384">dv(S607)</f>
        <v>0.02</v>
      </c>
      <c r="I608" s="328">
        <f t="shared" ref="I608:I641" si="385">IF(H608&gt;0, (B608-C608)*B$19,"")</f>
        <v>0.44451267804142847</v>
      </c>
      <c r="J608" s="328">
        <f t="shared" si="375"/>
        <v>80</v>
      </c>
      <c r="K608" s="335">
        <f t="shared" ref="K608:K641" si="386">IF(H608&gt;0, IF((1-S607-0.015)&gt;0,1,-1),"")</f>
        <v>-1</v>
      </c>
      <c r="L608" s="323">
        <f t="shared" ref="L608:L641" si="387">IF(H608&gt;0, D608+K608*H608,"")</f>
        <v>1.234903423768309</v>
      </c>
      <c r="M608" s="323">
        <f t="shared" ref="M608:M641" si="388">IF(H608&gt;0, (D608+L608)/2,"")</f>
        <v>1.244903423768309</v>
      </c>
      <c r="N608" s="328">
        <f t="shared" ref="N608:N641" si="389">IF(H608&gt;0, 2*($P$53*M608/$S$52/$S$51)^2-(B608-C608)*2,"")</f>
        <v>-1.7547217615098365E-2</v>
      </c>
      <c r="O608" s="328">
        <f t="shared" ref="O608:O641" si="390">IF(wh(B607,$F$51,$F$52,$F$53)&gt;0,wh(B607,$F$51,$F$52,$F$53),O607)</f>
        <v>2.5490085818891117E-3</v>
      </c>
      <c r="P608" s="332">
        <f t="shared" si="376"/>
        <v>12.434604975569176</v>
      </c>
      <c r="Q608" s="328">
        <f t="shared" ref="Q608:Q641" si="391">IF(H608&gt;0, M608/$S$54*(B608-C608+N608/2)*E608-J608,"")</f>
        <v>1.3753413065146134</v>
      </c>
      <c r="R608" s="277">
        <f>IF(H608&gt;0, rate1(1,$L$52,$L$51,$L$54,L608,$L$53,$L$50,P608),"")</f>
        <v>754.01629181735825</v>
      </c>
      <c r="S608" s="323">
        <f t="shared" ref="S608:S641" si="392">IF(H608&gt;0, Q608/O608/R608,"")</f>
        <v>0.7155804375173892</v>
      </c>
      <c r="T608" s="323">
        <f t="shared" ref="T608:T641" si="393">IF(H608&gt;0, N608/(1-S608),"")</f>
        <v>-6.1694833723581123E-2</v>
      </c>
      <c r="U608" s="328">
        <f t="shared" ref="U608:U641" si="394">L608-K608*H608</f>
        <v>1.254903423768309</v>
      </c>
      <c r="V608" s="336">
        <f t="shared" ref="V608:V641" si="395">IF(H608&gt;0, (D608+U608)/2,"")</f>
        <v>1.254903423768309</v>
      </c>
      <c r="W608" s="328">
        <f t="shared" ref="W608:W641" si="396">IF(H608&gt;0, 2*($P$53*V608/$S$52/$S$51)^2-(B608-C608)*2,"")</f>
        <v>9.4750512277030907E-5</v>
      </c>
      <c r="X608" s="328">
        <f t="shared" ref="X608:X641" si="397">IF(H608&gt;0, V608/$S$54*(B608-C608+W608/2)*F608-J608,"")</f>
        <v>3.4378345640583916</v>
      </c>
      <c r="Y608" s="328">
        <f t="shared" si="377"/>
        <v>12.635175506324716</v>
      </c>
      <c r="Z608" s="108">
        <f>IF(H608&gt;0, rate1(1,$L$52,$L$51,$L$54,U608,$L$53,$L$50,Y608),"")</f>
        <v>749.92622165065598</v>
      </c>
      <c r="AA608" s="336">
        <f t="shared" ref="AA608:AA641" si="398">IF(H608&gt;0, X608/O608/Z608,"")</f>
        <v>1.7984366185540588</v>
      </c>
      <c r="AB608" s="336">
        <f t="shared" ref="AB608:AB641" si="399">IF(H608&gt;0, W608/(1-AA608),"")</f>
        <v>-1.1867004853637703E-4</v>
      </c>
      <c r="AC608" s="328">
        <f t="shared" ref="AC608:AC641" si="400">IF(H608&gt;0, delta_z(N608,S608,H608,AE607,AB608),"")</f>
        <v>-1.1867004853637703E-4</v>
      </c>
      <c r="AD608" s="328">
        <f t="shared" ref="AD608:AD641" si="401">IF(H608&gt;0, H608/AC608*K608,"")</f>
        <v>168.53452279383887</v>
      </c>
      <c r="AE608" s="328">
        <f t="shared" ref="AE608:AE641" si="402">IF(H608&gt;0, (AD608-AD607)/(AC608+AC607)*2,"")</f>
        <v>36815.994011440795</v>
      </c>
      <c r="AF608" s="328">
        <f t="shared" ref="AF608:AF641" si="403">IF(H608&gt;0, B608-(AC608-N608),"")</f>
        <v>678.10956896718938</v>
      </c>
      <c r="AG608" s="328">
        <f t="shared" ref="AG608:AG641" si="404">IF(H608&gt;0, C608-AC608,"")</f>
        <v>677.57147533725265</v>
      </c>
      <c r="AH608" s="328">
        <f t="shared" ref="AH608:AH641" si="405">IF(H608&gt;0, $S$54*$S$53*$C$55*SQRT(AF608-AG608),"")</f>
        <v>1.2349294484475581</v>
      </c>
      <c r="AI608" s="328">
        <f t="shared" ref="AI608:AI641" si="406">IF(H608&gt;0, AC608/R608*1000000,"")</f>
        <v>-0.15738393165266235</v>
      </c>
      <c r="AJ608" s="328">
        <f t="shared" ref="AJ608:AJ641" si="407">IF(H608&gt;0, AJ607+AI608/3600,"")</f>
        <v>22.530212067201987</v>
      </c>
      <c r="AK608" s="337">
        <f t="shared" ref="AK608:AK641" si="408">IF(H608&gt;0, AK607+AI607*G607/1000000,"")</f>
        <v>221.16893733695781</v>
      </c>
      <c r="AL608" s="42">
        <f t="shared" si="378"/>
        <v>6.4887136660687075</v>
      </c>
    </row>
    <row r="609" spans="2:38" ht="15" x14ac:dyDescent="0.15">
      <c r="B609" s="328">
        <f t="shared" si="379"/>
        <v>678.10956896718938</v>
      </c>
      <c r="C609" s="328">
        <f t="shared" si="380"/>
        <v>677.57147533725265</v>
      </c>
      <c r="D609" s="328">
        <f t="shared" si="381"/>
        <v>1.2349294484475581</v>
      </c>
      <c r="E609" s="328">
        <f t="shared" si="374"/>
        <v>149.09078615187758</v>
      </c>
      <c r="F609" s="328">
        <f t="shared" si="382"/>
        <v>149.25135674364299</v>
      </c>
      <c r="G609" s="328">
        <f t="shared" si="383"/>
        <v>83.265741845201831</v>
      </c>
      <c r="H609" s="313">
        <f t="shared" si="384"/>
        <v>0.02</v>
      </c>
      <c r="I609" s="328">
        <f t="shared" si="385"/>
        <v>0.43047490394937998</v>
      </c>
      <c r="J609" s="328">
        <f t="shared" si="375"/>
        <v>80</v>
      </c>
      <c r="K609" s="335">
        <f t="shared" si="386"/>
        <v>1</v>
      </c>
      <c r="L609" s="323">
        <f t="shared" si="387"/>
        <v>1.2549294484475582</v>
      </c>
      <c r="M609" s="323">
        <f t="shared" si="388"/>
        <v>1.2449294484475582</v>
      </c>
      <c r="N609" s="328">
        <f t="shared" si="389"/>
        <v>1.7592947084373867E-2</v>
      </c>
      <c r="O609" s="328">
        <f t="shared" si="390"/>
        <v>2.5490085818891117E-3</v>
      </c>
      <c r="P609" s="332">
        <f t="shared" si="376"/>
        <v>12.568716876130257</v>
      </c>
      <c r="Q609" s="328">
        <f t="shared" si="391"/>
        <v>1.2055283558356535</v>
      </c>
      <c r="R609" s="277">
        <f>IF(H609&gt;0, rate1(1,$L$52,$L$51,$L$54,L609,$L$53,$L$50,P609),"")</f>
        <v>751.28694142168206</v>
      </c>
      <c r="S609" s="323">
        <f t="shared" si="392"/>
        <v>0.62950660652809143</v>
      </c>
      <c r="T609" s="323">
        <f t="shared" si="393"/>
        <v>4.7485184336243214E-2</v>
      </c>
      <c r="U609" s="328">
        <f t="shared" si="394"/>
        <v>1.2349294484475581</v>
      </c>
      <c r="V609" s="336">
        <f t="shared" si="395"/>
        <v>1.2349294484475581</v>
      </c>
      <c r="W609" s="328">
        <f t="shared" si="396"/>
        <v>9.1758277517062226E-5</v>
      </c>
      <c r="X609" s="328">
        <f t="shared" si="397"/>
        <v>-0.65029802588612995</v>
      </c>
      <c r="Y609" s="328">
        <f t="shared" si="377"/>
        <v>12.367609299205922</v>
      </c>
      <c r="Z609" s="108">
        <f>IF(H609&gt;0, rate1(1,$L$52,$L$51,$L$54,U609,$L$53,$L$50,Y609),"")</f>
        <v>755.37151765961664</v>
      </c>
      <c r="AA609" s="336">
        <f t="shared" si="398"/>
        <v>-0.33773847095540499</v>
      </c>
      <c r="AB609" s="336">
        <f t="shared" si="399"/>
        <v>6.8592089940815561E-5</v>
      </c>
      <c r="AC609" s="328">
        <f t="shared" si="400"/>
        <v>4.7485184336243214E-2</v>
      </c>
      <c r="AD609" s="328">
        <f t="shared" si="401"/>
        <v>0.42118400253813354</v>
      </c>
      <c r="AE609" s="328">
        <f t="shared" si="402"/>
        <v>-7098.4044876163362</v>
      </c>
      <c r="AF609" s="328">
        <f t="shared" si="403"/>
        <v>678.07967672993755</v>
      </c>
      <c r="AG609" s="328">
        <f t="shared" si="404"/>
        <v>677.52399015291644</v>
      </c>
      <c r="AH609" s="328">
        <f t="shared" si="405"/>
        <v>1.2549550622387298</v>
      </c>
      <c r="AI609" s="328">
        <f t="shared" si="406"/>
        <v>63.205124058706019</v>
      </c>
      <c r="AJ609" s="328">
        <f t="shared" si="407"/>
        <v>22.547769046107184</v>
      </c>
      <c r="AK609" s="337">
        <f t="shared" si="408"/>
        <v>221.16892482336797</v>
      </c>
      <c r="AL609" s="42">
        <f t="shared" si="378"/>
        <v>6.4887010753541752</v>
      </c>
    </row>
    <row r="610" spans="2:38" ht="15" x14ac:dyDescent="0.15">
      <c r="B610" s="328">
        <f t="shared" si="379"/>
        <v>678.07967672993755</v>
      </c>
      <c r="C610" s="328">
        <f t="shared" si="380"/>
        <v>677.52399015291644</v>
      </c>
      <c r="D610" s="328">
        <f t="shared" si="381"/>
        <v>1.2549550622387298</v>
      </c>
      <c r="E610" s="328">
        <f t="shared" si="374"/>
        <v>149.50749666537263</v>
      </c>
      <c r="F610" s="328">
        <f t="shared" si="382"/>
        <v>149.2991414086251</v>
      </c>
      <c r="G610" s="328">
        <f t="shared" si="383"/>
        <v>87.344323426726746</v>
      </c>
      <c r="H610" s="313">
        <f t="shared" si="384"/>
        <v>0.02</v>
      </c>
      <c r="I610" s="328">
        <f t="shared" si="385"/>
        <v>0.44454926161688491</v>
      </c>
      <c r="J610" s="328">
        <f t="shared" si="375"/>
        <v>80</v>
      </c>
      <c r="K610" s="335">
        <f t="shared" si="386"/>
        <v>1</v>
      </c>
      <c r="L610" s="323">
        <f t="shared" si="387"/>
        <v>1.2749550622387298</v>
      </c>
      <c r="M610" s="323">
        <f t="shared" si="388"/>
        <v>1.2649550622387298</v>
      </c>
      <c r="N610" s="328">
        <f t="shared" si="389"/>
        <v>1.7878601947518336E-2</v>
      </c>
      <c r="O610" s="328">
        <f t="shared" si="390"/>
        <v>2.5490085818891117E-3</v>
      </c>
      <c r="P610" s="332">
        <f t="shared" si="376"/>
        <v>12.838047061461372</v>
      </c>
      <c r="Q610" s="328">
        <f t="shared" si="391"/>
        <v>5.4257564246476591</v>
      </c>
      <c r="R610" s="277">
        <f>IF(H610&gt;0, rate1(1,$L$52,$L$51,$L$54,L610,$L$53,$L$50,P610),"")</f>
        <v>745.73846130592949</v>
      </c>
      <c r="S610" s="323">
        <f t="shared" si="392"/>
        <v>2.8543186381232366</v>
      </c>
      <c r="T610" s="323">
        <f t="shared" si="393"/>
        <v>-9.6416018153241134E-3</v>
      </c>
      <c r="U610" s="328">
        <f t="shared" si="394"/>
        <v>1.2549550622387298</v>
      </c>
      <c r="V610" s="336">
        <f t="shared" si="395"/>
        <v>1.2549550622387298</v>
      </c>
      <c r="W610" s="328">
        <f t="shared" si="396"/>
        <v>9.4758310283049596E-5</v>
      </c>
      <c r="X610" s="328">
        <f t="shared" si="397"/>
        <v>3.2995021082648179</v>
      </c>
      <c r="Y610" s="328">
        <f t="shared" si="377"/>
        <v>12.635869096860024</v>
      </c>
      <c r="Z610" s="108">
        <f>IF(H610&gt;0, rate1(1,$L$52,$L$51,$L$54,U610,$L$53,$L$50,Y610),"")</f>
        <v>749.91199177085855</v>
      </c>
      <c r="AA610" s="336">
        <f t="shared" si="398"/>
        <v>1.7261034243837234</v>
      </c>
      <c r="AB610" s="336">
        <f t="shared" si="399"/>
        <v>-1.3050249744170429E-4</v>
      </c>
      <c r="AC610" s="328">
        <f t="shared" si="400"/>
        <v>-1.3050249744170429E-4</v>
      </c>
      <c r="AD610" s="328">
        <f t="shared" si="401"/>
        <v>-153.25377208918195</v>
      </c>
      <c r="AE610" s="328">
        <f t="shared" si="402"/>
        <v>-6490.3806814641839</v>
      </c>
      <c r="AF610" s="328">
        <f t="shared" si="403"/>
        <v>678.09768583438256</v>
      </c>
      <c r="AG610" s="328">
        <f t="shared" si="404"/>
        <v>677.52412065541387</v>
      </c>
      <c r="AH610" s="328">
        <f t="shared" si="405"/>
        <v>1.2749836349133565</v>
      </c>
      <c r="AI610" s="328">
        <f t="shared" si="406"/>
        <v>-0.1749976757443483</v>
      </c>
      <c r="AJ610" s="328">
        <f t="shared" si="407"/>
        <v>22.5477204356417</v>
      </c>
      <c r="AK610" s="337">
        <f t="shared" si="408"/>
        <v>221.17418764491114</v>
      </c>
      <c r="AL610" s="42">
        <f t="shared" si="378"/>
        <v>6.4937574852788718</v>
      </c>
    </row>
    <row r="611" spans="2:38" ht="15" x14ac:dyDescent="0.15">
      <c r="B611" s="328">
        <f t="shared" si="379"/>
        <v>678.09768583438256</v>
      </c>
      <c r="C611" s="328">
        <f t="shared" si="380"/>
        <v>677.52412065541387</v>
      </c>
      <c r="D611" s="328">
        <f t="shared" si="381"/>
        <v>1.2749836349133565</v>
      </c>
      <c r="E611" s="328">
        <f t="shared" si="374"/>
        <v>149.8341998666732</v>
      </c>
      <c r="F611" s="328">
        <f t="shared" si="382"/>
        <v>149.67084826602292</v>
      </c>
      <c r="G611" s="328">
        <f t="shared" si="383"/>
        <v>83.511270643628279</v>
      </c>
      <c r="H611" s="313">
        <f t="shared" si="384"/>
        <v>0.02</v>
      </c>
      <c r="I611" s="328">
        <f t="shared" si="385"/>
        <v>0.45885214317495415</v>
      </c>
      <c r="J611" s="328">
        <f t="shared" si="375"/>
        <v>80</v>
      </c>
      <c r="K611" s="335">
        <f t="shared" si="386"/>
        <v>-1</v>
      </c>
      <c r="L611" s="323">
        <f t="shared" si="387"/>
        <v>1.2549836349133565</v>
      </c>
      <c r="M611" s="323">
        <f t="shared" si="388"/>
        <v>1.2649836349133565</v>
      </c>
      <c r="N611" s="328">
        <f t="shared" si="389"/>
        <v>-1.7827586526843797E-2</v>
      </c>
      <c r="O611" s="328">
        <f t="shared" si="390"/>
        <v>2.5490085818891117E-3</v>
      </c>
      <c r="P611" s="332">
        <f t="shared" si="376"/>
        <v>12.703952949191542</v>
      </c>
      <c r="Q611" s="328">
        <f t="shared" si="391"/>
        <v>5.6182300011345916</v>
      </c>
      <c r="R611" s="277">
        <f>IF(H611&gt;0, rate1(1,$L$52,$L$51,$L$54,L611,$L$53,$L$50,P611),"")</f>
        <v>748.51225583946621</v>
      </c>
      <c r="S611" s="323">
        <f t="shared" si="392"/>
        <v>2.9446202962178356</v>
      </c>
      <c r="T611" s="323">
        <f t="shared" si="393"/>
        <v>9.167643967059963E-3</v>
      </c>
      <c r="U611" s="328">
        <f t="shared" si="394"/>
        <v>1.2749836349133565</v>
      </c>
      <c r="V611" s="336">
        <f t="shared" si="395"/>
        <v>1.2749836349133565</v>
      </c>
      <c r="W611" s="328">
        <f t="shared" si="396"/>
        <v>9.7807054270759863E-5</v>
      </c>
      <c r="X611" s="328">
        <f t="shared" si="397"/>
        <v>7.5692484331397054</v>
      </c>
      <c r="Y611" s="328">
        <f t="shared" si="377"/>
        <v>12.905602464640607</v>
      </c>
      <c r="Z611" s="108">
        <f>IF(H611&gt;0, rate1(1,$L$52,$L$51,$L$54,U611,$L$53,$L$50,Y611),"")</f>
        <v>744.33245985025724</v>
      </c>
      <c r="AA611" s="336">
        <f t="shared" si="398"/>
        <v>3.9894635666174851</v>
      </c>
      <c r="AB611" s="336">
        <f t="shared" si="399"/>
        <v>-3.2717259164133742E-5</v>
      </c>
      <c r="AC611" s="328">
        <f t="shared" si="400"/>
        <v>9.167643967059963E-3</v>
      </c>
      <c r="AD611" s="328">
        <f t="shared" si="401"/>
        <v>-2.1815855929682164</v>
      </c>
      <c r="AE611" s="328">
        <f t="shared" si="402"/>
        <v>33433.622125779388</v>
      </c>
      <c r="AF611" s="328">
        <f t="shared" si="403"/>
        <v>678.07069060388869</v>
      </c>
      <c r="AG611" s="328">
        <f t="shared" si="404"/>
        <v>677.51495301144678</v>
      </c>
      <c r="AH611" s="328">
        <f t="shared" si="405"/>
        <v>1.2550126671853912</v>
      </c>
      <c r="AI611" s="328">
        <f t="shared" si="406"/>
        <v>12.247820787888545</v>
      </c>
      <c r="AJ611" s="328">
        <f t="shared" si="407"/>
        <v>22.551122608082782</v>
      </c>
      <c r="AK611" s="337">
        <f t="shared" si="408"/>
        <v>221.17417235985755</v>
      </c>
      <c r="AL611" s="42">
        <f t="shared" si="378"/>
        <v>6.4937434854648126</v>
      </c>
    </row>
    <row r="612" spans="2:38" ht="15" x14ac:dyDescent="0.15">
      <c r="B612" s="328">
        <f t="shared" si="379"/>
        <v>678.07069060388869</v>
      </c>
      <c r="C612" s="328">
        <f t="shared" si="380"/>
        <v>677.51495301144678</v>
      </c>
      <c r="D612" s="328">
        <f t="shared" si="381"/>
        <v>1.2550126671853912</v>
      </c>
      <c r="E612" s="328">
        <f t="shared" si="374"/>
        <v>149.5265039192804</v>
      </c>
      <c r="F612" s="328">
        <f t="shared" si="382"/>
        <v>149.6803518929768</v>
      </c>
      <c r="G612" s="328">
        <f t="shared" si="383"/>
        <v>79.592115365697296</v>
      </c>
      <c r="H612" s="313">
        <f t="shared" si="384"/>
        <v>0.02</v>
      </c>
      <c r="I612" s="328">
        <f t="shared" si="385"/>
        <v>0.44459007395353184</v>
      </c>
      <c r="J612" s="328">
        <f t="shared" si="375"/>
        <v>80</v>
      </c>
      <c r="K612" s="335">
        <f t="shared" si="386"/>
        <v>-1</v>
      </c>
      <c r="L612" s="323">
        <f t="shared" si="387"/>
        <v>1.2350126671853912</v>
      </c>
      <c r="M612" s="323">
        <f t="shared" si="388"/>
        <v>1.2450126671853912</v>
      </c>
      <c r="N612" s="328">
        <f t="shared" si="389"/>
        <v>-1.7548743051938098E-2</v>
      </c>
      <c r="O612" s="328">
        <f t="shared" si="390"/>
        <v>2.5490085818891117E-3</v>
      </c>
      <c r="P612" s="332">
        <f t="shared" si="376"/>
        <v>12.436066406167228</v>
      </c>
      <c r="Q612" s="328">
        <f t="shared" si="391"/>
        <v>1.4591849968607846</v>
      </c>
      <c r="R612" s="277">
        <f>IF(H612&gt;0, rate1(1,$L$52,$L$51,$L$54,L612,$L$53,$L$50,P612),"")</f>
        <v>753.98666837183077</v>
      </c>
      <c r="S612" s="323">
        <f t="shared" si="392"/>
        <v>0.75923355008882776</v>
      </c>
      <c r="T612" s="323">
        <f t="shared" si="393"/>
        <v>-7.2886995087614939E-2</v>
      </c>
      <c r="U612" s="328">
        <f t="shared" si="394"/>
        <v>1.2550126671853912</v>
      </c>
      <c r="V612" s="336">
        <f t="shared" si="395"/>
        <v>1.2550126671853912</v>
      </c>
      <c r="W612" s="328">
        <f t="shared" si="396"/>
        <v>9.4767009674479041E-5</v>
      </c>
      <c r="X612" s="328">
        <f t="shared" si="397"/>
        <v>3.5236941670877115</v>
      </c>
      <c r="Y612" s="328">
        <f t="shared" si="377"/>
        <v>12.636642838341825</v>
      </c>
      <c r="Z612" s="108">
        <f>IF(H612&gt;0, rate1(1,$L$52,$L$51,$L$54,U612,$L$53,$L$50,Y612),"")</f>
        <v>749.89611678967447</v>
      </c>
      <c r="AA612" s="336">
        <f t="shared" si="398"/>
        <v>1.8434264102815443</v>
      </c>
      <c r="AB612" s="336">
        <f t="shared" si="399"/>
        <v>-1.1235954734076309E-4</v>
      </c>
      <c r="AC612" s="328">
        <f t="shared" si="400"/>
        <v>-1.1235954734076309E-4</v>
      </c>
      <c r="AD612" s="328">
        <f t="shared" si="401"/>
        <v>178.00000510276328</v>
      </c>
      <c r="AE612" s="328">
        <f t="shared" si="402"/>
        <v>39795.898691676615</v>
      </c>
      <c r="AF612" s="328">
        <f t="shared" si="403"/>
        <v>678.05325422038413</v>
      </c>
      <c r="AG612" s="328">
        <f t="shared" si="404"/>
        <v>677.51506537099408</v>
      </c>
      <c r="AH612" s="328">
        <f t="shared" si="405"/>
        <v>1.2350387083410368</v>
      </c>
      <c r="AI612" s="328">
        <f t="shared" si="406"/>
        <v>-0.14902060215917853</v>
      </c>
      <c r="AJ612" s="328">
        <f t="shared" si="407"/>
        <v>22.551081213471072</v>
      </c>
      <c r="AK612" s="337">
        <f t="shared" si="408"/>
        <v>221.17519519093418</v>
      </c>
      <c r="AL612" s="42">
        <f t="shared" si="378"/>
        <v>6.494723311127844</v>
      </c>
    </row>
    <row r="613" spans="2:38" ht="15" x14ac:dyDescent="0.15">
      <c r="B613" s="328">
        <f t="shared" si="379"/>
        <v>678.05325422038413</v>
      </c>
      <c r="C613" s="328">
        <f t="shared" si="380"/>
        <v>677.51506537099408</v>
      </c>
      <c r="D613" s="328">
        <f t="shared" si="381"/>
        <v>1.2350387083410368</v>
      </c>
      <c r="E613" s="328">
        <f t="shared" si="374"/>
        <v>149.2053474595354</v>
      </c>
      <c r="F613" s="328">
        <f t="shared" si="382"/>
        <v>149.3659256894079</v>
      </c>
      <c r="G613" s="328">
        <f t="shared" si="383"/>
        <v>83.351428511007811</v>
      </c>
      <c r="H613" s="313">
        <f t="shared" si="384"/>
        <v>0.02</v>
      </c>
      <c r="I613" s="328">
        <f t="shared" si="385"/>
        <v>0.43055107951204263</v>
      </c>
      <c r="J613" s="328">
        <f t="shared" si="375"/>
        <v>80</v>
      </c>
      <c r="K613" s="335">
        <f t="shared" si="386"/>
        <v>1</v>
      </c>
      <c r="L613" s="323">
        <f t="shared" si="387"/>
        <v>1.2550387083410368</v>
      </c>
      <c r="M613" s="323">
        <f t="shared" si="388"/>
        <v>1.2450387083410368</v>
      </c>
      <c r="N613" s="328">
        <f t="shared" si="389"/>
        <v>1.7594505488442769E-2</v>
      </c>
      <c r="O613" s="328">
        <f t="shared" si="390"/>
        <v>2.5490085818891117E-3</v>
      </c>
      <c r="P613" s="332">
        <f t="shared" si="376"/>
        <v>12.570182457196784</v>
      </c>
      <c r="Q613" s="328">
        <f t="shared" si="391"/>
        <v>1.2893257096388453</v>
      </c>
      <c r="R613" s="277">
        <f>IF(H613&gt;0, rate1(1,$L$52,$L$51,$L$54,L613,$L$53,$L$50,P613),"")</f>
        <v>751.25699294748995</v>
      </c>
      <c r="S613" s="323">
        <f t="shared" si="392"/>
        <v>0.67329101288165671</v>
      </c>
      <c r="T613" s="323">
        <f t="shared" si="393"/>
        <v>5.3853754203797087E-2</v>
      </c>
      <c r="U613" s="328">
        <f t="shared" si="394"/>
        <v>1.2350387083410368</v>
      </c>
      <c r="V613" s="336">
        <f t="shared" si="395"/>
        <v>1.2350387083410368</v>
      </c>
      <c r="W613" s="328">
        <f t="shared" si="396"/>
        <v>9.1774514789921824E-5</v>
      </c>
      <c r="X613" s="328">
        <f t="shared" si="397"/>
        <v>-0.56830794607189716</v>
      </c>
      <c r="Y613" s="328">
        <f t="shared" si="377"/>
        <v>12.369069009360009</v>
      </c>
      <c r="Z613" s="108">
        <f>IF(H613&gt;0, rate1(1,$L$52,$L$51,$L$54,U613,$L$53,$L$50,Y613),"")</f>
        <v>755.34204786326222</v>
      </c>
      <c r="AA613" s="336">
        <f t="shared" si="398"/>
        <v>-0.29516765797741051</v>
      </c>
      <c r="AB613" s="336">
        <f t="shared" si="399"/>
        <v>7.0859177361825768E-5</v>
      </c>
      <c r="AC613" s="328">
        <f t="shared" si="400"/>
        <v>5.3853754203797087E-2</v>
      </c>
      <c r="AD613" s="328">
        <f t="shared" si="401"/>
        <v>0.37137615187076134</v>
      </c>
      <c r="AE613" s="328">
        <f t="shared" si="402"/>
        <v>-6610.4956928040119</v>
      </c>
      <c r="AF613" s="328">
        <f t="shared" si="403"/>
        <v>678.01699497166874</v>
      </c>
      <c r="AG613" s="328">
        <f t="shared" si="404"/>
        <v>677.46121161679025</v>
      </c>
      <c r="AH613" s="328">
        <f t="shared" si="405"/>
        <v>1.2550643383842475</v>
      </c>
      <c r="AI613" s="328">
        <f t="shared" si="406"/>
        <v>71.684862449674753</v>
      </c>
      <c r="AJ613" s="328">
        <f t="shared" si="407"/>
        <v>22.570993675262649</v>
      </c>
      <c r="AK613" s="337">
        <f t="shared" si="408"/>
        <v>221.17518333006922</v>
      </c>
      <c r="AL613" s="42">
        <f t="shared" si="378"/>
        <v>6.4947113894796713</v>
      </c>
    </row>
    <row r="614" spans="2:38" ht="15" x14ac:dyDescent="0.15">
      <c r="B614" s="328">
        <f t="shared" si="379"/>
        <v>678.01699497166874</v>
      </c>
      <c r="C614" s="328">
        <f t="shared" si="380"/>
        <v>677.46121161679025</v>
      </c>
      <c r="D614" s="328">
        <f t="shared" si="381"/>
        <v>1.2550643383842475</v>
      </c>
      <c r="E614" s="328">
        <f t="shared" si="374"/>
        <v>149.63482361288806</v>
      </c>
      <c r="F614" s="328">
        <f t="shared" si="382"/>
        <v>149.42008553621173</v>
      </c>
      <c r="G614" s="328">
        <f t="shared" si="383"/>
        <v>87.437560954986324</v>
      </c>
      <c r="H614" s="313">
        <f t="shared" si="384"/>
        <v>0.02</v>
      </c>
      <c r="I614" s="328">
        <f t="shared" si="385"/>
        <v>0.44462668390278853</v>
      </c>
      <c r="J614" s="328">
        <f t="shared" si="375"/>
        <v>80</v>
      </c>
      <c r="K614" s="335">
        <f t="shared" si="386"/>
        <v>1</v>
      </c>
      <c r="L614" s="323">
        <f t="shared" si="387"/>
        <v>1.2750643383842475</v>
      </c>
      <c r="M614" s="323">
        <f t="shared" si="388"/>
        <v>1.2650643383842475</v>
      </c>
      <c r="N614" s="328">
        <f t="shared" si="389"/>
        <v>1.788016084672539E-2</v>
      </c>
      <c r="O614" s="328">
        <f t="shared" si="390"/>
        <v>2.5490085818891117E-3</v>
      </c>
      <c r="P614" s="332">
        <f t="shared" si="376"/>
        <v>12.83952066323014</v>
      </c>
      <c r="Q614" s="328">
        <f t="shared" si="391"/>
        <v>5.5206685237607616</v>
      </c>
      <c r="R614" s="277">
        <f>IF(H614&gt;0, rate1(1,$L$52,$L$51,$L$54,L614,$L$53,$L$50,P614),"")</f>
        <v>745.70785351704433</v>
      </c>
      <c r="S614" s="323">
        <f t="shared" si="392"/>
        <v>2.9043680936083476</v>
      </c>
      <c r="T614" s="323">
        <f t="shared" si="393"/>
        <v>-9.3890256336139951E-3</v>
      </c>
      <c r="U614" s="328">
        <f t="shared" si="394"/>
        <v>1.2550643383842475</v>
      </c>
      <c r="V614" s="336">
        <f t="shared" si="395"/>
        <v>1.2550643383842475</v>
      </c>
      <c r="W614" s="328">
        <f t="shared" si="396"/>
        <v>9.4774813301778948E-5</v>
      </c>
      <c r="X614" s="328">
        <f t="shared" si="397"/>
        <v>3.3887609235758447</v>
      </c>
      <c r="Y614" s="328">
        <f t="shared" si="377"/>
        <v>12.637336888655947</v>
      </c>
      <c r="Z614" s="108">
        <f>IF(H614&gt;0, rate1(1,$L$52,$L$51,$L$54,U614,$L$53,$L$50,Y614),"")</f>
        <v>749.88187621338034</v>
      </c>
      <c r="AA614" s="336">
        <f t="shared" si="398"/>
        <v>1.7728695284872609</v>
      </c>
      <c r="AB614" s="336">
        <f t="shared" si="399"/>
        <v>-1.2262718325469746E-4</v>
      </c>
      <c r="AC614" s="328">
        <f t="shared" si="400"/>
        <v>-1.2262718325469746E-4</v>
      </c>
      <c r="AD614" s="328">
        <f t="shared" si="401"/>
        <v>-163.09597488233803</v>
      </c>
      <c r="AE614" s="328">
        <f t="shared" si="402"/>
        <v>-6084.6425563235334</v>
      </c>
      <c r="AF614" s="328">
        <f t="shared" si="403"/>
        <v>678.03499775969874</v>
      </c>
      <c r="AG614" s="328">
        <f t="shared" si="404"/>
        <v>677.46133424397351</v>
      </c>
      <c r="AH614" s="328">
        <f t="shared" si="405"/>
        <v>1.275092927097055</v>
      </c>
      <c r="AI614" s="328">
        <f t="shared" si="406"/>
        <v>-0.16444400132885906</v>
      </c>
      <c r="AJ614" s="328">
        <f t="shared" si="407"/>
        <v>22.570947996373391</v>
      </c>
      <c r="AK614" s="337">
        <f t="shared" si="408"/>
        <v>221.181158365757</v>
      </c>
      <c r="AL614" s="42">
        <f t="shared" si="378"/>
        <v>6.5004461784756451</v>
      </c>
    </row>
    <row r="615" spans="2:38" ht="15" x14ac:dyDescent="0.15">
      <c r="B615" s="328">
        <f t="shared" si="379"/>
        <v>678.03499775969874</v>
      </c>
      <c r="C615" s="328">
        <f t="shared" si="380"/>
        <v>677.46133424397351</v>
      </c>
      <c r="D615" s="328">
        <f t="shared" si="381"/>
        <v>1.275092927097055</v>
      </c>
      <c r="E615" s="328">
        <f t="shared" si="374"/>
        <v>149.96157107399387</v>
      </c>
      <c r="F615" s="328">
        <f t="shared" si="382"/>
        <v>149.79819734344096</v>
      </c>
      <c r="G615" s="328">
        <f t="shared" si="383"/>
        <v>83.604168453441147</v>
      </c>
      <c r="H615" s="313">
        <f t="shared" si="384"/>
        <v>0.02</v>
      </c>
      <c r="I615" s="328">
        <f t="shared" si="385"/>
        <v>0.45893081258018359</v>
      </c>
      <c r="J615" s="328">
        <f t="shared" si="375"/>
        <v>80</v>
      </c>
      <c r="K615" s="335">
        <f t="shared" si="386"/>
        <v>-1</v>
      </c>
      <c r="L615" s="323">
        <f t="shared" si="387"/>
        <v>1.255092927097055</v>
      </c>
      <c r="M615" s="323">
        <f t="shared" si="388"/>
        <v>1.265092927097055</v>
      </c>
      <c r="N615" s="328">
        <f t="shared" si="389"/>
        <v>-1.7829112380555623E-2</v>
      </c>
      <c r="O615" s="328">
        <f t="shared" si="390"/>
        <v>2.5490085818891117E-3</v>
      </c>
      <c r="P615" s="332">
        <f t="shared" si="376"/>
        <v>12.705422898834744</v>
      </c>
      <c r="Q615" s="328">
        <f t="shared" si="391"/>
        <v>5.7132249734260228</v>
      </c>
      <c r="R615" s="277">
        <f>IF(H615&gt;0, rate1(1,$L$52,$L$51,$L$54,L615,$L$53,$L$50,P615),"")</f>
        <v>748.48197146572386</v>
      </c>
      <c r="S615" s="323">
        <f t="shared" si="392"/>
        <v>2.9945301096387458</v>
      </c>
      <c r="T615" s="323">
        <f t="shared" si="393"/>
        <v>8.9390038758476679E-3</v>
      </c>
      <c r="U615" s="328">
        <f t="shared" si="394"/>
        <v>1.275092927097055</v>
      </c>
      <c r="V615" s="336">
        <f t="shared" si="395"/>
        <v>1.275092927097055</v>
      </c>
      <c r="W615" s="328">
        <f t="shared" si="396"/>
        <v>9.7823823120624098E-5</v>
      </c>
      <c r="X615" s="328">
        <f t="shared" si="397"/>
        <v>7.6662982072106729</v>
      </c>
      <c r="Y615" s="328">
        <f t="shared" si="377"/>
        <v>12.907078255522517</v>
      </c>
      <c r="Z615" s="108">
        <f>IF(H615&gt;0, rate1(1,$L$52,$L$51,$L$54,U615,$L$53,$L$50,Y615),"")</f>
        <v>744.30168022256851</v>
      </c>
      <c r="AA615" s="336">
        <f t="shared" si="398"/>
        <v>4.0407819134821894</v>
      </c>
      <c r="AB615" s="336">
        <f t="shared" si="399"/>
        <v>-3.2170614632668585E-5</v>
      </c>
      <c r="AC615" s="328">
        <f t="shared" si="400"/>
        <v>8.9390038758476679E-3</v>
      </c>
      <c r="AD615" s="328">
        <f t="shared" si="401"/>
        <v>-2.2373857621919244</v>
      </c>
      <c r="AE615" s="328">
        <f t="shared" si="402"/>
        <v>36490.861207255482</v>
      </c>
      <c r="AF615" s="328">
        <f t="shared" si="403"/>
        <v>678.00822964344229</v>
      </c>
      <c r="AG615" s="328">
        <f t="shared" si="404"/>
        <v>677.45239524009764</v>
      </c>
      <c r="AH615" s="328">
        <f t="shared" si="405"/>
        <v>1.2551219756252101</v>
      </c>
      <c r="AI615" s="328">
        <f t="shared" si="406"/>
        <v>11.942844606320651</v>
      </c>
      <c r="AJ615" s="328">
        <f t="shared" si="407"/>
        <v>22.574265453208479</v>
      </c>
      <c r="AK615" s="337">
        <f t="shared" si="408"/>
        <v>221.18114398717461</v>
      </c>
      <c r="AL615" s="42">
        <f t="shared" si="378"/>
        <v>6.5004330229555389</v>
      </c>
    </row>
    <row r="616" spans="2:38" ht="15" x14ac:dyDescent="0.15">
      <c r="B616" s="328">
        <f t="shared" si="379"/>
        <v>678.00822964344229</v>
      </c>
      <c r="C616" s="328">
        <f t="shared" si="380"/>
        <v>677.45239524009764</v>
      </c>
      <c r="D616" s="328">
        <f t="shared" si="381"/>
        <v>1.2551219756252101</v>
      </c>
      <c r="E616" s="328">
        <f t="shared" si="374"/>
        <v>149.65338994157574</v>
      </c>
      <c r="F616" s="328">
        <f t="shared" si="382"/>
        <v>149.80748050778482</v>
      </c>
      <c r="G616" s="328">
        <f t="shared" si="383"/>
        <v>79.680871827828071</v>
      </c>
      <c r="H616" s="313">
        <f t="shared" si="384"/>
        <v>0.02</v>
      </c>
      <c r="I616" s="328">
        <f t="shared" si="385"/>
        <v>0.44466752267571796</v>
      </c>
      <c r="J616" s="328">
        <f t="shared" si="375"/>
        <v>80</v>
      </c>
      <c r="K616" s="335">
        <f t="shared" si="386"/>
        <v>-1</v>
      </c>
      <c r="L616" s="323">
        <f t="shared" si="387"/>
        <v>1.2351219756252101</v>
      </c>
      <c r="M616" s="323">
        <f t="shared" si="388"/>
        <v>1.2451219756252101</v>
      </c>
      <c r="N616" s="328">
        <f t="shared" si="389"/>
        <v>-1.7550269395295359E-2</v>
      </c>
      <c r="O616" s="328">
        <f t="shared" si="390"/>
        <v>2.5490085818891117E-3</v>
      </c>
      <c r="P616" s="332">
        <f t="shared" si="376"/>
        <v>12.43752874966818</v>
      </c>
      <c r="Q616" s="328">
        <f t="shared" si="391"/>
        <v>1.5497858004851537</v>
      </c>
      <c r="R616" s="277">
        <f>IF(H616&gt;0, rate1(1,$L$52,$L$51,$L$54,L616,$L$53,$L$50,P616),"")</f>
        <v>753.95702381719548</v>
      </c>
      <c r="S616" s="323">
        <f t="shared" si="392"/>
        <v>0.80640607047661172</v>
      </c>
      <c r="T616" s="323">
        <f t="shared" si="393"/>
        <v>-9.0655060509916938E-2</v>
      </c>
      <c r="U616" s="328">
        <f t="shared" si="394"/>
        <v>1.2551219756252101</v>
      </c>
      <c r="V616" s="336">
        <f t="shared" si="395"/>
        <v>1.2551219756252101</v>
      </c>
      <c r="W616" s="328">
        <f t="shared" si="396"/>
        <v>9.4783518328700467E-5</v>
      </c>
      <c r="X616" s="328">
        <f t="shared" si="397"/>
        <v>3.6164782300475338</v>
      </c>
      <c r="Y616" s="328">
        <f t="shared" si="377"/>
        <v>12.63811108642795</v>
      </c>
      <c r="Z616" s="108">
        <f>IF(H616&gt;0, rate1(1,$L$52,$L$51,$L$54,U616,$L$53,$L$50,Y616),"")</f>
        <v>749.86599046041067</v>
      </c>
      <c r="AA616" s="336">
        <f t="shared" si="398"/>
        <v>1.8920425566441827</v>
      </c>
      <c r="AB616" s="336">
        <f t="shared" si="399"/>
        <v>-1.0625448037509677E-4</v>
      </c>
      <c r="AC616" s="328">
        <f t="shared" si="400"/>
        <v>-1.0625448037509677E-4</v>
      </c>
      <c r="AD616" s="328">
        <f t="shared" si="401"/>
        <v>188.22735690200099</v>
      </c>
      <c r="AE616" s="328">
        <f t="shared" si="402"/>
        <v>43126.943635878546</v>
      </c>
      <c r="AF616" s="328">
        <f t="shared" si="403"/>
        <v>677.99078562852742</v>
      </c>
      <c r="AG616" s="328">
        <f t="shared" si="404"/>
        <v>677.45250149457797</v>
      </c>
      <c r="AH616" s="328">
        <f t="shared" si="405"/>
        <v>1.2351480332657658</v>
      </c>
      <c r="AI616" s="328">
        <f t="shared" si="406"/>
        <v>-0.14092909412414897</v>
      </c>
      <c r="AJ616" s="328">
        <f t="shared" si="407"/>
        <v>22.57422630623789</v>
      </c>
      <c r="AK616" s="337">
        <f t="shared" si="408"/>
        <v>221.18214245876689</v>
      </c>
      <c r="AL616" s="42">
        <f t="shared" si="378"/>
        <v>6.5013884505240442</v>
      </c>
    </row>
    <row r="617" spans="2:38" ht="15" x14ac:dyDescent="0.15">
      <c r="B617" s="328">
        <f t="shared" si="379"/>
        <v>677.99078562852742</v>
      </c>
      <c r="C617" s="328">
        <f t="shared" si="380"/>
        <v>677.45250149457797</v>
      </c>
      <c r="D617" s="328">
        <f t="shared" si="381"/>
        <v>1.2351480332657658</v>
      </c>
      <c r="E617" s="328">
        <f t="shared" si="374"/>
        <v>149.33221777816919</v>
      </c>
      <c r="F617" s="328">
        <f t="shared" si="382"/>
        <v>149.49280385987248</v>
      </c>
      <c r="G617" s="328">
        <f t="shared" si="383"/>
        <v>81.477177060084614</v>
      </c>
      <c r="H617" s="313">
        <f t="shared" si="384"/>
        <v>0.01</v>
      </c>
      <c r="I617" s="328">
        <f t="shared" si="385"/>
        <v>0.43062730715955699</v>
      </c>
      <c r="J617" s="328">
        <f t="shared" si="375"/>
        <v>80</v>
      </c>
      <c r="K617" s="335">
        <f t="shared" si="386"/>
        <v>1</v>
      </c>
      <c r="L617" s="323">
        <f t="shared" si="387"/>
        <v>1.2451480332657658</v>
      </c>
      <c r="M617" s="323">
        <f t="shared" si="388"/>
        <v>1.2401480332657657</v>
      </c>
      <c r="N617" s="328">
        <f t="shared" si="389"/>
        <v>8.8262844610675906E-3</v>
      </c>
      <c r="O617" s="328">
        <f t="shared" si="390"/>
        <v>2.5490085818891117E-3</v>
      </c>
      <c r="P617" s="332">
        <f t="shared" si="376"/>
        <v>12.470886575400504</v>
      </c>
      <c r="Q617" s="328">
        <f t="shared" si="391"/>
        <v>0.40344788323889702</v>
      </c>
      <c r="R617" s="277">
        <f>IF(H617&gt;0, rate1(1,$L$52,$L$51,$L$54,L617,$L$53,$L$50,P617),"")</f>
        <v>753.2800873325632</v>
      </c>
      <c r="S617" s="323">
        <f t="shared" si="392"/>
        <v>0.21011625733453443</v>
      </c>
      <c r="T617" s="323">
        <f t="shared" si="393"/>
        <v>1.1174156378106051E-2</v>
      </c>
      <c r="U617" s="328">
        <f t="shared" si="394"/>
        <v>1.2351480332657658</v>
      </c>
      <c r="V617" s="336">
        <f t="shared" si="395"/>
        <v>1.2351480332657658</v>
      </c>
      <c r="W617" s="328">
        <f t="shared" si="396"/>
        <v>9.1790763164567579E-5</v>
      </c>
      <c r="X617" s="328">
        <f t="shared" si="397"/>
        <v>-0.47972154397450595</v>
      </c>
      <c r="Y617" s="328">
        <f t="shared" si="377"/>
        <v>12.370529631500924</v>
      </c>
      <c r="Z617" s="108">
        <f>IF(H617&gt;0, rate1(1,$L$52,$L$51,$L$54,U617,$L$53,$L$50,Y617),"")</f>
        <v>755.31255707233481</v>
      </c>
      <c r="AA617" s="336">
        <f t="shared" si="398"/>
        <v>-0.24916739987066447</v>
      </c>
      <c r="AB617" s="336">
        <f t="shared" si="399"/>
        <v>7.3481555133500404E-5</v>
      </c>
      <c r="AC617" s="328">
        <f t="shared" si="400"/>
        <v>1.1174156378106051E-2</v>
      </c>
      <c r="AD617" s="328">
        <f t="shared" si="401"/>
        <v>0.89492214549577809</v>
      </c>
      <c r="AE617" s="328">
        <f t="shared" si="402"/>
        <v>-33851.480883637123</v>
      </c>
      <c r="AF617" s="328">
        <f t="shared" si="403"/>
        <v>677.98843775661044</v>
      </c>
      <c r="AG617" s="328">
        <f t="shared" si="404"/>
        <v>677.44132733819981</v>
      </c>
      <c r="AH617" s="328">
        <f t="shared" si="405"/>
        <v>1.2452332657766223</v>
      </c>
      <c r="AI617" s="328">
        <f t="shared" si="406"/>
        <v>14.833999419359149</v>
      </c>
      <c r="AJ617" s="328">
        <f t="shared" si="407"/>
        <v>22.578346861632156</v>
      </c>
      <c r="AK617" s="337">
        <f t="shared" si="408"/>
        <v>221.18213122941381</v>
      </c>
      <c r="AL617" s="42">
        <f t="shared" si="378"/>
        <v>6.501377176196514</v>
      </c>
    </row>
    <row r="618" spans="2:38" ht="15" x14ac:dyDescent="0.15">
      <c r="B618" s="328">
        <f t="shared" si="379"/>
        <v>677.98843775661044</v>
      </c>
      <c r="C618" s="328">
        <f t="shared" si="380"/>
        <v>677.44132733819981</v>
      </c>
      <c r="D618" s="328">
        <f t="shared" si="381"/>
        <v>1.2452332657766223</v>
      </c>
      <c r="E618" s="328">
        <f t="shared" si="374"/>
        <v>149.51598134597998</v>
      </c>
      <c r="F618" s="328">
        <f t="shared" si="382"/>
        <v>149.42409956207459</v>
      </c>
      <c r="G618" s="328">
        <f t="shared" si="383"/>
        <v>93.66257232575154</v>
      </c>
      <c r="H618" s="313">
        <f t="shared" si="384"/>
        <v>0.06</v>
      </c>
      <c r="I618" s="328">
        <f t="shared" si="385"/>
        <v>0.43768833472850022</v>
      </c>
      <c r="J618" s="328">
        <f t="shared" si="375"/>
        <v>80</v>
      </c>
      <c r="K618" s="335">
        <f t="shared" si="386"/>
        <v>1</v>
      </c>
      <c r="L618" s="323">
        <f t="shared" si="387"/>
        <v>1.3052332657766224</v>
      </c>
      <c r="M618" s="323">
        <f t="shared" si="388"/>
        <v>1.2752332657766223</v>
      </c>
      <c r="N618" s="328">
        <f t="shared" si="389"/>
        <v>5.3456607023983471E-2</v>
      </c>
      <c r="O618" s="328">
        <f t="shared" si="390"/>
        <v>2.5490085818891117E-3</v>
      </c>
      <c r="P618" s="332">
        <f t="shared" si="376"/>
        <v>13.115275680828939</v>
      </c>
      <c r="Q618" s="328">
        <f t="shared" si="391"/>
        <v>7.5300318362468204</v>
      </c>
      <c r="R618" s="277">
        <f>IF(H618&gt;0, rate1(1,$L$52,$L$51,$L$54,L618,$L$53,$L$50,P618),"")</f>
        <v>739.93151070898227</v>
      </c>
      <c r="S618" s="323">
        <f t="shared" si="392"/>
        <v>3.992399496565044</v>
      </c>
      <c r="T618" s="323">
        <f t="shared" si="393"/>
        <v>-1.7864127796220378E-2</v>
      </c>
      <c r="U618" s="328">
        <f t="shared" si="394"/>
        <v>1.2452332657766223</v>
      </c>
      <c r="V618" s="336">
        <f t="shared" si="395"/>
        <v>1.2452332657766223</v>
      </c>
      <c r="W618" s="328">
        <f t="shared" si="396"/>
        <v>9.3295863047071492E-5</v>
      </c>
      <c r="X618" s="328">
        <f t="shared" si="397"/>
        <v>1.4466753084060713</v>
      </c>
      <c r="Y618" s="328">
        <f t="shared" si="377"/>
        <v>12.505457529508789</v>
      </c>
      <c r="Z618" s="108">
        <f>IF(H618&gt;0, rate1(1,$L$52,$L$51,$L$54,U618,$L$53,$L$50,Y618),"")</f>
        <v>752.57709757821863</v>
      </c>
      <c r="AA618" s="336">
        <f t="shared" si="398"/>
        <v>0.75413443823408788</v>
      </c>
      <c r="AB618" s="336">
        <f t="shared" si="399"/>
        <v>3.7945884888058545E-4</v>
      </c>
      <c r="AC618" s="328">
        <f t="shared" si="400"/>
        <v>3.7945884888058545E-4</v>
      </c>
      <c r="AD618" s="328">
        <f t="shared" si="401"/>
        <v>158.1199125465165</v>
      </c>
      <c r="AE618" s="328">
        <f t="shared" si="402"/>
        <v>27216.587589619336</v>
      </c>
      <c r="AF618" s="328">
        <f t="shared" si="403"/>
        <v>678.04151490478557</v>
      </c>
      <c r="AG618" s="328">
        <f t="shared" si="404"/>
        <v>677.44094787935092</v>
      </c>
      <c r="AH618" s="328">
        <f t="shared" si="405"/>
        <v>1.3046498337930315</v>
      </c>
      <c r="AI618" s="328">
        <f t="shared" si="406"/>
        <v>0.51282969219272512</v>
      </c>
      <c r="AJ618" s="328">
        <f t="shared" si="407"/>
        <v>22.578489314324433</v>
      </c>
      <c r="AK618" s="337">
        <f t="shared" si="408"/>
        <v>221.18333986181102</v>
      </c>
      <c r="AL618" s="42">
        <f t="shared" si="378"/>
        <v>6.5025638961500629</v>
      </c>
    </row>
    <row r="619" spans="2:38" ht="15" x14ac:dyDescent="0.15">
      <c r="B619" s="328">
        <f t="shared" si="379"/>
        <v>678.04151490478557</v>
      </c>
      <c r="C619" s="328">
        <f t="shared" si="380"/>
        <v>677.44094787935092</v>
      </c>
      <c r="D619" s="328">
        <f t="shared" si="381"/>
        <v>1.3046498337930315</v>
      </c>
      <c r="E619" s="328">
        <f t="shared" si="374"/>
        <v>150.4943556912207</v>
      </c>
      <c r="F619" s="328">
        <f t="shared" si="382"/>
        <v>150.00516851860033</v>
      </c>
      <c r="G619" s="328">
        <f t="shared" si="383"/>
        <v>89.775521620442859</v>
      </c>
      <c r="H619" s="313">
        <f t="shared" si="384"/>
        <v>0.02</v>
      </c>
      <c r="I619" s="328">
        <f t="shared" si="385"/>
        <v>0.48045362034772554</v>
      </c>
      <c r="J619" s="328">
        <f t="shared" si="375"/>
        <v>80</v>
      </c>
      <c r="K619" s="335">
        <f t="shared" si="386"/>
        <v>-1</v>
      </c>
      <c r="L619" s="323">
        <f t="shared" si="387"/>
        <v>1.2846498337930314</v>
      </c>
      <c r="M619" s="323">
        <f t="shared" si="388"/>
        <v>1.2946498337930314</v>
      </c>
      <c r="N619" s="328">
        <f t="shared" si="389"/>
        <v>-1.8241710503386965E-2</v>
      </c>
      <c r="O619" s="328">
        <f t="shared" si="390"/>
        <v>2.5490085818891117E-3</v>
      </c>
      <c r="P619" s="332">
        <f t="shared" si="376"/>
        <v>13.104510201821533</v>
      </c>
      <c r="Q619" s="328">
        <f t="shared" si="391"/>
        <v>12.188711036742973</v>
      </c>
      <c r="R619" s="277">
        <f>IF(H619&gt;0, rate1(1,$L$52,$L$51,$L$54,L619,$L$53,$L$50,P619),"")</f>
        <v>740.15885169685816</v>
      </c>
      <c r="S619" s="323">
        <f t="shared" si="392"/>
        <v>6.4604318003186041</v>
      </c>
      <c r="T619" s="323">
        <f t="shared" si="393"/>
        <v>3.3407084220560363E-3</v>
      </c>
      <c r="U619" s="328">
        <f t="shared" si="394"/>
        <v>1.3046498337930315</v>
      </c>
      <c r="V619" s="336">
        <f t="shared" si="395"/>
        <v>1.3046498337930315</v>
      </c>
      <c r="W619" s="328">
        <f t="shared" si="396"/>
        <v>1.0241153717771567E-4</v>
      </c>
      <c r="X619" s="328">
        <f t="shared" si="397"/>
        <v>14.034817087852574</v>
      </c>
      <c r="Y619" s="328">
        <f t="shared" si="377"/>
        <v>13.307733036411598</v>
      </c>
      <c r="Z619" s="108">
        <f>IF(H619&gt;0, rate1(1,$L$52,$L$51,$L$54,U619,$L$53,$L$50,Y619),"")</f>
        <v>735.84178790329315</v>
      </c>
      <c r="AA619" s="336">
        <f t="shared" si="398"/>
        <v>7.4825738504378148</v>
      </c>
      <c r="AB619" s="336">
        <f t="shared" si="399"/>
        <v>-1.5797974622502618E-5</v>
      </c>
      <c r="AC619" s="328">
        <f t="shared" si="400"/>
        <v>3.3407084220560363E-3</v>
      </c>
      <c r="AD619" s="328">
        <f t="shared" si="401"/>
        <v>-5.9867541471012355</v>
      </c>
      <c r="AE619" s="328">
        <f t="shared" si="402"/>
        <v>-88225.423612363971</v>
      </c>
      <c r="AF619" s="328">
        <f t="shared" si="403"/>
        <v>678.01993248586018</v>
      </c>
      <c r="AG619" s="328">
        <f t="shared" si="404"/>
        <v>677.43760717092891</v>
      </c>
      <c r="AH619" s="328">
        <f t="shared" si="405"/>
        <v>1.2846832353101854</v>
      </c>
      <c r="AI619" s="328">
        <f t="shared" si="406"/>
        <v>4.5135019521785944</v>
      </c>
      <c r="AJ619" s="328">
        <f t="shared" si="407"/>
        <v>22.579743064866705</v>
      </c>
      <c r="AK619" s="337">
        <f t="shared" si="408"/>
        <v>221.18338789475916</v>
      </c>
      <c r="AL619" s="42">
        <f t="shared" si="378"/>
        <v>6.5026049225254381</v>
      </c>
    </row>
    <row r="620" spans="2:38" ht="15" x14ac:dyDescent="0.15">
      <c r="B620" s="328">
        <f t="shared" si="379"/>
        <v>678.01993248586018</v>
      </c>
      <c r="C620" s="328">
        <f t="shared" si="380"/>
        <v>677.43760717092891</v>
      </c>
      <c r="D620" s="328">
        <f t="shared" si="381"/>
        <v>1.2846832353101854</v>
      </c>
      <c r="E620" s="328">
        <f t="shared" si="374"/>
        <v>150.1674323657198</v>
      </c>
      <c r="F620" s="328">
        <f t="shared" si="382"/>
        <v>150.33089402847025</v>
      </c>
      <c r="G620" s="328">
        <f t="shared" si="383"/>
        <v>85.839752939007283</v>
      </c>
      <c r="H620" s="313">
        <f t="shared" si="384"/>
        <v>0.02</v>
      </c>
      <c r="I620" s="328">
        <f t="shared" si="385"/>
        <v>0.46586025194501418</v>
      </c>
      <c r="J620" s="328">
        <f t="shared" si="375"/>
        <v>80</v>
      </c>
      <c r="K620" s="335">
        <f t="shared" si="386"/>
        <v>-1</v>
      </c>
      <c r="L620" s="323">
        <f t="shared" si="387"/>
        <v>1.2646832353101853</v>
      </c>
      <c r="M620" s="323">
        <f t="shared" si="388"/>
        <v>1.2746832353101853</v>
      </c>
      <c r="N620" s="328">
        <f t="shared" si="389"/>
        <v>-1.7962999317296724E-2</v>
      </c>
      <c r="O620" s="328">
        <f t="shared" si="390"/>
        <v>2.5490085818891117E-3</v>
      </c>
      <c r="P620" s="332">
        <f t="shared" si="376"/>
        <v>12.834575443203633</v>
      </c>
      <c r="Q620" s="328">
        <f t="shared" si="391"/>
        <v>7.7977018386102372</v>
      </c>
      <c r="R620" s="277">
        <f>IF(H620&gt;0, rate1(1,$L$52,$L$51,$L$54,L620,$L$53,$L$50,P620),"")</f>
        <v>745.81055851653764</v>
      </c>
      <c r="S620" s="323">
        <f t="shared" si="392"/>
        <v>4.1017274575523412</v>
      </c>
      <c r="T620" s="323">
        <f t="shared" si="393"/>
        <v>5.7912887457468049E-3</v>
      </c>
      <c r="U620" s="328">
        <f t="shared" si="394"/>
        <v>1.2846832353101854</v>
      </c>
      <c r="V620" s="336">
        <f t="shared" si="395"/>
        <v>1.2846832353101854</v>
      </c>
      <c r="W620" s="328">
        <f t="shared" si="396"/>
        <v>9.9300874196961431E-5</v>
      </c>
      <c r="X620" s="328">
        <f t="shared" si="397"/>
        <v>9.9781338487369453</v>
      </c>
      <c r="Y620" s="328">
        <f t="shared" si="377"/>
        <v>13.036742056246531</v>
      </c>
      <c r="Z620" s="108">
        <f>IF(H620&gt;0, rate1(1,$L$52,$L$51,$L$54,U620,$L$53,$L$50,Y620),"")</f>
        <v>741.58651236234448</v>
      </c>
      <c r="AA620" s="336">
        <f t="shared" si="398"/>
        <v>5.2785690286670688</v>
      </c>
      <c r="AB620" s="336">
        <f t="shared" si="399"/>
        <v>-2.3208898473211566E-5</v>
      </c>
      <c r="AC620" s="328">
        <f t="shared" si="400"/>
        <v>5.7912887457468049E-3</v>
      </c>
      <c r="AD620" s="328">
        <f t="shared" si="401"/>
        <v>-3.4534627572642189</v>
      </c>
      <c r="AE620" s="328">
        <f t="shared" si="402"/>
        <v>554.81650799647082</v>
      </c>
      <c r="AF620" s="328">
        <f t="shared" si="403"/>
        <v>677.99617819779712</v>
      </c>
      <c r="AG620" s="328">
        <f t="shared" si="404"/>
        <v>677.43181588218317</v>
      </c>
      <c r="AH620" s="328">
        <f t="shared" si="405"/>
        <v>1.2647137056402711</v>
      </c>
      <c r="AI620" s="328">
        <f t="shared" si="406"/>
        <v>7.7650935342964695</v>
      </c>
      <c r="AJ620" s="328">
        <f t="shared" si="407"/>
        <v>22.581900035292897</v>
      </c>
      <c r="AK620" s="337">
        <f t="shared" si="408"/>
        <v>221.18379309675126</v>
      </c>
      <c r="AL620" s="42">
        <f t="shared" si="378"/>
        <v>6.5029660026816121</v>
      </c>
    </row>
    <row r="621" spans="2:38" ht="15" x14ac:dyDescent="0.15">
      <c r="B621" s="328">
        <f t="shared" si="379"/>
        <v>677.99617819779712</v>
      </c>
      <c r="C621" s="328">
        <f t="shared" si="380"/>
        <v>677.43181588218317</v>
      </c>
      <c r="D621" s="328">
        <f t="shared" si="381"/>
        <v>1.2647137056402711</v>
      </c>
      <c r="E621" s="328">
        <f t="shared" si="374"/>
        <v>149.85050727624207</v>
      </c>
      <c r="F621" s="328">
        <f t="shared" si="382"/>
        <v>150.00896982098095</v>
      </c>
      <c r="G621" s="328">
        <f t="shared" si="383"/>
        <v>81.66161624967711</v>
      </c>
      <c r="H621" s="313">
        <f t="shared" si="384"/>
        <v>0.02</v>
      </c>
      <c r="I621" s="328">
        <f t="shared" si="385"/>
        <v>0.45148985249115869</v>
      </c>
      <c r="J621" s="328">
        <f t="shared" si="375"/>
        <v>80</v>
      </c>
      <c r="K621" s="335">
        <f t="shared" si="386"/>
        <v>-1</v>
      </c>
      <c r="L621" s="323">
        <f t="shared" si="387"/>
        <v>1.2447137056402711</v>
      </c>
      <c r="M621" s="323">
        <f t="shared" si="388"/>
        <v>1.2547137056402711</v>
      </c>
      <c r="N621" s="328">
        <f t="shared" si="389"/>
        <v>-1.7684199231329467E-2</v>
      </c>
      <c r="O621" s="328">
        <f t="shared" si="390"/>
        <v>2.5490085818891117E-3</v>
      </c>
      <c r="P621" s="332">
        <f t="shared" si="376"/>
        <v>12.566015614657701</v>
      </c>
      <c r="Q621" s="328">
        <f t="shared" si="391"/>
        <v>3.5589000582157269</v>
      </c>
      <c r="R621" s="277">
        <f>IF(H621&gt;0, rate1(1,$L$52,$L$51,$L$54,L621,$L$53,$L$50,P621),"")</f>
        <v>751.34213351724554</v>
      </c>
      <c r="S621" s="323">
        <f t="shared" si="392"/>
        <v>1.8582611649486078</v>
      </c>
      <c r="T621" s="323">
        <f t="shared" si="393"/>
        <v>2.0604682995750353E-2</v>
      </c>
      <c r="U621" s="328">
        <f t="shared" si="394"/>
        <v>1.2647137056402711</v>
      </c>
      <c r="V621" s="336">
        <f t="shared" si="395"/>
        <v>1.2647137056402711</v>
      </c>
      <c r="W621" s="328">
        <f t="shared" si="396"/>
        <v>9.6237738369753245E-5</v>
      </c>
      <c r="X621" s="328">
        <f t="shared" si="397"/>
        <v>5.6632357046187138</v>
      </c>
      <c r="Y621" s="328">
        <f t="shared" si="377"/>
        <v>12.767114730551413</v>
      </c>
      <c r="Z621" s="108">
        <f>IF(H621&gt;0, rate1(1,$L$52,$L$51,$L$54,U621,$L$53,$L$50,Y621),"")</f>
        <v>747.20853999688063</v>
      </c>
      <c r="AA621" s="336">
        <f t="shared" si="398"/>
        <v>2.9733875104925866</v>
      </c>
      <c r="AB621" s="336">
        <f t="shared" si="399"/>
        <v>-4.8767785271799398E-5</v>
      </c>
      <c r="AC621" s="328">
        <f t="shared" si="400"/>
        <v>2.0604682995750353E-2</v>
      </c>
      <c r="AD621" s="328">
        <f t="shared" si="401"/>
        <v>-0.97065312793819414</v>
      </c>
      <c r="AE621" s="328">
        <f t="shared" si="402"/>
        <v>188.12034303119023</v>
      </c>
      <c r="AF621" s="328">
        <f t="shared" si="403"/>
        <v>677.95788931557001</v>
      </c>
      <c r="AG621" s="328">
        <f t="shared" si="404"/>
        <v>677.41121119918739</v>
      </c>
      <c r="AH621" s="328">
        <f t="shared" si="405"/>
        <v>1.2447412049160671</v>
      </c>
      <c r="AI621" s="328">
        <f t="shared" si="406"/>
        <v>27.42383539612505</v>
      </c>
      <c r="AJ621" s="328">
        <f t="shared" si="407"/>
        <v>22.589517767347377</v>
      </c>
      <c r="AK621" s="337">
        <f t="shared" si="408"/>
        <v>221.1844596504618</v>
      </c>
      <c r="AL621" s="42">
        <f t="shared" si="378"/>
        <v>6.5035872101643557</v>
      </c>
    </row>
    <row r="622" spans="2:38" ht="15" x14ac:dyDescent="0.15">
      <c r="B622" s="328">
        <f t="shared" si="379"/>
        <v>677.95788931557001</v>
      </c>
      <c r="C622" s="328">
        <f t="shared" si="380"/>
        <v>677.41121119918739</v>
      </c>
      <c r="D622" s="328">
        <f t="shared" si="381"/>
        <v>1.2447412049160671</v>
      </c>
      <c r="E622" s="328">
        <f t="shared" si="374"/>
        <v>149.5683076764436</v>
      </c>
      <c r="F622" s="328">
        <f t="shared" si="382"/>
        <v>149.70940747634285</v>
      </c>
      <c r="G622" s="328">
        <f t="shared" si="383"/>
        <v>77.637523165044826</v>
      </c>
      <c r="H622" s="313">
        <f t="shared" si="384"/>
        <v>0.02</v>
      </c>
      <c r="I622" s="328">
        <f t="shared" si="385"/>
        <v>0.43734249310609813</v>
      </c>
      <c r="J622" s="328">
        <f t="shared" si="375"/>
        <v>80</v>
      </c>
      <c r="K622" s="335">
        <f t="shared" si="386"/>
        <v>-1</v>
      </c>
      <c r="L622" s="323">
        <f t="shared" si="387"/>
        <v>1.2247412049160671</v>
      </c>
      <c r="M622" s="323">
        <f t="shared" si="388"/>
        <v>1.2347412049160671</v>
      </c>
      <c r="N622" s="328">
        <f t="shared" si="389"/>
        <v>-1.7405309667613444E-2</v>
      </c>
      <c r="O622" s="328">
        <f t="shared" si="390"/>
        <v>2.5490085818891117E-3</v>
      </c>
      <c r="P622" s="332">
        <f t="shared" si="376"/>
        <v>12.298845830116193</v>
      </c>
      <c r="Q622" s="328">
        <f t="shared" si="391"/>
        <v>-0.51814856348994454</v>
      </c>
      <c r="R622" s="277">
        <f>IF(H622&gt;0, rate1(1,$L$52,$L$51,$L$54,L622,$L$53,$L$50,P622),"")</f>
        <v>756.75685214647831</v>
      </c>
      <c r="S622" s="323">
        <f t="shared" si="392"/>
        <v>-0.26861275972103749</v>
      </c>
      <c r="T622" s="323">
        <f t="shared" si="393"/>
        <v>-1.3719954757069287E-2</v>
      </c>
      <c r="U622" s="328">
        <f t="shared" si="394"/>
        <v>1.2447412049160671</v>
      </c>
      <c r="V622" s="336">
        <f t="shared" si="395"/>
        <v>1.2447412049160671</v>
      </c>
      <c r="W622" s="328">
        <f t="shared" si="396"/>
        <v>9.3222144855298339E-5</v>
      </c>
      <c r="X622" s="328">
        <f t="shared" si="397"/>
        <v>1.5054897920257986</v>
      </c>
      <c r="Y622" s="328">
        <f t="shared" si="377"/>
        <v>12.498865868572357</v>
      </c>
      <c r="Z622" s="108">
        <f>IF(H622&gt;0, rate1(1,$L$52,$L$51,$L$54,U622,$L$53,$L$50,Y622),"")</f>
        <v>752.71124989197983</v>
      </c>
      <c r="AA622" s="336">
        <f t="shared" si="398"/>
        <v>0.78465385092055029</v>
      </c>
      <c r="AB622" s="336">
        <f t="shared" si="399"/>
        <v>4.3289441326812395E-4</v>
      </c>
      <c r="AC622" s="328">
        <f t="shared" si="400"/>
        <v>4.3289441326812395E-4</v>
      </c>
      <c r="AD622" s="328">
        <f t="shared" si="401"/>
        <v>-46.200642436132576</v>
      </c>
      <c r="AE622" s="328">
        <f t="shared" si="402"/>
        <v>-4299.9237439578001</v>
      </c>
      <c r="AF622" s="328">
        <f t="shared" si="403"/>
        <v>677.94005111148908</v>
      </c>
      <c r="AG622" s="328">
        <f t="shared" si="404"/>
        <v>677.41077830477411</v>
      </c>
      <c r="AH622" s="328">
        <f t="shared" si="405"/>
        <v>1.2247656913169107</v>
      </c>
      <c r="AI622" s="328">
        <f t="shared" si="406"/>
        <v>0.57203897399839165</v>
      </c>
      <c r="AJ622" s="328">
        <f t="shared" si="407"/>
        <v>22.589676667062378</v>
      </c>
      <c r="AK622" s="337">
        <f t="shared" si="408"/>
        <v>221.18669912518402</v>
      </c>
      <c r="AL622" s="42">
        <f t="shared" si="378"/>
        <v>6.5057811169960456</v>
      </c>
    </row>
    <row r="623" spans="2:38" ht="15" x14ac:dyDescent="0.15">
      <c r="B623" s="328">
        <f t="shared" si="379"/>
        <v>677.94005111148908</v>
      </c>
      <c r="C623" s="328">
        <f t="shared" si="380"/>
        <v>677.41077830477411</v>
      </c>
      <c r="D623" s="328">
        <f t="shared" si="381"/>
        <v>1.2247656913169107</v>
      </c>
      <c r="E623" s="328">
        <f t="shared" si="374"/>
        <v>149.25086483702879</v>
      </c>
      <c r="F623" s="328">
        <f t="shared" si="382"/>
        <v>149.40958625673619</v>
      </c>
      <c r="G623" s="328">
        <f t="shared" si="383"/>
        <v>93.436917692060135</v>
      </c>
      <c r="H623" s="313">
        <f t="shared" si="384"/>
        <v>0.08</v>
      </c>
      <c r="I623" s="328">
        <f t="shared" si="385"/>
        <v>0.42341824537197681</v>
      </c>
      <c r="J623" s="328">
        <f t="shared" si="375"/>
        <v>80</v>
      </c>
      <c r="K623" s="335">
        <f t="shared" si="386"/>
        <v>1</v>
      </c>
      <c r="L623" s="323">
        <f t="shared" si="387"/>
        <v>1.3047656913169108</v>
      </c>
      <c r="M623" s="323">
        <f t="shared" si="388"/>
        <v>1.2647656913169107</v>
      </c>
      <c r="N623" s="328">
        <f t="shared" si="389"/>
        <v>7.0368057128463724E-2</v>
      </c>
      <c r="O623" s="328">
        <f t="shared" si="390"/>
        <v>2.5490085818891117E-3</v>
      </c>
      <c r="P623" s="332">
        <f t="shared" si="376"/>
        <v>13.044035714443968</v>
      </c>
      <c r="Q623" s="328">
        <f t="shared" si="391"/>
        <v>5.2408272847861923</v>
      </c>
      <c r="R623" s="277">
        <f>IF(H623&gt;0, rate1(1,$L$52,$L$51,$L$54,L623,$L$53,$L$50,P623),"")</f>
        <v>741.43314245652346</v>
      </c>
      <c r="S623" s="323">
        <f t="shared" si="392"/>
        <v>2.7730426839861675</v>
      </c>
      <c r="T623" s="323">
        <f t="shared" si="393"/>
        <v>-3.968774004372063E-2</v>
      </c>
      <c r="U623" s="328">
        <f t="shared" si="394"/>
        <v>1.2247656913169107</v>
      </c>
      <c r="V623" s="336">
        <f t="shared" si="395"/>
        <v>1.2247656913169107</v>
      </c>
      <c r="W623" s="328">
        <f t="shared" si="396"/>
        <v>9.0254108911391739E-5</v>
      </c>
      <c r="X623" s="328">
        <f t="shared" si="397"/>
        <v>-2.5113542611751853</v>
      </c>
      <c r="Y623" s="328">
        <f t="shared" si="377"/>
        <v>12.232010670875971</v>
      </c>
      <c r="Z623" s="108">
        <f>IF(H623&gt;0, rate1(1,$L$52,$L$51,$L$54,U623,$L$53,$L$50,Y623),"")</f>
        <v>758.0978851000948</v>
      </c>
      <c r="AA623" s="336">
        <f t="shared" si="398"/>
        <v>-1.2996050718533947</v>
      </c>
      <c r="AB623" s="336">
        <f t="shared" si="399"/>
        <v>3.9247656050197497E-5</v>
      </c>
      <c r="AC623" s="328">
        <f t="shared" si="400"/>
        <v>3.9247656050197497E-5</v>
      </c>
      <c r="AD623" s="328">
        <f t="shared" si="401"/>
        <v>2038.338286945863</v>
      </c>
      <c r="AE623" s="328">
        <f t="shared" si="402"/>
        <v>8830134.2534108534</v>
      </c>
      <c r="AF623" s="328">
        <f t="shared" si="403"/>
        <v>678.01037992096144</v>
      </c>
      <c r="AG623" s="328">
        <f t="shared" si="404"/>
        <v>677.41073905711801</v>
      </c>
      <c r="AH623" s="328">
        <f t="shared" si="405"/>
        <v>1.3036434658737743</v>
      </c>
      <c r="AI623" s="328">
        <f t="shared" si="406"/>
        <v>5.2934855218586242E-2</v>
      </c>
      <c r="AJ623" s="328">
        <f t="shared" si="407"/>
        <v>22.589691371188827</v>
      </c>
      <c r="AK623" s="337">
        <f t="shared" si="408"/>
        <v>221.18674353687311</v>
      </c>
      <c r="AL623" s="42">
        <f t="shared" si="378"/>
        <v>6.5058268801139656</v>
      </c>
    </row>
    <row r="624" spans="2:38" ht="15" x14ac:dyDescent="0.15">
      <c r="B624" s="328">
        <f t="shared" si="379"/>
        <v>678.01037992096144</v>
      </c>
      <c r="C624" s="328">
        <f t="shared" si="380"/>
        <v>677.41073905711801</v>
      </c>
      <c r="D624" s="328">
        <f t="shared" si="381"/>
        <v>1.3036434658737743</v>
      </c>
      <c r="E624" s="328">
        <f t="shared" si="374"/>
        <v>150.53783567521043</v>
      </c>
      <c r="F624" s="328">
        <f t="shared" si="382"/>
        <v>149.89435025611959</v>
      </c>
      <c r="G624" s="328">
        <f t="shared" si="383"/>
        <v>89.498509716266767</v>
      </c>
      <c r="H624" s="313">
        <f t="shared" si="384"/>
        <v>0.02</v>
      </c>
      <c r="I624" s="328">
        <f t="shared" si="385"/>
        <v>0.47971269107474657</v>
      </c>
      <c r="J624" s="328">
        <f t="shared" si="375"/>
        <v>80</v>
      </c>
      <c r="K624" s="335">
        <f t="shared" si="386"/>
        <v>-1</v>
      </c>
      <c r="L624" s="323">
        <f t="shared" si="387"/>
        <v>1.2836434658737743</v>
      </c>
      <c r="M624" s="323">
        <f t="shared" si="388"/>
        <v>1.2936434658737743</v>
      </c>
      <c r="N624" s="328">
        <f t="shared" si="389"/>
        <v>-1.8227663890791446E-2</v>
      </c>
      <c r="O624" s="328">
        <f t="shared" si="390"/>
        <v>2.5490085818891117E-3</v>
      </c>
      <c r="P624" s="332">
        <f t="shared" si="376"/>
        <v>13.090871180261518</v>
      </c>
      <c r="Q624" s="328">
        <f t="shared" si="391"/>
        <v>12.000468012265898</v>
      </c>
      <c r="R624" s="277">
        <f>IF(H624&gt;0, rate1(1,$L$52,$L$51,$L$54,L624,$L$53,$L$50,P624),"")</f>
        <v>740.44665952176808</v>
      </c>
      <c r="S624" s="323">
        <f t="shared" si="392"/>
        <v>6.35818423418075</v>
      </c>
      <c r="T624" s="323">
        <f t="shared" si="393"/>
        <v>3.4018359754250591E-3</v>
      </c>
      <c r="U624" s="328">
        <f t="shared" si="394"/>
        <v>1.3036434658737743</v>
      </c>
      <c r="V624" s="336">
        <f t="shared" si="395"/>
        <v>1.3036434658737743</v>
      </c>
      <c r="W624" s="328">
        <f t="shared" si="396"/>
        <v>1.0225360371118875E-4</v>
      </c>
      <c r="X624" s="328">
        <f t="shared" si="397"/>
        <v>13.748069147416999</v>
      </c>
      <c r="Y624" s="328">
        <f t="shared" si="377"/>
        <v>13.294041040152697</v>
      </c>
      <c r="Z624" s="108">
        <f>IF(H624&gt;0, rate1(1,$L$52,$L$51,$L$54,U624,$L$53,$L$50,Y624),"")</f>
        <v>736.1343474365043</v>
      </c>
      <c r="AA624" s="336">
        <f t="shared" si="398"/>
        <v>7.3267829841395216</v>
      </c>
      <c r="AB624" s="336">
        <f t="shared" si="399"/>
        <v>-1.616202167318306E-5</v>
      </c>
      <c r="AC624" s="328">
        <f t="shared" si="400"/>
        <v>3.4018359754250591E-3</v>
      </c>
      <c r="AD624" s="328">
        <f t="shared" si="401"/>
        <v>-5.8791782274279116</v>
      </c>
      <c r="AE624" s="328">
        <f t="shared" si="402"/>
        <v>-1188124.2562517419</v>
      </c>
      <c r="AF624" s="328">
        <f t="shared" si="403"/>
        <v>677.98875042109523</v>
      </c>
      <c r="AG624" s="328">
        <f t="shared" si="404"/>
        <v>677.4073372211426</v>
      </c>
      <c r="AH624" s="328">
        <f t="shared" si="405"/>
        <v>1.2836767205664992</v>
      </c>
      <c r="AI624" s="328">
        <f t="shared" si="406"/>
        <v>4.594302549250747</v>
      </c>
      <c r="AJ624" s="328">
        <f t="shared" si="407"/>
        <v>22.590967566341398</v>
      </c>
      <c r="AK624" s="337">
        <f t="shared" si="408"/>
        <v>221.18674848294282</v>
      </c>
      <c r="AL624" s="42">
        <f t="shared" si="378"/>
        <v>6.5058311149023833</v>
      </c>
    </row>
    <row r="625" spans="2:38" ht="15" x14ac:dyDescent="0.15">
      <c r="B625" s="328">
        <f t="shared" si="379"/>
        <v>677.98875042109523</v>
      </c>
      <c r="C625" s="328">
        <f t="shared" si="380"/>
        <v>677.4073372211426</v>
      </c>
      <c r="D625" s="328">
        <f t="shared" si="381"/>
        <v>1.2836767205664992</v>
      </c>
      <c r="E625" s="328">
        <f t="shared" si="374"/>
        <v>150.21129148952971</v>
      </c>
      <c r="F625" s="328">
        <f t="shared" si="382"/>
        <v>150.37456358237006</v>
      </c>
      <c r="G625" s="328">
        <f t="shared" si="383"/>
        <v>85.659816664874754</v>
      </c>
      <c r="H625" s="313">
        <f t="shared" si="384"/>
        <v>0.02</v>
      </c>
      <c r="I625" s="328">
        <f t="shared" si="385"/>
        <v>0.46513055996210828</v>
      </c>
      <c r="J625" s="328">
        <f t="shared" si="375"/>
        <v>80</v>
      </c>
      <c r="K625" s="335">
        <f t="shared" si="386"/>
        <v>-1</v>
      </c>
      <c r="L625" s="323">
        <f t="shared" si="387"/>
        <v>1.2636767205664992</v>
      </c>
      <c r="M625" s="323">
        <f t="shared" si="388"/>
        <v>1.2736767205664992</v>
      </c>
      <c r="N625" s="328">
        <f t="shared" si="389"/>
        <v>-1.7948948237028084E-2</v>
      </c>
      <c r="O625" s="328">
        <f t="shared" si="390"/>
        <v>2.5490085818891117E-3</v>
      </c>
      <c r="P625" s="332">
        <f t="shared" si="376"/>
        <v>12.821005370829406</v>
      </c>
      <c r="Q625" s="328">
        <f t="shared" si="391"/>
        <v>7.6154679031142507</v>
      </c>
      <c r="R625" s="277">
        <f>IF(H625&gt;0, rate1(1,$L$52,$L$51,$L$54,L625,$L$53,$L$50,P625),"")</f>
        <v>746.09223046668058</v>
      </c>
      <c r="S625" s="323">
        <f t="shared" si="392"/>
        <v>4.0043568878778242</v>
      </c>
      <c r="T625" s="323">
        <f t="shared" si="393"/>
        <v>5.9743062847991447E-3</v>
      </c>
      <c r="U625" s="328">
        <f t="shared" si="394"/>
        <v>1.2836767205664992</v>
      </c>
      <c r="V625" s="336">
        <f t="shared" si="395"/>
        <v>1.2836767205664992</v>
      </c>
      <c r="W625" s="328">
        <f t="shared" si="396"/>
        <v>9.9145336025729947E-5</v>
      </c>
      <c r="X625" s="328">
        <f t="shared" si="397"/>
        <v>9.7928894809629554</v>
      </c>
      <c r="Y625" s="328">
        <f t="shared" si="377"/>
        <v>13.02311844790694</v>
      </c>
      <c r="Z625" s="108">
        <f>IF(H625&gt;0, rate1(1,$L$52,$L$51,$L$54,U625,$L$53,$L$50,Y625),"")</f>
        <v>741.87280417191437</v>
      </c>
      <c r="AA625" s="336">
        <f t="shared" si="398"/>
        <v>5.178573024704197</v>
      </c>
      <c r="AB625" s="336">
        <f t="shared" si="399"/>
        <v>-2.3727079900140908E-5</v>
      </c>
      <c r="AC625" s="328">
        <f t="shared" si="400"/>
        <v>5.9743062847991447E-3</v>
      </c>
      <c r="AD625" s="328">
        <f t="shared" si="401"/>
        <v>-3.3476690090174039</v>
      </c>
      <c r="AE625" s="328">
        <f t="shared" si="402"/>
        <v>539.98950701713727</v>
      </c>
      <c r="AF625" s="328">
        <f t="shared" si="403"/>
        <v>677.9648271665734</v>
      </c>
      <c r="AG625" s="328">
        <f t="shared" si="404"/>
        <v>677.40136291485783</v>
      </c>
      <c r="AH625" s="328">
        <f t="shared" si="405"/>
        <v>1.2637070421074328</v>
      </c>
      <c r="AI625" s="328">
        <f t="shared" si="406"/>
        <v>8.0074634754770422</v>
      </c>
      <c r="AJ625" s="328">
        <f t="shared" si="407"/>
        <v>22.593191861751251</v>
      </c>
      <c r="AK625" s="337">
        <f t="shared" si="408"/>
        <v>221.18715966617415</v>
      </c>
      <c r="AL625" s="42">
        <f t="shared" si="378"/>
        <v>6.5061986591063237</v>
      </c>
    </row>
    <row r="626" spans="2:38" ht="15" x14ac:dyDescent="0.15">
      <c r="B626" s="328">
        <f t="shared" si="379"/>
        <v>677.9648271665734</v>
      </c>
      <c r="C626" s="328">
        <f t="shared" si="380"/>
        <v>677.40136291485783</v>
      </c>
      <c r="D626" s="328">
        <f t="shared" si="381"/>
        <v>1.2637070421074328</v>
      </c>
      <c r="E626" s="328">
        <f t="shared" si="374"/>
        <v>149.89498940154817</v>
      </c>
      <c r="F626" s="328">
        <f t="shared" si="382"/>
        <v>150.05314044553893</v>
      </c>
      <c r="G626" s="328">
        <f t="shared" si="383"/>
        <v>81.48760664267715</v>
      </c>
      <c r="H626" s="313">
        <f t="shared" si="384"/>
        <v>0.02</v>
      </c>
      <c r="I626" s="328">
        <f t="shared" si="385"/>
        <v>0.45077140137245808</v>
      </c>
      <c r="J626" s="328">
        <f t="shared" si="375"/>
        <v>80</v>
      </c>
      <c r="K626" s="335">
        <f t="shared" si="386"/>
        <v>-1</v>
      </c>
      <c r="L626" s="323">
        <f t="shared" si="387"/>
        <v>1.2437070421074328</v>
      </c>
      <c r="M626" s="323">
        <f t="shared" si="388"/>
        <v>1.2537070421074328</v>
      </c>
      <c r="N626" s="328">
        <f t="shared" si="389"/>
        <v>-1.7670143654895387E-2</v>
      </c>
      <c r="O626" s="328">
        <f t="shared" si="390"/>
        <v>2.5490085818891117E-3</v>
      </c>
      <c r="P626" s="332">
        <f t="shared" si="376"/>
        <v>12.552515243880608</v>
      </c>
      <c r="Q626" s="328">
        <f t="shared" si="391"/>
        <v>3.3826863637171556</v>
      </c>
      <c r="R626" s="277">
        <f>IF(H626&gt;0, rate1(1,$L$52,$L$51,$L$54,L626,$L$53,$L$50,P626),"")</f>
        <v>751.61783793394738</v>
      </c>
      <c r="S626" s="323">
        <f t="shared" si="392"/>
        <v>1.765604213283648</v>
      </c>
      <c r="T626" s="323">
        <f t="shared" si="393"/>
        <v>2.3079997926224567E-2</v>
      </c>
      <c r="U626" s="328">
        <f t="shared" si="394"/>
        <v>1.2637070421074328</v>
      </c>
      <c r="V626" s="336">
        <f t="shared" si="395"/>
        <v>1.2637070421074328</v>
      </c>
      <c r="W626" s="328">
        <f t="shared" si="396"/>
        <v>9.608459625498611E-5</v>
      </c>
      <c r="X626" s="328">
        <f t="shared" si="397"/>
        <v>5.4840081746064726</v>
      </c>
      <c r="Y626" s="328">
        <f t="shared" si="377"/>
        <v>12.753560247493485</v>
      </c>
      <c r="Z626" s="108">
        <f>IF(H626&gt;0, rate1(1,$L$52,$L$51,$L$54,U626,$L$53,$L$50,Y626),"")</f>
        <v>747.48873776554899</v>
      </c>
      <c r="AA626" s="336">
        <f t="shared" si="398"/>
        <v>2.878207776283308</v>
      </c>
      <c r="AB626" s="336">
        <f t="shared" si="399"/>
        <v>-5.1157596868820947E-5</v>
      </c>
      <c r="AC626" s="328">
        <f t="shared" si="400"/>
        <v>2.3079997926224567E-2</v>
      </c>
      <c r="AD626" s="328">
        <f t="shared" si="401"/>
        <v>-0.86655120437749567</v>
      </c>
      <c r="AE626" s="328">
        <f t="shared" si="402"/>
        <v>170.79175509551723</v>
      </c>
      <c r="AF626" s="328">
        <f t="shared" si="403"/>
        <v>677.92407702499224</v>
      </c>
      <c r="AG626" s="328">
        <f t="shared" si="404"/>
        <v>677.37828291693165</v>
      </c>
      <c r="AH626" s="328">
        <f t="shared" si="405"/>
        <v>1.2437343905337739</v>
      </c>
      <c r="AI626" s="328">
        <f t="shared" si="406"/>
        <v>30.707091771088127</v>
      </c>
      <c r="AJ626" s="328">
        <f t="shared" si="407"/>
        <v>22.601721609465443</v>
      </c>
      <c r="AK626" s="337">
        <f t="shared" si="408"/>
        <v>221.1878455840274</v>
      </c>
      <c r="AL626" s="42">
        <f t="shared" si="378"/>
        <v>6.506839256184362</v>
      </c>
    </row>
    <row r="627" spans="2:38" ht="15" x14ac:dyDescent="0.15">
      <c r="B627" s="328">
        <f t="shared" si="379"/>
        <v>677.92407702499224</v>
      </c>
      <c r="C627" s="328">
        <f t="shared" si="380"/>
        <v>677.37828291693165</v>
      </c>
      <c r="D627" s="328">
        <f t="shared" si="381"/>
        <v>1.2437343905337739</v>
      </c>
      <c r="E627" s="328">
        <f t="shared" si="374"/>
        <v>149.61799748025314</v>
      </c>
      <c r="F627" s="328">
        <f t="shared" si="382"/>
        <v>149.75649344090067</v>
      </c>
      <c r="G627" s="328">
        <f t="shared" si="383"/>
        <v>77.470544540478969</v>
      </c>
      <c r="H627" s="313">
        <f t="shared" si="384"/>
        <v>0.02</v>
      </c>
      <c r="I627" s="328">
        <f t="shared" si="385"/>
        <v>0.43663528644847249</v>
      </c>
      <c r="J627" s="328">
        <f t="shared" si="375"/>
        <v>80</v>
      </c>
      <c r="K627" s="335">
        <f t="shared" si="386"/>
        <v>-1</v>
      </c>
      <c r="L627" s="323">
        <f t="shared" si="387"/>
        <v>1.2237343905337739</v>
      </c>
      <c r="M627" s="323">
        <f t="shared" si="388"/>
        <v>1.2337343905337739</v>
      </c>
      <c r="N627" s="328">
        <f t="shared" si="389"/>
        <v>-1.7391249565166689E-2</v>
      </c>
      <c r="O627" s="328">
        <f t="shared" si="390"/>
        <v>2.5490085818891117E-3</v>
      </c>
      <c r="P627" s="332">
        <f t="shared" si="376"/>
        <v>12.285415933339138</v>
      </c>
      <c r="Q627" s="328">
        <f t="shared" si="391"/>
        <v>-0.68607877235760384</v>
      </c>
      <c r="R627" s="277">
        <f>IF(H627&gt;0, rate1(1,$L$52,$L$51,$L$54,L627,$L$53,$L$50,P627),"")</f>
        <v>757.02675060472211</v>
      </c>
      <c r="S627" s="323">
        <f t="shared" si="392"/>
        <v>-0.35554244808178576</v>
      </c>
      <c r="T627" s="323">
        <f t="shared" si="393"/>
        <v>-1.2829734391406826E-2</v>
      </c>
      <c r="U627" s="328">
        <f t="shared" si="394"/>
        <v>1.2437343905337739</v>
      </c>
      <c r="V627" s="336">
        <f t="shared" si="395"/>
        <v>1.2437343905337739</v>
      </c>
      <c r="W627" s="328">
        <f t="shared" si="396"/>
        <v>9.3071399563715573E-5</v>
      </c>
      <c r="X627" s="328">
        <f t="shared" si="397"/>
        <v>1.3334441092060558</v>
      </c>
      <c r="Y627" s="328">
        <f t="shared" si="377"/>
        <v>12.485381267492327</v>
      </c>
      <c r="Z627" s="108">
        <f>IF(H627&gt;0, rate1(1,$L$52,$L$51,$L$54,U627,$L$53,$L$50,Y627),"")</f>
        <v>752.98552029141365</v>
      </c>
      <c r="AA627" s="336">
        <f t="shared" si="398"/>
        <v>0.69473134609983755</v>
      </c>
      <c r="AB627" s="336">
        <f t="shared" si="399"/>
        <v>3.0488357836489297E-4</v>
      </c>
      <c r="AC627" s="328">
        <f t="shared" si="400"/>
        <v>3.0488357836489297E-4</v>
      </c>
      <c r="AD627" s="328">
        <f t="shared" si="401"/>
        <v>-65.598810231961579</v>
      </c>
      <c r="AE627" s="328">
        <f t="shared" si="402"/>
        <v>-5536.2486241275055</v>
      </c>
      <c r="AF627" s="328">
        <f t="shared" si="403"/>
        <v>677.9063808918487</v>
      </c>
      <c r="AG627" s="328">
        <f t="shared" si="404"/>
        <v>677.37797803335332</v>
      </c>
      <c r="AH627" s="328">
        <f t="shared" si="405"/>
        <v>1.223758723923227</v>
      </c>
      <c r="AI627" s="328">
        <f t="shared" si="406"/>
        <v>0.40273818345434725</v>
      </c>
      <c r="AJ627" s="328">
        <f t="shared" si="407"/>
        <v>22.601833481183068</v>
      </c>
      <c r="AK627" s="337">
        <f t="shared" si="408"/>
        <v>221.19034783144278</v>
      </c>
      <c r="AL627" s="42">
        <f t="shared" si="378"/>
        <v>6.509295823526049</v>
      </c>
    </row>
    <row r="628" spans="2:38" ht="15" x14ac:dyDescent="0.15">
      <c r="B628" s="328">
        <f t="shared" si="379"/>
        <v>677.9063808918487</v>
      </c>
      <c r="C628" s="328">
        <f t="shared" si="380"/>
        <v>677.37797803335332</v>
      </c>
      <c r="D628" s="328">
        <f t="shared" si="381"/>
        <v>1.223758723923227</v>
      </c>
      <c r="E628" s="328">
        <f t="shared" si="374"/>
        <v>149.30055575058449</v>
      </c>
      <c r="F628" s="328">
        <f t="shared" si="382"/>
        <v>149.45927661541882</v>
      </c>
      <c r="G628" s="328">
        <f t="shared" si="383"/>
        <v>93.251346757309761</v>
      </c>
      <c r="H628" s="313">
        <f t="shared" si="384"/>
        <v>0.08</v>
      </c>
      <c r="I628" s="328">
        <f t="shared" si="385"/>
        <v>0.42272228679630647</v>
      </c>
      <c r="J628" s="328">
        <f t="shared" si="375"/>
        <v>80</v>
      </c>
      <c r="K628" s="335">
        <f t="shared" si="386"/>
        <v>1</v>
      </c>
      <c r="L628" s="323">
        <f t="shared" si="387"/>
        <v>1.3037587239232271</v>
      </c>
      <c r="M628" s="323">
        <f t="shared" si="388"/>
        <v>1.2637587239232271</v>
      </c>
      <c r="N628" s="328">
        <f t="shared" si="389"/>
        <v>7.0311056750996359E-2</v>
      </c>
      <c r="O628" s="328">
        <f t="shared" si="390"/>
        <v>2.5490085818891117E-3</v>
      </c>
      <c r="P628" s="332">
        <f t="shared" si="376"/>
        <v>13.030409457550974</v>
      </c>
      <c r="Q628" s="328">
        <f t="shared" si="391"/>
        <v>5.0657029634519688</v>
      </c>
      <c r="R628" s="277">
        <f>IF(H628&gt;0, rate1(1,$L$52,$L$51,$L$54,L628,$L$53,$L$50,P628),"")</f>
        <v>741.71961774281033</v>
      </c>
      <c r="S628" s="323">
        <f t="shared" si="392"/>
        <v>2.6793451167613864</v>
      </c>
      <c r="T628" s="323">
        <f t="shared" si="393"/>
        <v>-4.1868140175136299E-2</v>
      </c>
      <c r="U628" s="328">
        <f t="shared" si="394"/>
        <v>1.223758723923227</v>
      </c>
      <c r="V628" s="336">
        <f t="shared" si="395"/>
        <v>1.223758723923227</v>
      </c>
      <c r="W628" s="328">
        <f t="shared" si="396"/>
        <v>9.0105761215264479E-5</v>
      </c>
      <c r="X628" s="328">
        <f t="shared" si="397"/>
        <v>-2.6766165082093494</v>
      </c>
      <c r="Y628" s="328">
        <f t="shared" si="377"/>
        <v>12.218596728637484</v>
      </c>
      <c r="Z628" s="108">
        <f>IF(H628&gt;0, rate1(1,$L$52,$L$51,$L$54,U628,$L$53,$L$50,Y628),"")</f>
        <v>758.3663881121812</v>
      </c>
      <c r="AA628" s="336">
        <f t="shared" si="398"/>
        <v>-1.3846365082904069</v>
      </c>
      <c r="AB628" s="336">
        <f t="shared" si="399"/>
        <v>3.7785952241359879E-5</v>
      </c>
      <c r="AC628" s="328">
        <f t="shared" si="400"/>
        <v>3.7785952241359879E-5</v>
      </c>
      <c r="AD628" s="328">
        <f t="shared" si="401"/>
        <v>2117.1889354275245</v>
      </c>
      <c r="AE628" s="328">
        <f t="shared" si="402"/>
        <v>12739899.820084302</v>
      </c>
      <c r="AF628" s="328">
        <f t="shared" si="403"/>
        <v>677.97665416264749</v>
      </c>
      <c r="AG628" s="328">
        <f t="shared" si="404"/>
        <v>677.37794024740106</v>
      </c>
      <c r="AH628" s="328">
        <f t="shared" si="405"/>
        <v>1.3026354643197864</v>
      </c>
      <c r="AI628" s="328">
        <f t="shared" si="406"/>
        <v>5.094371422499179E-2</v>
      </c>
      <c r="AJ628" s="328">
        <f t="shared" si="407"/>
        <v>22.601847632214795</v>
      </c>
      <c r="AK628" s="337">
        <f t="shared" si="408"/>
        <v>221.19037903178915</v>
      </c>
      <c r="AL628" s="42">
        <f t="shared" si="378"/>
        <v>6.5093280425807256</v>
      </c>
    </row>
    <row r="629" spans="2:38" ht="15" x14ac:dyDescent="0.15">
      <c r="B629" s="328">
        <f t="shared" si="379"/>
        <v>677.97665416264749</v>
      </c>
      <c r="C629" s="328">
        <f t="shared" si="380"/>
        <v>677.37794024740106</v>
      </c>
      <c r="D629" s="328">
        <f t="shared" si="381"/>
        <v>1.3026354643197864</v>
      </c>
      <c r="E629" s="328">
        <f t="shared" si="374"/>
        <v>150.58648124139191</v>
      </c>
      <c r="F629" s="328">
        <f t="shared" si="382"/>
        <v>149.9435184959882</v>
      </c>
      <c r="G629" s="328">
        <f t="shared" si="383"/>
        <v>89.317097678481247</v>
      </c>
      <c r="H629" s="313">
        <f t="shared" si="384"/>
        <v>0.02</v>
      </c>
      <c r="I629" s="328">
        <f t="shared" si="385"/>
        <v>0.47897113219714815</v>
      </c>
      <c r="J629" s="328">
        <f t="shared" si="375"/>
        <v>80</v>
      </c>
      <c r="K629" s="335">
        <f t="shared" si="386"/>
        <v>-1</v>
      </c>
      <c r="L629" s="323">
        <f t="shared" si="387"/>
        <v>1.2826354643197864</v>
      </c>
      <c r="M629" s="323">
        <f t="shared" si="388"/>
        <v>1.2926354643197864</v>
      </c>
      <c r="N629" s="328">
        <f t="shared" si="389"/>
        <v>-1.8213594354193008E-2</v>
      </c>
      <c r="O629" s="328">
        <f t="shared" si="390"/>
        <v>2.5490085818891117E-3</v>
      </c>
      <c r="P629" s="332">
        <f t="shared" si="376"/>
        <v>13.077213584572062</v>
      </c>
      <c r="Q629" s="328">
        <f t="shared" si="391"/>
        <v>11.815236467996982</v>
      </c>
      <c r="R629" s="277">
        <f>IF(H629&gt;0, rate1(1,$L$52,$L$51,$L$54,L629,$L$53,$L$50,P629),"")</f>
        <v>740.73461825293828</v>
      </c>
      <c r="S629" s="323">
        <f t="shared" si="392"/>
        <v>6.2576097951925309</v>
      </c>
      <c r="T629" s="323">
        <f t="shared" si="393"/>
        <v>3.464234711911715E-3</v>
      </c>
      <c r="U629" s="328">
        <f t="shared" si="394"/>
        <v>1.3026354643197864</v>
      </c>
      <c r="V629" s="336">
        <f t="shared" si="395"/>
        <v>1.3026354643197864</v>
      </c>
      <c r="W629" s="328">
        <f t="shared" si="396"/>
        <v>1.0209553604068056E-4</v>
      </c>
      <c r="X629" s="328">
        <f t="shared" si="397"/>
        <v>13.561453858962153</v>
      </c>
      <c r="Y629" s="328">
        <f t="shared" si="377"/>
        <v>13.280330356150117</v>
      </c>
      <c r="Z629" s="108">
        <f>IF(H629&gt;0, rate1(1,$L$52,$L$51,$L$54,U629,$L$53,$L$50,Y629),"")</f>
        <v>736.42705876037098</v>
      </c>
      <c r="AA629" s="336">
        <f t="shared" si="398"/>
        <v>7.2244570833020054</v>
      </c>
      <c r="AB629" s="336">
        <f t="shared" si="399"/>
        <v>-1.6402319860886567E-5</v>
      </c>
      <c r="AC629" s="328">
        <f t="shared" si="400"/>
        <v>3.464234711911715E-3</v>
      </c>
      <c r="AD629" s="328">
        <f t="shared" si="401"/>
        <v>-5.773280872462343</v>
      </c>
      <c r="AE629" s="328">
        <f t="shared" si="402"/>
        <v>-1212421.2960995773</v>
      </c>
      <c r="AF629" s="328">
        <f t="shared" si="403"/>
        <v>677.95497633358139</v>
      </c>
      <c r="AG629" s="328">
        <f t="shared" si="404"/>
        <v>677.37447601268912</v>
      </c>
      <c r="AH629" s="328">
        <f t="shared" si="405"/>
        <v>1.2826685718537847</v>
      </c>
      <c r="AI629" s="328">
        <f t="shared" si="406"/>
        <v>4.6767555161419283</v>
      </c>
      <c r="AJ629" s="328">
        <f t="shared" si="407"/>
        <v>22.603146730969279</v>
      </c>
      <c r="AK629" s="337">
        <f t="shared" si="408"/>
        <v>221.19038378235911</v>
      </c>
      <c r="AL629" s="42">
        <f t="shared" si="378"/>
        <v>6.5093321180778636</v>
      </c>
    </row>
    <row r="630" spans="2:38" ht="15" x14ac:dyDescent="0.15">
      <c r="B630" s="328">
        <f t="shared" si="379"/>
        <v>677.95497633358139</v>
      </c>
      <c r="C630" s="328">
        <f t="shared" si="380"/>
        <v>677.37447601268912</v>
      </c>
      <c r="D630" s="328">
        <f t="shared" si="381"/>
        <v>1.2826685718537847</v>
      </c>
      <c r="E630" s="328">
        <f t="shared" si="374"/>
        <v>150.26031915713295</v>
      </c>
      <c r="F630" s="328">
        <f t="shared" si="382"/>
        <v>150.42340019926243</v>
      </c>
      <c r="G630" s="328">
        <f t="shared" si="383"/>
        <v>85.482692065469834</v>
      </c>
      <c r="H630" s="313">
        <f t="shared" si="384"/>
        <v>0.02</v>
      </c>
      <c r="I630" s="328">
        <f t="shared" si="385"/>
        <v>0.46440025671381591</v>
      </c>
      <c r="J630" s="328">
        <f t="shared" si="375"/>
        <v>80</v>
      </c>
      <c r="K630" s="335">
        <f t="shared" si="386"/>
        <v>-1</v>
      </c>
      <c r="L630" s="323">
        <f t="shared" si="387"/>
        <v>1.2626685718537847</v>
      </c>
      <c r="M630" s="323">
        <f t="shared" si="388"/>
        <v>1.2726685718537847</v>
      </c>
      <c r="N630" s="328">
        <f t="shared" si="389"/>
        <v>-1.7934874224130093E-2</v>
      </c>
      <c r="O630" s="328">
        <f t="shared" si="390"/>
        <v>2.5490085818891117E-3</v>
      </c>
      <c r="P630" s="332">
        <f t="shared" si="376"/>
        <v>12.807416873297663</v>
      </c>
      <c r="Q630" s="328">
        <f t="shared" si="391"/>
        <v>7.4361117562228713</v>
      </c>
      <c r="R630" s="277">
        <f>IF(H630&gt;0, rate1(1,$L$52,$L$51,$L$54,L630,$L$53,$L$50,P630),"")</f>
        <v>746.37405208099824</v>
      </c>
      <c r="S630" s="323">
        <f t="shared" si="392"/>
        <v>3.9085716518134821</v>
      </c>
      <c r="T630" s="323">
        <f t="shared" si="393"/>
        <v>6.166213650933363E-3</v>
      </c>
      <c r="U630" s="328">
        <f t="shared" si="394"/>
        <v>1.2826685718537847</v>
      </c>
      <c r="V630" s="336">
        <f t="shared" si="395"/>
        <v>1.2826685718537847</v>
      </c>
      <c r="W630" s="328">
        <f t="shared" si="396"/>
        <v>9.8989667558946337E-5</v>
      </c>
      <c r="X630" s="328">
        <f t="shared" si="397"/>
        <v>9.6105893471676609</v>
      </c>
      <c r="Y630" s="328">
        <f t="shared" si="377"/>
        <v>13.009476299143397</v>
      </c>
      <c r="Z630" s="108">
        <f>IF(H630&gt;0, rate1(1,$L$52,$L$51,$L$54,U630,$L$53,$L$50,Y630),"")</f>
        <v>742.15924659299253</v>
      </c>
      <c r="AA630" s="336">
        <f t="shared" si="398"/>
        <v>5.0802094760685481</v>
      </c>
      <c r="AB630" s="336">
        <f t="shared" si="399"/>
        <v>-2.426092781254138E-5</v>
      </c>
      <c r="AC630" s="328">
        <f t="shared" si="400"/>
        <v>6.166213650933363E-3</v>
      </c>
      <c r="AD630" s="328">
        <f t="shared" si="401"/>
        <v>-3.2434815159174146</v>
      </c>
      <c r="AE630" s="328">
        <f t="shared" si="402"/>
        <v>525.37519775404553</v>
      </c>
      <c r="AF630" s="328">
        <f t="shared" si="403"/>
        <v>677.93087524570637</v>
      </c>
      <c r="AG630" s="328">
        <f t="shared" si="404"/>
        <v>677.36830979903823</v>
      </c>
      <c r="AH630" s="328">
        <f t="shared" si="405"/>
        <v>1.2626987442634274</v>
      </c>
      <c r="AI630" s="328">
        <f t="shared" si="406"/>
        <v>8.2615595139475619</v>
      </c>
      <c r="AJ630" s="328">
        <f t="shared" si="407"/>
        <v>22.605441608612043</v>
      </c>
      <c r="AK630" s="337">
        <f t="shared" si="408"/>
        <v>221.19080149658836</v>
      </c>
      <c r="AL630" s="42">
        <f t="shared" si="378"/>
        <v>6.509706258519155</v>
      </c>
    </row>
    <row r="631" spans="2:38" ht="15" x14ac:dyDescent="0.15">
      <c r="B631" s="328">
        <f t="shared" si="379"/>
        <v>677.93087524570637</v>
      </c>
      <c r="C631" s="328">
        <f t="shared" si="380"/>
        <v>677.36830979903823</v>
      </c>
      <c r="D631" s="328">
        <f t="shared" si="381"/>
        <v>1.2626987442634274</v>
      </c>
      <c r="E631" s="328">
        <f t="shared" si="374"/>
        <v>149.94465826969508</v>
      </c>
      <c r="F631" s="328">
        <f t="shared" si="382"/>
        <v>150.102488713414</v>
      </c>
      <c r="G631" s="328">
        <f t="shared" si="383"/>
        <v>81.316284976395877</v>
      </c>
      <c r="H631" s="313">
        <f t="shared" si="384"/>
        <v>0.02</v>
      </c>
      <c r="I631" s="328">
        <f t="shared" si="385"/>
        <v>0.45005235733451632</v>
      </c>
      <c r="J631" s="328">
        <f t="shared" si="375"/>
        <v>80</v>
      </c>
      <c r="K631" s="335">
        <f t="shared" si="386"/>
        <v>-1</v>
      </c>
      <c r="L631" s="323">
        <f t="shared" si="387"/>
        <v>1.2426987442634274</v>
      </c>
      <c r="M631" s="323">
        <f t="shared" si="388"/>
        <v>1.2526987442634274</v>
      </c>
      <c r="N631" s="328">
        <f t="shared" si="389"/>
        <v>-1.7656065137091392E-2</v>
      </c>
      <c r="O631" s="328">
        <f t="shared" si="390"/>
        <v>2.5490085818891117E-3</v>
      </c>
      <c r="P631" s="332">
        <f t="shared" si="376"/>
        <v>12.538996599124108</v>
      </c>
      <c r="Q631" s="328">
        <f t="shared" si="391"/>
        <v>3.2092286467249806</v>
      </c>
      <c r="R631" s="277">
        <f>IF(H631&gt;0, rate1(1,$L$52,$L$51,$L$54,L631,$L$53,$L$50,P631),"")</f>
        <v>751.89369069522081</v>
      </c>
      <c r="S631" s="323">
        <f t="shared" si="392"/>
        <v>1.6744528461918256</v>
      </c>
      <c r="T631" s="323">
        <f t="shared" si="393"/>
        <v>2.6178353663689213E-2</v>
      </c>
      <c r="U631" s="328">
        <f t="shared" si="394"/>
        <v>1.2626987442634274</v>
      </c>
      <c r="V631" s="336">
        <f t="shared" si="395"/>
        <v>1.2626987442634274</v>
      </c>
      <c r="W631" s="328">
        <f t="shared" si="396"/>
        <v>9.593132775576052E-5</v>
      </c>
      <c r="X631" s="328">
        <f t="shared" si="397"/>
        <v>5.3075972188338909</v>
      </c>
      <c r="Y631" s="328">
        <f t="shared" si="377"/>
        <v>12.739987373480872</v>
      </c>
      <c r="Z631" s="108">
        <f>IF(H631&gt;0, rate1(1,$L$52,$L$51,$L$54,U631,$L$53,$L$50,Y631),"")</f>
        <v>747.76908488496099</v>
      </c>
      <c r="AA631" s="336">
        <f t="shared" si="398"/>
        <v>2.7845765029480907</v>
      </c>
      <c r="AB631" s="336">
        <f t="shared" si="399"/>
        <v>-5.3755794496500188E-5</v>
      </c>
      <c r="AC631" s="328">
        <f t="shared" si="400"/>
        <v>2.6178353663689213E-2</v>
      </c>
      <c r="AD631" s="328">
        <f t="shared" si="401"/>
        <v>-0.7639899841272707</v>
      </c>
      <c r="AE631" s="328">
        <f t="shared" si="402"/>
        <v>153.31734121972295</v>
      </c>
      <c r="AF631" s="328">
        <f t="shared" si="403"/>
        <v>677.8870408269056</v>
      </c>
      <c r="AG631" s="328">
        <f t="shared" si="404"/>
        <v>677.34213144537455</v>
      </c>
      <c r="AH631" s="328">
        <f t="shared" si="405"/>
        <v>1.2427259414900031</v>
      </c>
      <c r="AI631" s="328">
        <f t="shared" si="406"/>
        <v>34.816562484363999</v>
      </c>
      <c r="AJ631" s="328">
        <f t="shared" si="407"/>
        <v>22.615112875968812</v>
      </c>
      <c r="AK631" s="337">
        <f t="shared" si="408"/>
        <v>221.19150771693629</v>
      </c>
      <c r="AL631" s="42">
        <f t="shared" si="378"/>
        <v>6.5103671832802705</v>
      </c>
    </row>
    <row r="632" spans="2:38" ht="15" x14ac:dyDescent="0.15">
      <c r="B632" s="328">
        <f t="shared" si="379"/>
        <v>677.8870408269056</v>
      </c>
      <c r="C632" s="328">
        <f t="shared" si="380"/>
        <v>677.34213144537455</v>
      </c>
      <c r="D632" s="328">
        <f t="shared" si="381"/>
        <v>1.2427259414900031</v>
      </c>
      <c r="E632" s="328">
        <f t="shared" si="374"/>
        <v>149.67412052807322</v>
      </c>
      <c r="F632" s="328">
        <f t="shared" si="382"/>
        <v>149.80938939888415</v>
      </c>
      <c r="G632" s="328">
        <f t="shared" si="383"/>
        <v>77.306448419733556</v>
      </c>
      <c r="H632" s="313">
        <f t="shared" si="384"/>
        <v>0.02</v>
      </c>
      <c r="I632" s="328">
        <f t="shared" si="385"/>
        <v>0.43592750522484497</v>
      </c>
      <c r="J632" s="328">
        <f t="shared" si="375"/>
        <v>80</v>
      </c>
      <c r="K632" s="335">
        <f t="shared" si="386"/>
        <v>-1</v>
      </c>
      <c r="L632" s="323">
        <f t="shared" si="387"/>
        <v>1.2227259414900031</v>
      </c>
      <c r="M632" s="323">
        <f t="shared" si="388"/>
        <v>1.2327259414900031</v>
      </c>
      <c r="N632" s="328">
        <f t="shared" si="389"/>
        <v>-1.7377166512492659E-2</v>
      </c>
      <c r="O632" s="328">
        <f t="shared" si="390"/>
        <v>2.5490085818891117E-3</v>
      </c>
      <c r="P632" s="332">
        <f t="shared" si="376"/>
        <v>12.271967916043764</v>
      </c>
      <c r="Q632" s="328">
        <f t="shared" si="391"/>
        <v>-0.85073392110794543</v>
      </c>
      <c r="R632" s="277">
        <f>IF(H632&gt;0, rate1(1,$L$52,$L$51,$L$54,L632,$L$53,$L$50,P632),"")</f>
        <v>757.29679601540192</v>
      </c>
      <c r="S632" s="323">
        <f t="shared" si="392"/>
        <v>-0.44071347822354334</v>
      </c>
      <c r="T632" s="323">
        <f t="shared" si="393"/>
        <v>-1.2061500621150148E-2</v>
      </c>
      <c r="U632" s="328">
        <f t="shared" si="394"/>
        <v>1.2427259414900031</v>
      </c>
      <c r="V632" s="336">
        <f t="shared" si="395"/>
        <v>1.2427259414900031</v>
      </c>
      <c r="W632" s="328">
        <f t="shared" si="396"/>
        <v>9.2920531800544381E-5</v>
      </c>
      <c r="X632" s="328">
        <f t="shared" si="397"/>
        <v>1.1644214980667442</v>
      </c>
      <c r="Y632" s="328">
        <f t="shared" si="377"/>
        <v>12.471878427150219</v>
      </c>
      <c r="Z632" s="108">
        <f>IF(H632&gt;0, rate1(1,$L$52,$L$51,$L$54,U632,$L$53,$L$50,Y632),"")</f>
        <v>753.25993870455954</v>
      </c>
      <c r="AA632" s="336">
        <f t="shared" si="398"/>
        <v>0.60644866836115008</v>
      </c>
      <c r="AB632" s="336">
        <f t="shared" si="399"/>
        <v>2.3610778145153051E-4</v>
      </c>
      <c r="AC632" s="328">
        <f t="shared" si="400"/>
        <v>2.3610778145153051E-4</v>
      </c>
      <c r="AD632" s="328">
        <f t="shared" si="401"/>
        <v>-84.707076899562963</v>
      </c>
      <c r="AE632" s="328">
        <f t="shared" si="402"/>
        <v>-6355.8431497665861</v>
      </c>
      <c r="AF632" s="328">
        <f t="shared" si="403"/>
        <v>677.86942755261168</v>
      </c>
      <c r="AG632" s="328">
        <f t="shared" si="404"/>
        <v>677.34189533759309</v>
      </c>
      <c r="AH632" s="328">
        <f t="shared" si="405"/>
        <v>1.2227501215088239</v>
      </c>
      <c r="AI632" s="328">
        <f t="shared" si="406"/>
        <v>0.31177707695825052</v>
      </c>
      <c r="AJ632" s="328">
        <f t="shared" si="407"/>
        <v>22.615199480712413</v>
      </c>
      <c r="AK632" s="337">
        <f t="shared" si="408"/>
        <v>221.19433887045315</v>
      </c>
      <c r="AL632" s="42">
        <f t="shared" si="378"/>
        <v>6.5131525082790196</v>
      </c>
    </row>
    <row r="633" spans="2:38" ht="15" x14ac:dyDescent="0.15">
      <c r="B633" s="328">
        <f t="shared" si="379"/>
        <v>677.86942755261168</v>
      </c>
      <c r="C633" s="328">
        <f t="shared" si="380"/>
        <v>677.34189533759309</v>
      </c>
      <c r="D633" s="328">
        <f t="shared" si="381"/>
        <v>1.2227501215088239</v>
      </c>
      <c r="E633" s="328">
        <f t="shared" si="374"/>
        <v>149.35679879794245</v>
      </c>
      <c r="F633" s="328">
        <f t="shared" si="382"/>
        <v>149.51545966300785</v>
      </c>
      <c r="G633" s="328">
        <f t="shared" si="383"/>
        <v>93.069657059447067</v>
      </c>
      <c r="H633" s="313">
        <f t="shared" si="384"/>
        <v>0.08</v>
      </c>
      <c r="I633" s="328">
        <f t="shared" si="385"/>
        <v>0.42202577201487657</v>
      </c>
      <c r="J633" s="328">
        <f t="shared" si="375"/>
        <v>80</v>
      </c>
      <c r="K633" s="335">
        <f t="shared" si="386"/>
        <v>1</v>
      </c>
      <c r="L633" s="323">
        <f t="shared" si="387"/>
        <v>1.302750121508824</v>
      </c>
      <c r="M633" s="323">
        <f t="shared" si="388"/>
        <v>1.2627501215088239</v>
      </c>
      <c r="N633" s="328">
        <f t="shared" si="389"/>
        <v>7.025396394389305E-2</v>
      </c>
      <c r="O633" s="328">
        <f t="shared" si="390"/>
        <v>2.5490085818891117E-3</v>
      </c>
      <c r="P633" s="332">
        <f t="shared" si="376"/>
        <v>13.016764659882162</v>
      </c>
      <c r="Q633" s="328">
        <f t="shared" si="391"/>
        <v>4.8941618057782392</v>
      </c>
      <c r="R633" s="277">
        <f>IF(H633&gt;0, rate1(1,$L$52,$L$51,$L$54,L633,$L$53,$L$50,P633),"")</f>
        <v>742.0062435690196</v>
      </c>
      <c r="S633" s="323">
        <f t="shared" si="392"/>
        <v>2.5876138450921338</v>
      </c>
      <c r="T633" s="323">
        <f t="shared" si="393"/>
        <v>-4.4251292063918736E-2</v>
      </c>
      <c r="U633" s="328">
        <f t="shared" si="394"/>
        <v>1.2227501215088239</v>
      </c>
      <c r="V633" s="336">
        <f t="shared" si="395"/>
        <v>1.2227501215088239</v>
      </c>
      <c r="W633" s="328">
        <f t="shared" si="396"/>
        <v>8.9957294961306999E-5</v>
      </c>
      <c r="X633" s="328">
        <f t="shared" si="397"/>
        <v>-2.8386503497997779</v>
      </c>
      <c r="Y633" s="328">
        <f t="shared" si="377"/>
        <v>12.205164701125153</v>
      </c>
      <c r="Z633" s="108">
        <f>IF(H633&gt;0, rate1(1,$L$52,$L$51,$L$54,U633,$L$53,$L$50,Y633),"")</f>
        <v>758.63503772966351</v>
      </c>
      <c r="AA633" s="336">
        <f t="shared" si="398"/>
        <v>-1.4679379803077277</v>
      </c>
      <c r="AB633" s="336">
        <f t="shared" si="399"/>
        <v>3.6450387197367991E-5</v>
      </c>
      <c r="AC633" s="328">
        <f t="shared" si="400"/>
        <v>3.6450387197367991E-5</v>
      </c>
      <c r="AD633" s="328">
        <f t="shared" si="401"/>
        <v>2194.7640656551557</v>
      </c>
      <c r="AE633" s="328">
        <f t="shared" si="402"/>
        <v>16726492.945372459</v>
      </c>
      <c r="AF633" s="328">
        <f t="shared" si="403"/>
        <v>677.9396450661684</v>
      </c>
      <c r="AG633" s="328">
        <f t="shared" si="404"/>
        <v>677.34185888720594</v>
      </c>
      <c r="AH633" s="328">
        <f t="shared" si="405"/>
        <v>1.3016258245940844</v>
      </c>
      <c r="AI633" s="328">
        <f t="shared" si="406"/>
        <v>4.9124097692282376E-2</v>
      </c>
      <c r="AJ633" s="328">
        <f t="shared" si="407"/>
        <v>22.615213126295107</v>
      </c>
      <c r="AK633" s="337">
        <f t="shared" si="408"/>
        <v>221.19436297283167</v>
      </c>
      <c r="AL633" s="42">
        <f t="shared" si="378"/>
        <v>6.513177450445176</v>
      </c>
    </row>
    <row r="634" spans="2:38" ht="15" x14ac:dyDescent="0.15">
      <c r="B634" s="328">
        <f t="shared" si="379"/>
        <v>677.9396450661684</v>
      </c>
      <c r="C634" s="328">
        <f t="shared" si="380"/>
        <v>677.34185888720594</v>
      </c>
      <c r="D634" s="328">
        <f t="shared" si="381"/>
        <v>1.3016258245940844</v>
      </c>
      <c r="E634" s="328">
        <f t="shared" si="374"/>
        <v>150.64167750329543</v>
      </c>
      <c r="F634" s="328">
        <f t="shared" si="382"/>
        <v>149.99923815061894</v>
      </c>
      <c r="G634" s="328">
        <f t="shared" si="383"/>
        <v>89.139430003362008</v>
      </c>
      <c r="H634" s="313">
        <f t="shared" si="384"/>
        <v>0.02</v>
      </c>
      <c r="I634" s="328">
        <f t="shared" si="385"/>
        <v>0.47822894316996101</v>
      </c>
      <c r="J634" s="328">
        <f t="shared" si="375"/>
        <v>80</v>
      </c>
      <c r="K634" s="335">
        <f t="shared" si="386"/>
        <v>-1</v>
      </c>
      <c r="L634" s="323">
        <f t="shared" si="387"/>
        <v>1.2816258245940844</v>
      </c>
      <c r="M634" s="323">
        <f t="shared" si="388"/>
        <v>1.2916258245940844</v>
      </c>
      <c r="N634" s="328">
        <f t="shared" si="389"/>
        <v>-1.8199501829669673E-2</v>
      </c>
      <c r="O634" s="328">
        <f t="shared" si="390"/>
        <v>2.5490085818891117E-3</v>
      </c>
      <c r="P634" s="332">
        <f t="shared" si="376"/>
        <v>13.063537372522559</v>
      </c>
      <c r="Q634" s="328">
        <f t="shared" si="391"/>
        <v>11.633837222770097</v>
      </c>
      <c r="R634" s="277">
        <f>IF(H634&gt;0, rate1(1,$L$52,$L$51,$L$54,L634,$L$53,$L$50,P634),"")</f>
        <v>741.02272809884141</v>
      </c>
      <c r="S634" s="323">
        <f t="shared" si="392"/>
        <v>6.1591411472879409</v>
      </c>
      <c r="T634" s="323">
        <f t="shared" si="393"/>
        <v>3.5276223910324284E-3</v>
      </c>
      <c r="U634" s="328">
        <f t="shared" si="394"/>
        <v>1.3016258245940844</v>
      </c>
      <c r="V634" s="336">
        <f t="shared" si="395"/>
        <v>1.3016258245940844</v>
      </c>
      <c r="W634" s="328">
        <f t="shared" si="396"/>
        <v>1.0193733405006178E-4</v>
      </c>
      <c r="X634" s="328">
        <f t="shared" si="397"/>
        <v>13.378758158006875</v>
      </c>
      <c r="Y634" s="328">
        <f t="shared" si="377"/>
        <v>13.266600941763583</v>
      </c>
      <c r="Z634" s="108">
        <f>IF(H634&gt;0, rate1(1,$L$52,$L$51,$L$54,U634,$L$53,$L$50,Y634),"")</f>
        <v>736.71992208590746</v>
      </c>
      <c r="AA634" s="336">
        <f t="shared" si="398"/>
        <v>7.1242982370726846</v>
      </c>
      <c r="AB634" s="336">
        <f t="shared" si="399"/>
        <v>-1.664473709542698E-5</v>
      </c>
      <c r="AC634" s="328">
        <f t="shared" si="400"/>
        <v>3.5276223910324284E-3</v>
      </c>
      <c r="AD634" s="328">
        <f t="shared" si="401"/>
        <v>-5.6695410627968617</v>
      </c>
      <c r="AE634" s="328">
        <f t="shared" si="402"/>
        <v>-1234786.0123164286</v>
      </c>
      <c r="AF634" s="328">
        <f t="shared" si="403"/>
        <v>677.91791794194774</v>
      </c>
      <c r="AG634" s="328">
        <f t="shared" si="404"/>
        <v>677.33833126481488</v>
      </c>
      <c r="AH634" s="328">
        <f t="shared" si="405"/>
        <v>1.2816587846336684</v>
      </c>
      <c r="AI634" s="328">
        <f t="shared" si="406"/>
        <v>4.7604779951660214</v>
      </c>
      <c r="AJ634" s="328">
        <f t="shared" si="407"/>
        <v>22.616535481293763</v>
      </c>
      <c r="AK634" s="337">
        <f t="shared" si="408"/>
        <v>221.1943675447946</v>
      </c>
      <c r="AL634" s="42">
        <f t="shared" si="378"/>
        <v>6.5131813803729912</v>
      </c>
    </row>
    <row r="635" spans="2:38" ht="15" x14ac:dyDescent="0.15">
      <c r="B635" s="328">
        <f t="shared" si="379"/>
        <v>677.91791794194774</v>
      </c>
      <c r="C635" s="328">
        <f t="shared" si="380"/>
        <v>677.33833126481488</v>
      </c>
      <c r="D635" s="328">
        <f t="shared" si="381"/>
        <v>1.2816587846336684</v>
      </c>
      <c r="E635" s="328">
        <f t="shared" si="374"/>
        <v>150.31589991874714</v>
      </c>
      <c r="F635" s="328">
        <f t="shared" si="382"/>
        <v>150.47878871102128</v>
      </c>
      <c r="G635" s="328">
        <f t="shared" si="383"/>
        <v>85.309143511286919</v>
      </c>
      <c r="H635" s="313">
        <f t="shared" si="384"/>
        <v>0.02</v>
      </c>
      <c r="I635" s="328">
        <f t="shared" si="385"/>
        <v>0.4636693417062816</v>
      </c>
      <c r="J635" s="328">
        <f t="shared" si="375"/>
        <v>80</v>
      </c>
      <c r="K635" s="335">
        <f t="shared" si="386"/>
        <v>-1</v>
      </c>
      <c r="L635" s="323">
        <f t="shared" si="387"/>
        <v>1.2616587846336684</v>
      </c>
      <c r="M635" s="323">
        <f t="shared" si="388"/>
        <v>1.2716587846336684</v>
      </c>
      <c r="N635" s="328">
        <f t="shared" si="389"/>
        <v>-1.7920777214648131E-2</v>
      </c>
      <c r="O635" s="328">
        <f t="shared" si="390"/>
        <v>2.5490085818891117E-3</v>
      </c>
      <c r="P635" s="332">
        <f t="shared" si="376"/>
        <v>12.7938099089169</v>
      </c>
      <c r="Q635" s="328">
        <f t="shared" si="391"/>
        <v>7.2604160875920059</v>
      </c>
      <c r="R635" s="277">
        <f>IF(H635&gt;0, rate1(1,$L$52,$L$51,$L$54,L635,$L$53,$L$50,P635),"")</f>
        <v>746.65602356456486</v>
      </c>
      <c r="S635" s="323">
        <f t="shared" si="392"/>
        <v>3.8147812530290626</v>
      </c>
      <c r="T635" s="323">
        <f t="shared" si="393"/>
        <v>6.3666678166777952E-3</v>
      </c>
      <c r="U635" s="328">
        <f t="shared" si="394"/>
        <v>1.2816587846336684</v>
      </c>
      <c r="V635" s="336">
        <f t="shared" si="395"/>
        <v>1.2816587846336684</v>
      </c>
      <c r="W635" s="328">
        <f t="shared" si="396"/>
        <v>9.8833868692693727E-5</v>
      </c>
      <c r="X635" s="328">
        <f t="shared" si="397"/>
        <v>9.4320350788167104</v>
      </c>
      <c r="Y635" s="328">
        <f t="shared" si="377"/>
        <v>12.995815567847</v>
      </c>
      <c r="Z635" s="108">
        <f>IF(H635&gt;0, rate1(1,$L$52,$L$51,$L$54,U635,$L$53,$L$50,Y635),"")</f>
        <v>742.44583983328187</v>
      </c>
      <c r="AA635" s="336">
        <f t="shared" si="398"/>
        <v>4.9839001349331449</v>
      </c>
      <c r="AB635" s="336">
        <f t="shared" si="399"/>
        <v>-2.4808319823597256E-5</v>
      </c>
      <c r="AC635" s="328">
        <f t="shared" si="400"/>
        <v>6.3666678166777952E-3</v>
      </c>
      <c r="AD635" s="328">
        <f t="shared" si="401"/>
        <v>-3.1413606891204582</v>
      </c>
      <c r="AE635" s="328">
        <f t="shared" si="402"/>
        <v>511.03824945548774</v>
      </c>
      <c r="AF635" s="328">
        <f t="shared" si="403"/>
        <v>677.89363049691644</v>
      </c>
      <c r="AG635" s="328">
        <f t="shared" si="404"/>
        <v>677.3319645969982</v>
      </c>
      <c r="AH635" s="328">
        <f t="shared" si="405"/>
        <v>1.2616888075684098</v>
      </c>
      <c r="AI635" s="328">
        <f t="shared" si="406"/>
        <v>8.5269087983554677</v>
      </c>
      <c r="AJ635" s="328">
        <f t="shared" si="407"/>
        <v>22.618904067071085</v>
      </c>
      <c r="AK635" s="337">
        <f t="shared" si="408"/>
        <v>221.19479189108964</v>
      </c>
      <c r="AL635" s="42">
        <f t="shared" si="378"/>
        <v>6.5135622186126048</v>
      </c>
    </row>
    <row r="636" spans="2:38" ht="15" x14ac:dyDescent="0.15">
      <c r="B636" s="328">
        <f t="shared" si="379"/>
        <v>677.89363049691644</v>
      </c>
      <c r="C636" s="328">
        <f t="shared" si="380"/>
        <v>677.3319645969982</v>
      </c>
      <c r="D636" s="328">
        <f t="shared" si="381"/>
        <v>1.2616888075684098</v>
      </c>
      <c r="E636" s="328">
        <f t="shared" si="374"/>
        <v>150.00089774601406</v>
      </c>
      <c r="F636" s="328">
        <f t="shared" si="382"/>
        <v>150.15839883238061</v>
      </c>
      <c r="G636" s="328">
        <f t="shared" si="383"/>
        <v>81.14837921242588</v>
      </c>
      <c r="H636" s="313">
        <f t="shared" si="384"/>
        <v>0.02</v>
      </c>
      <c r="I636" s="328">
        <f t="shared" si="385"/>
        <v>0.44933271993459134</v>
      </c>
      <c r="J636" s="328">
        <f t="shared" si="375"/>
        <v>80</v>
      </c>
      <c r="K636" s="335">
        <f t="shared" si="386"/>
        <v>-1</v>
      </c>
      <c r="L636" s="323">
        <f t="shared" si="387"/>
        <v>1.2416888075684098</v>
      </c>
      <c r="M636" s="323">
        <f t="shared" si="388"/>
        <v>1.2516888075684098</v>
      </c>
      <c r="N636" s="328">
        <f t="shared" si="389"/>
        <v>-1.7641963613932443E-2</v>
      </c>
      <c r="O636" s="328">
        <f t="shared" si="390"/>
        <v>2.5490085818891117E-3</v>
      </c>
      <c r="P636" s="332">
        <f t="shared" si="376"/>
        <v>12.525459639245593</v>
      </c>
      <c r="Q636" s="328">
        <f t="shared" si="391"/>
        <v>3.039272543379667</v>
      </c>
      <c r="R636" s="277">
        <f>IF(H636&gt;0, rate1(1,$L$52,$L$51,$L$54,L636,$L$53,$L$50,P636),"")</f>
        <v>752.16969200263668</v>
      </c>
      <c r="S636" s="323">
        <f t="shared" si="392"/>
        <v>1.5851943623757805</v>
      </c>
      <c r="T636" s="323">
        <f t="shared" si="393"/>
        <v>3.0147186555778402E-2</v>
      </c>
      <c r="U636" s="328">
        <f t="shared" si="394"/>
        <v>1.2616888075684098</v>
      </c>
      <c r="V636" s="336">
        <f t="shared" si="395"/>
        <v>1.2616888075684098</v>
      </c>
      <c r="W636" s="328">
        <f t="shared" si="396"/>
        <v>9.5777932778373653E-5</v>
      </c>
      <c r="X636" s="328">
        <f t="shared" si="397"/>
        <v>5.1347668749310884</v>
      </c>
      <c r="Y636" s="328">
        <f t="shared" si="377"/>
        <v>12.726396066945538</v>
      </c>
      <c r="Z636" s="108">
        <f>IF(H636&gt;0, rate1(1,$L$52,$L$51,$L$54,U636,$L$53,$L$50,Y636),"")</f>
        <v>748.04958155940528</v>
      </c>
      <c r="AA636" s="336">
        <f t="shared" si="398"/>
        <v>2.6928926990893403</v>
      </c>
      <c r="AB636" s="336">
        <f t="shared" si="399"/>
        <v>-5.6576493495361866E-5</v>
      </c>
      <c r="AC636" s="328">
        <f t="shared" si="400"/>
        <v>3.0147186555778402E-2</v>
      </c>
      <c r="AD636" s="328">
        <f t="shared" si="401"/>
        <v>-0.66341182328891446</v>
      </c>
      <c r="AE636" s="328">
        <f t="shared" si="402"/>
        <v>135.72650208632896</v>
      </c>
      <c r="AF636" s="328">
        <f t="shared" si="403"/>
        <v>677.84584134674674</v>
      </c>
      <c r="AG636" s="328">
        <f t="shared" si="404"/>
        <v>677.30181741044248</v>
      </c>
      <c r="AH636" s="328">
        <f t="shared" si="405"/>
        <v>1.2417158532430919</v>
      </c>
      <c r="AI636" s="328">
        <f t="shared" si="406"/>
        <v>40.080299533888585</v>
      </c>
      <c r="AJ636" s="328">
        <f t="shared" si="407"/>
        <v>22.630037483608277</v>
      </c>
      <c r="AK636" s="337">
        <f t="shared" si="408"/>
        <v>221.19551931437601</v>
      </c>
      <c r="AL636" s="42">
        <f t="shared" si="378"/>
        <v>6.5142443713164733</v>
      </c>
    </row>
    <row r="637" spans="2:38" ht="15" x14ac:dyDescent="0.15">
      <c r="B637" s="328">
        <f t="shared" si="379"/>
        <v>677.84584134674674</v>
      </c>
      <c r="C637" s="328">
        <f t="shared" si="380"/>
        <v>677.30181741044248</v>
      </c>
      <c r="D637" s="328">
        <f t="shared" si="381"/>
        <v>1.2417158532430919</v>
      </c>
      <c r="E637" s="328">
        <f t="shared" si="374"/>
        <v>149.73855555909418</v>
      </c>
      <c r="F637" s="328">
        <f t="shared" si="382"/>
        <v>149.86972665255411</v>
      </c>
      <c r="G637" s="328">
        <f t="shared" si="383"/>
        <v>77.146052666396258</v>
      </c>
      <c r="H637" s="313">
        <f t="shared" si="384"/>
        <v>0.02</v>
      </c>
      <c r="I637" s="328">
        <f t="shared" si="385"/>
        <v>0.4352191490434052</v>
      </c>
      <c r="J637" s="328">
        <f t="shared" si="375"/>
        <v>80</v>
      </c>
      <c r="K637" s="335">
        <f t="shared" si="386"/>
        <v>-1</v>
      </c>
      <c r="L637" s="323">
        <f t="shared" si="387"/>
        <v>1.2217158532430918</v>
      </c>
      <c r="M637" s="323">
        <f t="shared" si="388"/>
        <v>1.2317158532430919</v>
      </c>
      <c r="N637" s="328">
        <f t="shared" si="389"/>
        <v>-1.7363060445571232E-2</v>
      </c>
      <c r="O637" s="328">
        <f t="shared" si="390"/>
        <v>2.5490085818891117E-3</v>
      </c>
      <c r="P637" s="332">
        <f t="shared" si="376"/>
        <v>12.258501737643126</v>
      </c>
      <c r="Q637" s="328">
        <f t="shared" si="391"/>
        <v>-1.0111476050601453</v>
      </c>
      <c r="R637" s="277">
        <f>IF(H637&gt;0, rate1(1,$L$52,$L$51,$L$54,L637,$L$53,$L$50,P637),"")</f>
        <v>757.56698857654874</v>
      </c>
      <c r="S637" s="323">
        <f t="shared" si="392"/>
        <v>-0.52362722423581365</v>
      </c>
      <c r="T637" s="323">
        <f t="shared" si="393"/>
        <v>-1.1395871752212751E-2</v>
      </c>
      <c r="U637" s="328">
        <f t="shared" si="394"/>
        <v>1.2417158532430919</v>
      </c>
      <c r="V637" s="336">
        <f t="shared" si="395"/>
        <v>1.2417158532430919</v>
      </c>
      <c r="W637" s="328">
        <f t="shared" si="396"/>
        <v>9.2769541481407813E-5</v>
      </c>
      <c r="X637" s="328">
        <f t="shared" si="397"/>
        <v>0.99928102306188293</v>
      </c>
      <c r="Y637" s="328">
        <f t="shared" si="377"/>
        <v>12.458357306525258</v>
      </c>
      <c r="Z637" s="108">
        <f>IF(H637&gt;0, rate1(1,$L$52,$L$51,$L$54,U637,$L$53,$L$50,Y637),"")</f>
        <v>753.53450533225839</v>
      </c>
      <c r="AA637" s="336">
        <f t="shared" si="398"/>
        <v>0.52025132902404625</v>
      </c>
      <c r="AB637" s="336">
        <f t="shared" si="399"/>
        <v>1.9337112762123247E-4</v>
      </c>
      <c r="AC637" s="328">
        <f t="shared" si="400"/>
        <v>1.9337112762123247E-4</v>
      </c>
      <c r="AD637" s="328">
        <f t="shared" si="401"/>
        <v>-103.42805694951105</v>
      </c>
      <c r="AE637" s="328">
        <f t="shared" si="402"/>
        <v>-6774.0775366464813</v>
      </c>
      <c r="AF637" s="328">
        <f t="shared" si="403"/>
        <v>677.82828491517353</v>
      </c>
      <c r="AG637" s="328">
        <f t="shared" si="404"/>
        <v>677.3016240393149</v>
      </c>
      <c r="AH637" s="328">
        <f t="shared" si="405"/>
        <v>1.2217398795302501</v>
      </c>
      <c r="AI637" s="328">
        <f t="shared" si="406"/>
        <v>0.25525284303183859</v>
      </c>
      <c r="AJ637" s="328">
        <f t="shared" si="407"/>
        <v>22.630108387175785</v>
      </c>
      <c r="AK637" s="337">
        <f t="shared" si="408"/>
        <v>221.19877176572155</v>
      </c>
      <c r="AL637" s="42">
        <f t="shared" si="378"/>
        <v>6.517450795279184</v>
      </c>
    </row>
    <row r="638" spans="2:38" ht="15" x14ac:dyDescent="0.15">
      <c r="B638" s="328">
        <f t="shared" si="379"/>
        <v>677.82828491517353</v>
      </c>
      <c r="C638" s="328">
        <f t="shared" si="380"/>
        <v>677.3016240393149</v>
      </c>
      <c r="D638" s="328">
        <f t="shared" si="381"/>
        <v>1.2217398795302501</v>
      </c>
      <c r="E638" s="328">
        <f t="shared" ref="E638:E701" si="409">bb2wang($B$6,$H$12,C638,$H$8,$H$9,I638,$H$10,$H$11,$K$10,$K$11,$H$13)</f>
        <v>149.42140632766925</v>
      </c>
      <c r="F638" s="328">
        <f t="shared" si="382"/>
        <v>149.57998094338171</v>
      </c>
      <c r="G638" s="328">
        <f t="shared" si="383"/>
        <v>92.892966872834791</v>
      </c>
      <c r="H638" s="313">
        <f t="shared" si="384"/>
        <v>0.08</v>
      </c>
      <c r="I638" s="328">
        <f t="shared" si="385"/>
        <v>0.42132870068689954</v>
      </c>
      <c r="J638" s="328">
        <f t="shared" ref="J638:J701" si="410">$B$7</f>
        <v>80</v>
      </c>
      <c r="K638" s="335">
        <f t="shared" si="386"/>
        <v>1</v>
      </c>
      <c r="L638" s="323">
        <f t="shared" si="387"/>
        <v>1.3017398795302502</v>
      </c>
      <c r="M638" s="323">
        <f t="shared" si="388"/>
        <v>1.2617398795302501</v>
      </c>
      <c r="N638" s="328">
        <f t="shared" si="389"/>
        <v>7.0196778450560826E-2</v>
      </c>
      <c r="O638" s="328">
        <f t="shared" si="390"/>
        <v>2.5490085818891117E-3</v>
      </c>
      <c r="P638" s="332">
        <f t="shared" si="376"/>
        <v>13.003101279333015</v>
      </c>
      <c r="Q638" s="328">
        <f t="shared" si="391"/>
        <v>4.7272050843055098</v>
      </c>
      <c r="R638" s="277">
        <f>IF(H638&gt;0, rate1(1,$L$52,$L$51,$L$54,L638,$L$53,$L$50,P638),"")</f>
        <v>742.29302014273674</v>
      </c>
      <c r="S638" s="323">
        <f t="shared" si="392"/>
        <v>2.4983758290118701</v>
      </c>
      <c r="T638" s="323">
        <f t="shared" si="393"/>
        <v>-4.6848579035643753E-2</v>
      </c>
      <c r="U638" s="328">
        <f t="shared" si="394"/>
        <v>1.2217398795302501</v>
      </c>
      <c r="V638" s="336">
        <f t="shared" si="395"/>
        <v>1.2217398795302501</v>
      </c>
      <c r="W638" s="328">
        <f t="shared" si="396"/>
        <v>8.9808710075356402E-5</v>
      </c>
      <c r="X638" s="328">
        <f t="shared" si="397"/>
        <v>-2.9965301797458324</v>
      </c>
      <c r="Y638" s="328">
        <f t="shared" si="377"/>
        <v>12.191714547877405</v>
      </c>
      <c r="Z638" s="108">
        <f>IF(H638&gt;0, rate1(1,$L$52,$L$51,$L$54,U638,$L$53,$L$50,Y638),"")</f>
        <v>758.90383414979294</v>
      </c>
      <c r="AA638" s="336">
        <f t="shared" si="398"/>
        <v>-1.5490327915610571</v>
      </c>
      <c r="AB638" s="336">
        <f t="shared" si="399"/>
        <v>3.5232465573876161E-5</v>
      </c>
      <c r="AC638" s="328">
        <f t="shared" si="400"/>
        <v>3.5232465573876161E-5</v>
      </c>
      <c r="AD638" s="328">
        <f t="shared" si="401"/>
        <v>2270.6330282862082</v>
      </c>
      <c r="AE638" s="328">
        <f t="shared" si="402"/>
        <v>20770111.720943116</v>
      </c>
      <c r="AF638" s="328">
        <f t="shared" si="403"/>
        <v>677.89844646115853</v>
      </c>
      <c r="AG638" s="328">
        <f t="shared" si="404"/>
        <v>677.30158880684928</v>
      </c>
      <c r="AH638" s="328">
        <f t="shared" si="405"/>
        <v>1.3006145421383035</v>
      </c>
      <c r="AI638" s="328">
        <f t="shared" si="406"/>
        <v>4.746436328756163E-2</v>
      </c>
      <c r="AJ638" s="328">
        <f t="shared" si="407"/>
        <v>22.630121571721141</v>
      </c>
      <c r="AK638" s="337">
        <f t="shared" si="408"/>
        <v>221.1987914574708</v>
      </c>
      <c r="AL638" s="42">
        <f t="shared" si="378"/>
        <v>6.5174712155066263</v>
      </c>
    </row>
    <row r="639" spans="2:38" ht="15" x14ac:dyDescent="0.15">
      <c r="B639" s="328">
        <f t="shared" si="379"/>
        <v>677.89844646115853</v>
      </c>
      <c r="C639" s="328">
        <f t="shared" si="380"/>
        <v>677.30158880684928</v>
      </c>
      <c r="D639" s="328">
        <f t="shared" si="381"/>
        <v>1.3006145421383035</v>
      </c>
      <c r="E639" s="328">
        <f t="shared" si="409"/>
        <v>150.705236787811</v>
      </c>
      <c r="F639" s="328">
        <f t="shared" si="382"/>
        <v>150.06332155774012</v>
      </c>
      <c r="G639" s="328">
        <f t="shared" si="383"/>
        <v>88.966553918625451</v>
      </c>
      <c r="H639" s="313">
        <f t="shared" si="384"/>
        <v>0.02</v>
      </c>
      <c r="I639" s="328">
        <f t="shared" si="385"/>
        <v>0.47748612344739744</v>
      </c>
      <c r="J639" s="328">
        <f t="shared" si="410"/>
        <v>80</v>
      </c>
      <c r="K639" s="335">
        <f t="shared" si="386"/>
        <v>-1</v>
      </c>
      <c r="L639" s="323">
        <f t="shared" si="387"/>
        <v>1.2806145421383035</v>
      </c>
      <c r="M639" s="323">
        <f t="shared" si="388"/>
        <v>1.2906145421383035</v>
      </c>
      <c r="N639" s="328">
        <f t="shared" si="389"/>
        <v>-1.8185386252997926E-2</v>
      </c>
      <c r="O639" s="328">
        <f t="shared" si="390"/>
        <v>2.5490085818891117E-3</v>
      </c>
      <c r="P639" s="332">
        <f t="shared" si="376"/>
        <v>13.049842501706136</v>
      </c>
      <c r="Q639" s="328">
        <f t="shared" si="391"/>
        <v>11.457342444569306</v>
      </c>
      <c r="R639" s="277">
        <f>IF(H639&gt;0, rate1(1,$L$52,$L$51,$L$54,L639,$L$53,$L$50,P639),"")</f>
        <v>741.31098926930406</v>
      </c>
      <c r="S639" s="323">
        <f t="shared" si="392"/>
        <v>6.0633432960364466</v>
      </c>
      <c r="T639" s="323">
        <f t="shared" si="393"/>
        <v>3.5915767882524047E-3</v>
      </c>
      <c r="U639" s="328">
        <f t="shared" si="394"/>
        <v>1.3006145421383035</v>
      </c>
      <c r="V639" s="336">
        <f t="shared" si="395"/>
        <v>1.3006145421383035</v>
      </c>
      <c r="W639" s="328">
        <f t="shared" si="396"/>
        <v>1.0177899762320308E-4</v>
      </c>
      <c r="X639" s="328">
        <f t="shared" si="397"/>
        <v>13.20107953674561</v>
      </c>
      <c r="Y639" s="328">
        <f t="shared" si="377"/>
        <v>13.252852754174283</v>
      </c>
      <c r="Z639" s="108">
        <f>IF(H639&gt;0, rate1(1,$L$52,$L$51,$L$54,U639,$L$53,$L$50,Y639),"")</f>
        <v>737.01293762551086</v>
      </c>
      <c r="AA639" s="336">
        <f t="shared" si="398"/>
        <v>7.0268881132877059</v>
      </c>
      <c r="AB639" s="336">
        <f t="shared" si="399"/>
        <v>-1.6887487491066428E-5</v>
      </c>
      <c r="AC639" s="328">
        <f t="shared" si="400"/>
        <v>3.5915767882524047E-3</v>
      </c>
      <c r="AD639" s="328">
        <f t="shared" si="401"/>
        <v>-5.5685848247537075</v>
      </c>
      <c r="AE639" s="328">
        <f t="shared" si="402"/>
        <v>-1255208.8923394971</v>
      </c>
      <c r="AF639" s="328">
        <f t="shared" si="403"/>
        <v>677.87666949811728</v>
      </c>
      <c r="AG639" s="328">
        <f t="shared" si="404"/>
        <v>677.29799723006101</v>
      </c>
      <c r="AH639" s="328">
        <f t="shared" si="405"/>
        <v>1.2806473543463044</v>
      </c>
      <c r="AI639" s="328">
        <f t="shared" si="406"/>
        <v>4.8448988889164495</v>
      </c>
      <c r="AJ639" s="328">
        <f t="shared" si="407"/>
        <v>22.631467376968061</v>
      </c>
      <c r="AK639" s="337">
        <f t="shared" si="408"/>
        <v>221.19879586657632</v>
      </c>
      <c r="AL639" s="42">
        <f t="shared" si="378"/>
        <v>6.5174750126556891</v>
      </c>
    </row>
    <row r="640" spans="2:38" ht="15" x14ac:dyDescent="0.15">
      <c r="B640" s="328">
        <f t="shared" si="379"/>
        <v>677.87666949811728</v>
      </c>
      <c r="C640" s="328">
        <f t="shared" si="380"/>
        <v>677.29799723006101</v>
      </c>
      <c r="D640" s="328">
        <f t="shared" si="381"/>
        <v>1.2806473543463044</v>
      </c>
      <c r="E640" s="328">
        <f t="shared" si="409"/>
        <v>150.37984525798595</v>
      </c>
      <c r="F640" s="328">
        <f t="shared" si="382"/>
        <v>150.54254102289849</v>
      </c>
      <c r="G640" s="328">
        <f t="shared" si="383"/>
        <v>85.140169360183151</v>
      </c>
      <c r="H640" s="313">
        <f t="shared" si="384"/>
        <v>0.02</v>
      </c>
      <c r="I640" s="328">
        <f t="shared" si="385"/>
        <v>0.46293781444501292</v>
      </c>
      <c r="J640" s="328">
        <f t="shared" si="410"/>
        <v>80</v>
      </c>
      <c r="K640" s="335">
        <f t="shared" si="386"/>
        <v>-1</v>
      </c>
      <c r="L640" s="323">
        <f t="shared" si="387"/>
        <v>1.2606473543463044</v>
      </c>
      <c r="M640" s="323">
        <f t="shared" si="388"/>
        <v>1.2706473543463044</v>
      </c>
      <c r="N640" s="328">
        <f t="shared" si="389"/>
        <v>-1.7906657144328042E-2</v>
      </c>
      <c r="O640" s="328">
        <f t="shared" si="390"/>
        <v>2.5490085818891117E-3</v>
      </c>
      <c r="P640" s="332">
        <f t="shared" si="376"/>
        <v>12.78018443582123</v>
      </c>
      <c r="Q640" s="328">
        <f t="shared" si="391"/>
        <v>7.0894031719166719</v>
      </c>
      <c r="R640" s="277">
        <f>IF(H640&gt;0, rate1(1,$L$52,$L$51,$L$54,L640,$L$53,$L$50,P640),"")</f>
        <v>746.93814512379254</v>
      </c>
      <c r="S640" s="323">
        <f t="shared" si="392"/>
        <v>3.7235204103665653</v>
      </c>
      <c r="T640" s="323">
        <f t="shared" si="393"/>
        <v>6.5748202496187427E-3</v>
      </c>
      <c r="U640" s="328">
        <f t="shared" si="394"/>
        <v>1.2806473543463044</v>
      </c>
      <c r="V640" s="336">
        <f t="shared" si="395"/>
        <v>1.2806473543463044</v>
      </c>
      <c r="W640" s="328">
        <f t="shared" si="396"/>
        <v>9.8677939320612751E-5</v>
      </c>
      <c r="X640" s="328">
        <f t="shared" si="397"/>
        <v>9.2582737358124376</v>
      </c>
      <c r="Y640" s="328">
        <f t="shared" si="377"/>
        <v>12.982136211732143</v>
      </c>
      <c r="Z640" s="108">
        <f>IF(H640&gt;0, rate1(1,$L$52,$L$51,$L$54,U640,$L$53,$L$50,Y640),"")</f>
        <v>742.73258410185304</v>
      </c>
      <c r="AA640" s="336">
        <f t="shared" si="398"/>
        <v>4.8901957349364888</v>
      </c>
      <c r="AB640" s="336">
        <f t="shared" si="399"/>
        <v>-2.5365803173969026E-5</v>
      </c>
      <c r="AC640" s="328">
        <f t="shared" si="400"/>
        <v>6.5748202496187427E-3</v>
      </c>
      <c r="AD640" s="328">
        <f t="shared" si="401"/>
        <v>-3.0419082561473449</v>
      </c>
      <c r="AE640" s="328">
        <f t="shared" si="402"/>
        <v>497.06431082598181</v>
      </c>
      <c r="AF640" s="328">
        <f t="shared" si="403"/>
        <v>677.85218802072336</v>
      </c>
      <c r="AG640" s="328">
        <f t="shared" si="404"/>
        <v>677.29142240981139</v>
      </c>
      <c r="AH640" s="328">
        <f t="shared" si="405"/>
        <v>1.2606772274610958</v>
      </c>
      <c r="AI640" s="328">
        <f t="shared" si="406"/>
        <v>8.802362407839107</v>
      </c>
      <c r="AJ640" s="328">
        <f t="shared" si="407"/>
        <v>22.633912477636905</v>
      </c>
      <c r="AK640" s="337">
        <f t="shared" si="408"/>
        <v>221.19922690053454</v>
      </c>
      <c r="AL640" s="42">
        <f t="shared" ref="AL640:AL703" si="411">IF(H640&gt;0, AL639+AI639*J639/1000000,"")</f>
        <v>6.517862604566802</v>
      </c>
    </row>
    <row r="641" spans="2:38" ht="15" x14ac:dyDescent="0.15">
      <c r="B641" s="328">
        <f t="shared" si="379"/>
        <v>677.85218802072336</v>
      </c>
      <c r="C641" s="328">
        <f t="shared" si="380"/>
        <v>677.29142240981139</v>
      </c>
      <c r="D641" s="328">
        <f t="shared" si="381"/>
        <v>1.2606772274610958</v>
      </c>
      <c r="E641" s="328">
        <f t="shared" si="409"/>
        <v>150.06551761822843</v>
      </c>
      <c r="F641" s="328">
        <f t="shared" si="382"/>
        <v>150.2226814381072</v>
      </c>
      <c r="G641" s="328">
        <f t="shared" si="383"/>
        <v>80.984839893159759</v>
      </c>
      <c r="H641" s="313">
        <f t="shared" si="384"/>
        <v>0.02</v>
      </c>
      <c r="I641" s="328">
        <f t="shared" si="385"/>
        <v>0.44861248872957732</v>
      </c>
      <c r="J641" s="328">
        <f t="shared" si="410"/>
        <v>80</v>
      </c>
      <c r="K641" s="335">
        <f t="shared" si="386"/>
        <v>-1</v>
      </c>
      <c r="L641" s="323">
        <f t="shared" si="387"/>
        <v>1.2406772274610958</v>
      </c>
      <c r="M641" s="323">
        <f t="shared" si="388"/>
        <v>1.2506772274610958</v>
      </c>
      <c r="N641" s="328">
        <f t="shared" si="389"/>
        <v>-1.7627839021132852E-2</v>
      </c>
      <c r="O641" s="328">
        <f t="shared" si="390"/>
        <v>2.5490085818891117E-3</v>
      </c>
      <c r="P641" s="332">
        <f t="shared" si="376"/>
        <v>12.511904322931725</v>
      </c>
      <c r="Q641" s="328">
        <f t="shared" si="391"/>
        <v>2.8737914837454497</v>
      </c>
      <c r="R641" s="277">
        <f>IF(H641&gt;0, rate1(1,$L$52,$L$51,$L$54,L641,$L$53,$L$50,P641),"")</f>
        <v>752.44584205905483</v>
      </c>
      <c r="S641" s="323">
        <f t="shared" si="392"/>
        <v>1.4983342572361364</v>
      </c>
      <c r="T641" s="323">
        <f t="shared" si="393"/>
        <v>3.5373524426958819E-2</v>
      </c>
      <c r="U641" s="328">
        <f t="shared" si="394"/>
        <v>1.2606772274610958</v>
      </c>
      <c r="V641" s="336">
        <f t="shared" si="395"/>
        <v>1.2606772274610958</v>
      </c>
      <c r="W641" s="328">
        <f t="shared" si="396"/>
        <v>9.5624411227568373E-5</v>
      </c>
      <c r="X641" s="328">
        <f t="shared" si="397"/>
        <v>4.9665148261640013</v>
      </c>
      <c r="Y641" s="328">
        <f t="shared" si="377"/>
        <v>12.712786286146333</v>
      </c>
      <c r="Z641" s="108">
        <f>IF(H641&gt;0, rate1(1,$L$52,$L$51,$L$54,U641,$L$53,$L$50,Y641),"")</f>
        <v>748.33022799448838</v>
      </c>
      <c r="AA641" s="336">
        <f t="shared" si="398"/>
        <v>2.6036772608597478</v>
      </c>
      <c r="AB641" s="336">
        <f t="shared" si="399"/>
        <v>-5.962821420583288E-5</v>
      </c>
      <c r="AC641" s="328">
        <f t="shared" si="400"/>
        <v>3.5373524426958819E-2</v>
      </c>
      <c r="AD641" s="328">
        <f t="shared" si="401"/>
        <v>-0.56539460865136837</v>
      </c>
      <c r="AE641" s="328">
        <f t="shared" si="402"/>
        <v>118.07443972294679</v>
      </c>
      <c r="AF641" s="328">
        <f t="shared" si="403"/>
        <v>677.7991866572753</v>
      </c>
      <c r="AG641" s="328">
        <f t="shared" si="404"/>
        <v>677.25604888538442</v>
      </c>
      <c r="AH641" s="328">
        <f t="shared" si="405"/>
        <v>1.2407041212306213</v>
      </c>
      <c r="AI641" s="328">
        <f t="shared" si="406"/>
        <v>47.011389324924423</v>
      </c>
      <c r="AJ641" s="328">
        <f t="shared" si="407"/>
        <v>22.64697119689383</v>
      </c>
      <c r="AK641" s="337">
        <f t="shared" si="408"/>
        <v>221.19997633516073</v>
      </c>
      <c r="AL641" s="42">
        <f t="shared" si="411"/>
        <v>6.5185667935594287</v>
      </c>
    </row>
    <row r="642" spans="2:38" ht="15" x14ac:dyDescent="0.15">
      <c r="B642" s="328" t="str">
        <f t="shared" ref="B642:B703" si="412">IF(H642&gt;0, AF641,"")</f>
        <v/>
      </c>
      <c r="C642" s="328" t="str">
        <f t="shared" ref="C642:C703" si="413">IF(H642&gt;0, AG641,"")</f>
        <v/>
      </c>
      <c r="D642" s="328" t="str">
        <f t="shared" ref="D642:D703" si="414">IF(H642&gt;0, AH641,"")</f>
        <v/>
      </c>
      <c r="E642" s="328" t="e">
        <f t="shared" si="409"/>
        <v>#VALUE!</v>
      </c>
      <c r="F642" s="328" t="str">
        <f t="shared" ref="F642:F703" si="415">IF(H642&gt;0, (E642+E641)/2,"")</f>
        <v/>
      </c>
      <c r="G642" s="328" t="str">
        <f t="shared" ref="G642:G703" si="416">IF(H642&gt;0, F642*$S$53*$C$55*(B642-C642+N642)^1.5,"")</f>
        <v/>
      </c>
      <c r="H642" s="313"/>
      <c r="I642" s="328" t="str">
        <f t="shared" ref="I642:I703" si="417">IF(H642&gt;0, (B642-C642)*B$19,"")</f>
        <v/>
      </c>
      <c r="J642" s="328">
        <f t="shared" si="410"/>
        <v>80</v>
      </c>
      <c r="K642" s="335" t="str">
        <f t="shared" ref="K642:K703" si="418">IF(H642&gt;0, IF((1-S641-0.015)&gt;0,1,-1),"")</f>
        <v/>
      </c>
      <c r="L642" s="323" t="str">
        <f t="shared" ref="L642:L703" si="419">IF(H642&gt;0, D642+K642*H642,"")</f>
        <v/>
      </c>
      <c r="M642" s="323" t="str">
        <f t="shared" ref="M642:M703" si="420">IF(H642&gt;0, (D642+L642)/2,"")</f>
        <v/>
      </c>
      <c r="N642" s="328" t="str">
        <f t="shared" ref="N642:N703" si="421">IF(H642&gt;0, 2*($P$53*M642/$S$52/$S$51)^2-(B642-C642)*2,"")</f>
        <v/>
      </c>
      <c r="O642" s="328" t="str">
        <f t="shared" ref="O642:O703" si="422">IF(H642&gt;0, wh(B642,$F$51,$F$52,$F$53),"")</f>
        <v/>
      </c>
      <c r="P642" s="332"/>
      <c r="Q642" s="328"/>
      <c r="R642" s="277" t="str">
        <f>IF(H642&gt;0, rate1(1,$L$52,$L$51,$L$54,L642,$L$53,$L$50,P642),"")</f>
        <v/>
      </c>
      <c r="S642" s="323"/>
      <c r="T642" s="323"/>
      <c r="U642" s="328"/>
      <c r="V642" s="336"/>
      <c r="W642" s="328"/>
      <c r="X642" s="328"/>
      <c r="Y642" s="328"/>
      <c r="Z642" s="108" t="str">
        <f>IF(H642&gt;0, rate1(1,$L$52,$L$51,$L$54,U642,$L$53,$L$50,Y642),"")</f>
        <v/>
      </c>
      <c r="AA642" s="336" t="str">
        <f t="shared" ref="AA642:AA703" si="423">IF(H642&gt;0, X642/O642/Z642,"")</f>
        <v/>
      </c>
      <c r="AB642" s="336" t="str">
        <f t="shared" ref="AB642:AB703" si="424">IF(H642&gt;0, W642/(1-AA642),"")</f>
        <v/>
      </c>
      <c r="AC642" s="328" t="str">
        <f t="shared" ref="AC642:AC703" si="425">IF(H642&gt;0, delta_z(N642,S642,H642,AE641,AB642),"")</f>
        <v/>
      </c>
      <c r="AD642" s="328" t="str">
        <f t="shared" ref="AD642:AD703" si="426">IF(H642&gt;0, H642/AC642*K642,"")</f>
        <v/>
      </c>
      <c r="AE642" s="328" t="str">
        <f t="shared" ref="AE642:AE703" si="427">IF(H642&gt;0, (AD642-AD641)/(AC642+AC641)*2,"")</f>
        <v/>
      </c>
      <c r="AF642" s="328" t="str">
        <f t="shared" ref="AF642:AF703" si="428">IF(H642&gt;0, B642-(AC642-N642),"")</f>
        <v/>
      </c>
      <c r="AG642" s="328" t="str">
        <f t="shared" ref="AG642:AG703" si="429">IF(H642&gt;0, C642-AC642,"")</f>
        <v/>
      </c>
      <c r="AH642" s="328" t="str">
        <f t="shared" ref="AH642:AH703" si="430">IF(H642&gt;0, $S$54*$S$53*$C$55*SQRT(AF642-AG642),"")</f>
        <v/>
      </c>
      <c r="AI642" s="328" t="str">
        <f t="shared" ref="AI642:AI703" si="431">IF(H642&gt;0, AC642/R642*1000000,"")</f>
        <v/>
      </c>
      <c r="AJ642" s="328" t="str">
        <f t="shared" ref="AJ642:AJ703" si="432">IF(H642&gt;0, AJ641+AI642/3600,"")</f>
        <v/>
      </c>
      <c r="AK642" s="337" t="str">
        <f t="shared" ref="AK642:AK703" si="433">IF(H642&gt;0, AK641+AI641*G641/1000000,"")</f>
        <v/>
      </c>
      <c r="AL642" s="42" t="str">
        <f t="shared" si="411"/>
        <v/>
      </c>
    </row>
    <row r="643" spans="2:38" ht="15" x14ac:dyDescent="0.15">
      <c r="B643" s="328" t="str">
        <f t="shared" si="412"/>
        <v/>
      </c>
      <c r="C643" s="328" t="str">
        <f t="shared" si="413"/>
        <v/>
      </c>
      <c r="D643" s="328" t="str">
        <f t="shared" si="414"/>
        <v/>
      </c>
      <c r="E643" s="328" t="e">
        <f t="shared" si="409"/>
        <v>#VALUE!</v>
      </c>
      <c r="F643" s="328" t="str">
        <f t="shared" si="415"/>
        <v/>
      </c>
      <c r="G643" s="328" t="str">
        <f t="shared" si="416"/>
        <v/>
      </c>
      <c r="H643" s="313"/>
      <c r="I643" s="328" t="str">
        <f t="shared" si="417"/>
        <v/>
      </c>
      <c r="J643" s="328">
        <f t="shared" si="410"/>
        <v>80</v>
      </c>
      <c r="K643" s="335" t="str">
        <f t="shared" si="418"/>
        <v/>
      </c>
      <c r="L643" s="323" t="str">
        <f t="shared" si="419"/>
        <v/>
      </c>
      <c r="M643" s="323" t="str">
        <f t="shared" si="420"/>
        <v/>
      </c>
      <c r="N643" s="328" t="str">
        <f t="shared" si="421"/>
        <v/>
      </c>
      <c r="O643" s="328" t="str">
        <f t="shared" si="422"/>
        <v/>
      </c>
      <c r="P643" s="332"/>
      <c r="Q643" s="328"/>
      <c r="R643" s="277" t="str">
        <f>IF(H643&gt;0, rate1(1,$L$52,$L$51,$L$54,L643,$L$53,$L$50,P643),"")</f>
        <v/>
      </c>
      <c r="S643" s="323"/>
      <c r="T643" s="323"/>
      <c r="U643" s="328"/>
      <c r="V643" s="336"/>
      <c r="W643" s="328"/>
      <c r="X643" s="328"/>
      <c r="Y643" s="328"/>
      <c r="Z643" s="108" t="str">
        <f>IF(H643&gt;0, rate1(1,$L$52,$L$51,$L$54,U643,$L$53,$L$50,Y643),"")</f>
        <v/>
      </c>
      <c r="AA643" s="336" t="str">
        <f t="shared" si="423"/>
        <v/>
      </c>
      <c r="AB643" s="336" t="str">
        <f t="shared" si="424"/>
        <v/>
      </c>
      <c r="AC643" s="328" t="str">
        <f t="shared" si="425"/>
        <v/>
      </c>
      <c r="AD643" s="328" t="str">
        <f t="shared" si="426"/>
        <v/>
      </c>
      <c r="AE643" s="328" t="str">
        <f t="shared" si="427"/>
        <v/>
      </c>
      <c r="AF643" s="328" t="str">
        <f t="shared" si="428"/>
        <v/>
      </c>
      <c r="AG643" s="328" t="str">
        <f t="shared" si="429"/>
        <v/>
      </c>
      <c r="AH643" s="328" t="str">
        <f t="shared" si="430"/>
        <v/>
      </c>
      <c r="AI643" s="328" t="str">
        <f t="shared" si="431"/>
        <v/>
      </c>
      <c r="AJ643" s="328" t="str">
        <f t="shared" si="432"/>
        <v/>
      </c>
      <c r="AK643" s="337" t="str">
        <f t="shared" si="433"/>
        <v/>
      </c>
      <c r="AL643" s="42" t="str">
        <f t="shared" si="411"/>
        <v/>
      </c>
    </row>
    <row r="644" spans="2:38" ht="15" x14ac:dyDescent="0.15">
      <c r="B644" s="328" t="str">
        <f t="shared" si="412"/>
        <v/>
      </c>
      <c r="C644" s="328" t="str">
        <f t="shared" si="413"/>
        <v/>
      </c>
      <c r="D644" s="328" t="str">
        <f t="shared" si="414"/>
        <v/>
      </c>
      <c r="E644" s="328" t="e">
        <f t="shared" si="409"/>
        <v>#VALUE!</v>
      </c>
      <c r="F644" s="328" t="str">
        <f t="shared" si="415"/>
        <v/>
      </c>
      <c r="G644" s="328" t="str">
        <f t="shared" si="416"/>
        <v/>
      </c>
      <c r="H644" s="313"/>
      <c r="I644" s="328" t="str">
        <f t="shared" si="417"/>
        <v/>
      </c>
      <c r="J644" s="328">
        <f t="shared" si="410"/>
        <v>80</v>
      </c>
      <c r="K644" s="335" t="str">
        <f t="shared" si="418"/>
        <v/>
      </c>
      <c r="L644" s="323" t="str">
        <f t="shared" si="419"/>
        <v/>
      </c>
      <c r="M644" s="323" t="str">
        <f t="shared" si="420"/>
        <v/>
      </c>
      <c r="N644" s="328" t="str">
        <f t="shared" si="421"/>
        <v/>
      </c>
      <c r="O644" s="328" t="str">
        <f t="shared" si="422"/>
        <v/>
      </c>
      <c r="P644" s="332"/>
      <c r="Q644" s="328"/>
      <c r="R644" s="277" t="str">
        <f>IF(H644&gt;0, rate1(1,$L$52,$L$51,$L$54,L644,$L$53,$L$50,P644),"")</f>
        <v/>
      </c>
      <c r="S644" s="323"/>
      <c r="T644" s="323"/>
      <c r="U644" s="328"/>
      <c r="V644" s="336"/>
      <c r="W644" s="328"/>
      <c r="X644" s="328"/>
      <c r="Y644" s="328"/>
      <c r="Z644" s="108" t="str">
        <f>IF(H644&gt;0, rate1(1,$L$52,$L$51,$L$54,U644,$L$53,$L$50,Y644),"")</f>
        <v/>
      </c>
      <c r="AA644" s="336" t="str">
        <f t="shared" si="423"/>
        <v/>
      </c>
      <c r="AB644" s="336" t="str">
        <f t="shared" si="424"/>
        <v/>
      </c>
      <c r="AC644" s="328" t="str">
        <f t="shared" si="425"/>
        <v/>
      </c>
      <c r="AD644" s="328" t="str">
        <f t="shared" si="426"/>
        <v/>
      </c>
      <c r="AE644" s="328" t="str">
        <f t="shared" si="427"/>
        <v/>
      </c>
      <c r="AF644" s="328" t="str">
        <f t="shared" si="428"/>
        <v/>
      </c>
      <c r="AG644" s="328" t="str">
        <f t="shared" si="429"/>
        <v/>
      </c>
      <c r="AH644" s="328" t="str">
        <f t="shared" si="430"/>
        <v/>
      </c>
      <c r="AI644" s="328" t="str">
        <f t="shared" si="431"/>
        <v/>
      </c>
      <c r="AJ644" s="328" t="str">
        <f t="shared" si="432"/>
        <v/>
      </c>
      <c r="AK644" s="337" t="str">
        <f t="shared" si="433"/>
        <v/>
      </c>
      <c r="AL644" s="42" t="str">
        <f t="shared" si="411"/>
        <v/>
      </c>
    </row>
    <row r="645" spans="2:38" ht="15" x14ac:dyDescent="0.15">
      <c r="B645" s="328" t="str">
        <f t="shared" si="412"/>
        <v/>
      </c>
      <c r="C645" s="328" t="str">
        <f t="shared" si="413"/>
        <v/>
      </c>
      <c r="D645" s="328" t="str">
        <f t="shared" si="414"/>
        <v/>
      </c>
      <c r="E645" s="328" t="e">
        <f t="shared" si="409"/>
        <v>#VALUE!</v>
      </c>
      <c r="F645" s="328" t="str">
        <f t="shared" si="415"/>
        <v/>
      </c>
      <c r="G645" s="328" t="str">
        <f t="shared" si="416"/>
        <v/>
      </c>
      <c r="H645" s="313"/>
      <c r="I645" s="328" t="str">
        <f t="shared" si="417"/>
        <v/>
      </c>
      <c r="J645" s="328">
        <f t="shared" si="410"/>
        <v>80</v>
      </c>
      <c r="K645" s="335" t="str">
        <f t="shared" si="418"/>
        <v/>
      </c>
      <c r="L645" s="323" t="str">
        <f t="shared" si="419"/>
        <v/>
      </c>
      <c r="M645" s="323" t="str">
        <f t="shared" si="420"/>
        <v/>
      </c>
      <c r="N645" s="328" t="str">
        <f t="shared" si="421"/>
        <v/>
      </c>
      <c r="O645" s="328" t="str">
        <f t="shared" si="422"/>
        <v/>
      </c>
      <c r="P645" s="332"/>
      <c r="Q645" s="328"/>
      <c r="R645" s="277" t="str">
        <f>IF(H645&gt;0, rate1(1,$L$52,$L$51,$L$54,L645,$L$53,$L$50,P645),"")</f>
        <v/>
      </c>
      <c r="S645" s="323"/>
      <c r="T645" s="323"/>
      <c r="U645" s="328"/>
      <c r="V645" s="336"/>
      <c r="W645" s="328"/>
      <c r="X645" s="328"/>
      <c r="Y645" s="328"/>
      <c r="Z645" s="108" t="str">
        <f>IF(H645&gt;0, rate1(1,$L$52,$L$51,$L$54,U645,$L$53,$L$50,Y645),"")</f>
        <v/>
      </c>
      <c r="AA645" s="336" t="str">
        <f t="shared" si="423"/>
        <v/>
      </c>
      <c r="AB645" s="336" t="str">
        <f t="shared" si="424"/>
        <v/>
      </c>
      <c r="AC645" s="328" t="str">
        <f t="shared" si="425"/>
        <v/>
      </c>
      <c r="AD645" s="328" t="str">
        <f t="shared" si="426"/>
        <v/>
      </c>
      <c r="AE645" s="328" t="str">
        <f t="shared" si="427"/>
        <v/>
      </c>
      <c r="AF645" s="328" t="str">
        <f t="shared" si="428"/>
        <v/>
      </c>
      <c r="AG645" s="328" t="str">
        <f t="shared" si="429"/>
        <v/>
      </c>
      <c r="AH645" s="328" t="str">
        <f t="shared" si="430"/>
        <v/>
      </c>
      <c r="AI645" s="328" t="str">
        <f t="shared" si="431"/>
        <v/>
      </c>
      <c r="AJ645" s="328" t="str">
        <f t="shared" si="432"/>
        <v/>
      </c>
      <c r="AK645" s="337" t="str">
        <f t="shared" si="433"/>
        <v/>
      </c>
      <c r="AL645" s="42" t="str">
        <f t="shared" si="411"/>
        <v/>
      </c>
    </row>
    <row r="646" spans="2:38" ht="15" x14ac:dyDescent="0.15">
      <c r="B646" s="328" t="str">
        <f t="shared" si="412"/>
        <v/>
      </c>
      <c r="C646" s="328" t="str">
        <f t="shared" si="413"/>
        <v/>
      </c>
      <c r="D646" s="328" t="str">
        <f t="shared" si="414"/>
        <v/>
      </c>
      <c r="E646" s="328" t="e">
        <f t="shared" si="409"/>
        <v>#VALUE!</v>
      </c>
      <c r="F646" s="328" t="str">
        <f t="shared" si="415"/>
        <v/>
      </c>
      <c r="G646" s="328" t="str">
        <f t="shared" si="416"/>
        <v/>
      </c>
      <c r="H646" s="313"/>
      <c r="I646" s="328" t="str">
        <f t="shared" si="417"/>
        <v/>
      </c>
      <c r="J646" s="328">
        <f t="shared" si="410"/>
        <v>80</v>
      </c>
      <c r="K646" s="335" t="str">
        <f t="shared" si="418"/>
        <v/>
      </c>
      <c r="L646" s="323" t="str">
        <f t="shared" si="419"/>
        <v/>
      </c>
      <c r="M646" s="323" t="str">
        <f t="shared" si="420"/>
        <v/>
      </c>
      <c r="N646" s="328" t="str">
        <f t="shared" si="421"/>
        <v/>
      </c>
      <c r="O646" s="328" t="str">
        <f t="shared" si="422"/>
        <v/>
      </c>
      <c r="P646" s="332"/>
      <c r="Q646" s="328"/>
      <c r="R646" s="277" t="str">
        <f>IF(H646&gt;0, rate1(1,$L$52,$L$51,$L$54,L646,$L$53,$L$50,P646),"")</f>
        <v/>
      </c>
      <c r="S646" s="323"/>
      <c r="T646" s="323"/>
      <c r="U646" s="328"/>
      <c r="V646" s="336"/>
      <c r="W646" s="328"/>
      <c r="X646" s="328"/>
      <c r="Y646" s="328"/>
      <c r="Z646" s="108" t="str">
        <f>IF(H646&gt;0, rate1(1,$L$52,$L$51,$L$54,U646,$L$53,$L$50,Y646),"")</f>
        <v/>
      </c>
      <c r="AA646" s="336" t="str">
        <f t="shared" si="423"/>
        <v/>
      </c>
      <c r="AB646" s="336" t="str">
        <f t="shared" si="424"/>
        <v/>
      </c>
      <c r="AC646" s="328" t="str">
        <f t="shared" si="425"/>
        <v/>
      </c>
      <c r="AD646" s="328" t="str">
        <f t="shared" si="426"/>
        <v/>
      </c>
      <c r="AE646" s="328" t="str">
        <f t="shared" si="427"/>
        <v/>
      </c>
      <c r="AF646" s="328" t="str">
        <f t="shared" si="428"/>
        <v/>
      </c>
      <c r="AG646" s="328" t="str">
        <f t="shared" si="429"/>
        <v/>
      </c>
      <c r="AH646" s="328" t="str">
        <f t="shared" si="430"/>
        <v/>
      </c>
      <c r="AI646" s="328" t="str">
        <f t="shared" si="431"/>
        <v/>
      </c>
      <c r="AJ646" s="328" t="str">
        <f t="shared" si="432"/>
        <v/>
      </c>
      <c r="AK646" s="337" t="str">
        <f t="shared" si="433"/>
        <v/>
      </c>
      <c r="AL646" s="42" t="str">
        <f t="shared" si="411"/>
        <v/>
      </c>
    </row>
    <row r="647" spans="2:38" ht="15" x14ac:dyDescent="0.15">
      <c r="B647" s="328" t="str">
        <f t="shared" si="412"/>
        <v/>
      </c>
      <c r="C647" s="328" t="str">
        <f t="shared" si="413"/>
        <v/>
      </c>
      <c r="D647" s="328" t="str">
        <f t="shared" si="414"/>
        <v/>
      </c>
      <c r="E647" s="328" t="e">
        <f t="shared" si="409"/>
        <v>#VALUE!</v>
      </c>
      <c r="F647" s="328" t="str">
        <f t="shared" si="415"/>
        <v/>
      </c>
      <c r="G647" s="328" t="str">
        <f t="shared" si="416"/>
        <v/>
      </c>
      <c r="H647" s="313"/>
      <c r="I647" s="328" t="str">
        <f t="shared" si="417"/>
        <v/>
      </c>
      <c r="J647" s="328">
        <f t="shared" si="410"/>
        <v>80</v>
      </c>
      <c r="K647" s="335" t="str">
        <f t="shared" si="418"/>
        <v/>
      </c>
      <c r="L647" s="323" t="str">
        <f t="shared" si="419"/>
        <v/>
      </c>
      <c r="M647" s="323" t="str">
        <f t="shared" si="420"/>
        <v/>
      </c>
      <c r="N647" s="328" t="str">
        <f t="shared" si="421"/>
        <v/>
      </c>
      <c r="O647" s="328" t="str">
        <f t="shared" si="422"/>
        <v/>
      </c>
      <c r="P647" s="332"/>
      <c r="Q647" s="328"/>
      <c r="R647" s="277" t="str">
        <f>IF(H647&gt;0, rate1(1,$L$52,$L$51,$L$54,L647,$L$53,$L$50,P647),"")</f>
        <v/>
      </c>
      <c r="S647" s="323"/>
      <c r="T647" s="323"/>
      <c r="U647" s="328"/>
      <c r="V647" s="336"/>
      <c r="W647" s="328"/>
      <c r="X647" s="328"/>
      <c r="Y647" s="328"/>
      <c r="Z647" s="108" t="str">
        <f>IF(H647&gt;0, rate1(1,$L$52,$L$51,$L$54,U647,$L$53,$L$50,Y647),"")</f>
        <v/>
      </c>
      <c r="AA647" s="336" t="str">
        <f t="shared" si="423"/>
        <v/>
      </c>
      <c r="AB647" s="336" t="str">
        <f t="shared" si="424"/>
        <v/>
      </c>
      <c r="AC647" s="328" t="str">
        <f t="shared" si="425"/>
        <v/>
      </c>
      <c r="AD647" s="328" t="str">
        <f t="shared" si="426"/>
        <v/>
      </c>
      <c r="AE647" s="328" t="str">
        <f t="shared" si="427"/>
        <v/>
      </c>
      <c r="AF647" s="328" t="str">
        <f t="shared" si="428"/>
        <v/>
      </c>
      <c r="AG647" s="328" t="str">
        <f t="shared" si="429"/>
        <v/>
      </c>
      <c r="AH647" s="328" t="str">
        <f t="shared" si="430"/>
        <v/>
      </c>
      <c r="AI647" s="328" t="str">
        <f t="shared" si="431"/>
        <v/>
      </c>
      <c r="AJ647" s="328" t="str">
        <f t="shared" si="432"/>
        <v/>
      </c>
      <c r="AK647" s="337" t="str">
        <f t="shared" si="433"/>
        <v/>
      </c>
      <c r="AL647" s="42" t="str">
        <f t="shared" si="411"/>
        <v/>
      </c>
    </row>
    <row r="648" spans="2:38" ht="15" x14ac:dyDescent="0.15">
      <c r="B648" s="328" t="str">
        <f t="shared" si="412"/>
        <v/>
      </c>
      <c r="C648" s="328" t="str">
        <f t="shared" si="413"/>
        <v/>
      </c>
      <c r="D648" s="328" t="str">
        <f t="shared" si="414"/>
        <v/>
      </c>
      <c r="E648" s="328" t="e">
        <f t="shared" si="409"/>
        <v>#VALUE!</v>
      </c>
      <c r="F648" s="328" t="str">
        <f t="shared" si="415"/>
        <v/>
      </c>
      <c r="G648" s="328" t="str">
        <f t="shared" si="416"/>
        <v/>
      </c>
      <c r="H648" s="313"/>
      <c r="I648" s="328" t="str">
        <f t="shared" si="417"/>
        <v/>
      </c>
      <c r="J648" s="328">
        <f t="shared" si="410"/>
        <v>80</v>
      </c>
      <c r="K648" s="335" t="str">
        <f t="shared" si="418"/>
        <v/>
      </c>
      <c r="L648" s="323" t="str">
        <f t="shared" si="419"/>
        <v/>
      </c>
      <c r="M648" s="323" t="str">
        <f t="shared" si="420"/>
        <v/>
      </c>
      <c r="N648" s="328" t="str">
        <f t="shared" si="421"/>
        <v/>
      </c>
      <c r="O648" s="328" t="str">
        <f t="shared" si="422"/>
        <v/>
      </c>
      <c r="P648" s="332"/>
      <c r="Q648" s="328"/>
      <c r="R648" s="277" t="str">
        <f>IF(H648&gt;0, rate1(1,$L$52,$L$51,$L$54,L648,$L$53,$L$50,P648),"")</f>
        <v/>
      </c>
      <c r="S648" s="323"/>
      <c r="T648" s="323"/>
      <c r="U648" s="328"/>
      <c r="V648" s="336"/>
      <c r="W648" s="328"/>
      <c r="X648" s="328"/>
      <c r="Y648" s="328"/>
      <c r="Z648" s="108" t="str">
        <f>IF(H648&gt;0, rate1(1,$L$52,$L$51,$L$54,U648,$L$53,$L$50,Y648),"")</f>
        <v/>
      </c>
      <c r="AA648" s="336" t="str">
        <f t="shared" si="423"/>
        <v/>
      </c>
      <c r="AB648" s="336" t="str">
        <f t="shared" si="424"/>
        <v/>
      </c>
      <c r="AC648" s="328" t="str">
        <f t="shared" si="425"/>
        <v/>
      </c>
      <c r="AD648" s="328" t="str">
        <f t="shared" si="426"/>
        <v/>
      </c>
      <c r="AE648" s="328" t="str">
        <f t="shared" si="427"/>
        <v/>
      </c>
      <c r="AF648" s="328" t="str">
        <f t="shared" si="428"/>
        <v/>
      </c>
      <c r="AG648" s="328" t="str">
        <f t="shared" si="429"/>
        <v/>
      </c>
      <c r="AH648" s="328" t="str">
        <f t="shared" si="430"/>
        <v/>
      </c>
      <c r="AI648" s="328" t="str">
        <f t="shared" si="431"/>
        <v/>
      </c>
      <c r="AJ648" s="328" t="str">
        <f t="shared" si="432"/>
        <v/>
      </c>
      <c r="AK648" s="337" t="str">
        <f t="shared" si="433"/>
        <v/>
      </c>
      <c r="AL648" s="42" t="str">
        <f t="shared" si="411"/>
        <v/>
      </c>
    </row>
    <row r="649" spans="2:38" ht="15" x14ac:dyDescent="0.15">
      <c r="B649" s="328" t="str">
        <f t="shared" si="412"/>
        <v/>
      </c>
      <c r="C649" s="328" t="str">
        <f t="shared" si="413"/>
        <v/>
      </c>
      <c r="D649" s="328" t="str">
        <f t="shared" si="414"/>
        <v/>
      </c>
      <c r="E649" s="328" t="e">
        <f t="shared" si="409"/>
        <v>#VALUE!</v>
      </c>
      <c r="F649" s="328" t="str">
        <f t="shared" si="415"/>
        <v/>
      </c>
      <c r="G649" s="328" t="str">
        <f t="shared" si="416"/>
        <v/>
      </c>
      <c r="H649" s="313"/>
      <c r="I649" s="328" t="str">
        <f t="shared" si="417"/>
        <v/>
      </c>
      <c r="J649" s="328">
        <f t="shared" si="410"/>
        <v>80</v>
      </c>
      <c r="K649" s="335" t="str">
        <f t="shared" si="418"/>
        <v/>
      </c>
      <c r="L649" s="323" t="str">
        <f t="shared" si="419"/>
        <v/>
      </c>
      <c r="M649" s="323" t="str">
        <f t="shared" si="420"/>
        <v/>
      </c>
      <c r="N649" s="328" t="str">
        <f t="shared" si="421"/>
        <v/>
      </c>
      <c r="O649" s="328" t="str">
        <f t="shared" si="422"/>
        <v/>
      </c>
      <c r="P649" s="332"/>
      <c r="Q649" s="328"/>
      <c r="R649" s="277" t="str">
        <f>IF(H649&gt;0, rate1(1,$L$52,$L$51,$L$54,L649,$L$53,$L$50,P649),"")</f>
        <v/>
      </c>
      <c r="S649" s="323"/>
      <c r="T649" s="323"/>
      <c r="U649" s="328"/>
      <c r="V649" s="336"/>
      <c r="W649" s="328"/>
      <c r="X649" s="328"/>
      <c r="Y649" s="328"/>
      <c r="Z649" s="108" t="str">
        <f>IF(H649&gt;0, rate1(1,$L$52,$L$51,$L$54,U649,$L$53,$L$50,Y649),"")</f>
        <v/>
      </c>
      <c r="AA649" s="336" t="str">
        <f t="shared" si="423"/>
        <v/>
      </c>
      <c r="AB649" s="336" t="str">
        <f t="shared" si="424"/>
        <v/>
      </c>
      <c r="AC649" s="328" t="str">
        <f t="shared" si="425"/>
        <v/>
      </c>
      <c r="AD649" s="328" t="str">
        <f t="shared" si="426"/>
        <v/>
      </c>
      <c r="AE649" s="328" t="str">
        <f t="shared" si="427"/>
        <v/>
      </c>
      <c r="AF649" s="328" t="str">
        <f t="shared" si="428"/>
        <v/>
      </c>
      <c r="AG649" s="328" t="str">
        <f t="shared" si="429"/>
        <v/>
      </c>
      <c r="AH649" s="328" t="str">
        <f t="shared" si="430"/>
        <v/>
      </c>
      <c r="AI649" s="328" t="str">
        <f t="shared" si="431"/>
        <v/>
      </c>
      <c r="AJ649" s="328" t="str">
        <f t="shared" si="432"/>
        <v/>
      </c>
      <c r="AK649" s="337" t="str">
        <f t="shared" si="433"/>
        <v/>
      </c>
      <c r="AL649" s="42" t="str">
        <f t="shared" si="411"/>
        <v/>
      </c>
    </row>
    <row r="650" spans="2:38" ht="15" x14ac:dyDescent="0.15">
      <c r="B650" s="328" t="str">
        <f t="shared" si="412"/>
        <v/>
      </c>
      <c r="C650" s="328" t="str">
        <f t="shared" si="413"/>
        <v/>
      </c>
      <c r="D650" s="328" t="str">
        <f t="shared" si="414"/>
        <v/>
      </c>
      <c r="E650" s="328" t="e">
        <f t="shared" si="409"/>
        <v>#VALUE!</v>
      </c>
      <c r="F650" s="328" t="str">
        <f t="shared" si="415"/>
        <v/>
      </c>
      <c r="G650" s="328" t="str">
        <f t="shared" si="416"/>
        <v/>
      </c>
      <c r="H650" s="313"/>
      <c r="I650" s="328" t="str">
        <f t="shared" si="417"/>
        <v/>
      </c>
      <c r="J650" s="328">
        <f t="shared" si="410"/>
        <v>80</v>
      </c>
      <c r="K650" s="335" t="str">
        <f t="shared" si="418"/>
        <v/>
      </c>
      <c r="L650" s="323" t="str">
        <f t="shared" si="419"/>
        <v/>
      </c>
      <c r="M650" s="323" t="str">
        <f t="shared" si="420"/>
        <v/>
      </c>
      <c r="N650" s="328" t="str">
        <f t="shared" si="421"/>
        <v/>
      </c>
      <c r="O650" s="328" t="str">
        <f t="shared" si="422"/>
        <v/>
      </c>
      <c r="P650" s="332"/>
      <c r="Q650" s="328"/>
      <c r="R650" s="277" t="str">
        <f>IF(H650&gt;0, rate1(1,$L$52,$L$51,$L$54,L650,$L$53,$L$50,P650),"")</f>
        <v/>
      </c>
      <c r="S650" s="323"/>
      <c r="T650" s="323"/>
      <c r="U650" s="328"/>
      <c r="V650" s="336"/>
      <c r="W650" s="328"/>
      <c r="X650" s="328"/>
      <c r="Y650" s="328"/>
      <c r="Z650" s="108" t="str">
        <f>IF(H650&gt;0, rate1(1,$L$52,$L$51,$L$54,U650,$L$53,$L$50,Y650),"")</f>
        <v/>
      </c>
      <c r="AA650" s="336" t="str">
        <f t="shared" si="423"/>
        <v/>
      </c>
      <c r="AB650" s="336" t="str">
        <f t="shared" si="424"/>
        <v/>
      </c>
      <c r="AC650" s="328" t="str">
        <f t="shared" si="425"/>
        <v/>
      </c>
      <c r="AD650" s="328" t="str">
        <f t="shared" si="426"/>
        <v/>
      </c>
      <c r="AE650" s="328" t="str">
        <f t="shared" si="427"/>
        <v/>
      </c>
      <c r="AF650" s="328" t="str">
        <f t="shared" si="428"/>
        <v/>
      </c>
      <c r="AG650" s="328" t="str">
        <f t="shared" si="429"/>
        <v/>
      </c>
      <c r="AH650" s="328" t="str">
        <f t="shared" si="430"/>
        <v/>
      </c>
      <c r="AI650" s="328" t="str">
        <f t="shared" si="431"/>
        <v/>
      </c>
      <c r="AJ650" s="328" t="str">
        <f t="shared" si="432"/>
        <v/>
      </c>
      <c r="AK650" s="337" t="str">
        <f t="shared" si="433"/>
        <v/>
      </c>
      <c r="AL650" s="42" t="str">
        <f t="shared" si="411"/>
        <v/>
      </c>
    </row>
    <row r="651" spans="2:38" ht="15" x14ac:dyDescent="0.15">
      <c r="B651" s="328" t="str">
        <f t="shared" si="412"/>
        <v/>
      </c>
      <c r="C651" s="328" t="str">
        <f t="shared" si="413"/>
        <v/>
      </c>
      <c r="D651" s="328" t="str">
        <f t="shared" si="414"/>
        <v/>
      </c>
      <c r="E651" s="328" t="e">
        <f t="shared" si="409"/>
        <v>#VALUE!</v>
      </c>
      <c r="F651" s="328" t="str">
        <f t="shared" si="415"/>
        <v/>
      </c>
      <c r="G651" s="328" t="str">
        <f t="shared" si="416"/>
        <v/>
      </c>
      <c r="H651" s="313"/>
      <c r="I651" s="328" t="str">
        <f t="shared" si="417"/>
        <v/>
      </c>
      <c r="J651" s="328">
        <f t="shared" si="410"/>
        <v>80</v>
      </c>
      <c r="K651" s="335" t="str">
        <f t="shared" si="418"/>
        <v/>
      </c>
      <c r="L651" s="323" t="str">
        <f t="shared" si="419"/>
        <v/>
      </c>
      <c r="M651" s="323" t="str">
        <f t="shared" si="420"/>
        <v/>
      </c>
      <c r="N651" s="328" t="str">
        <f t="shared" si="421"/>
        <v/>
      </c>
      <c r="O651" s="328" t="str">
        <f t="shared" si="422"/>
        <v/>
      </c>
      <c r="P651" s="332"/>
      <c r="Q651" s="328"/>
      <c r="R651" s="277" t="str">
        <f>IF(H651&gt;0, rate1(1,$L$52,$L$51,$L$54,L651,$L$53,$L$50,P651),"")</f>
        <v/>
      </c>
      <c r="S651" s="323"/>
      <c r="T651" s="323"/>
      <c r="U651" s="328"/>
      <c r="V651" s="336"/>
      <c r="W651" s="328"/>
      <c r="X651" s="328"/>
      <c r="Y651" s="328"/>
      <c r="Z651" s="108" t="str">
        <f>IF(H651&gt;0, rate1(1,$L$52,$L$51,$L$54,U651,$L$53,$L$50,Y651),"")</f>
        <v/>
      </c>
      <c r="AA651" s="336" t="str">
        <f t="shared" si="423"/>
        <v/>
      </c>
      <c r="AB651" s="336" t="str">
        <f t="shared" si="424"/>
        <v/>
      </c>
      <c r="AC651" s="328" t="str">
        <f t="shared" si="425"/>
        <v/>
      </c>
      <c r="AD651" s="328" t="str">
        <f t="shared" si="426"/>
        <v/>
      </c>
      <c r="AE651" s="328" t="str">
        <f t="shared" si="427"/>
        <v/>
      </c>
      <c r="AF651" s="328" t="str">
        <f t="shared" si="428"/>
        <v/>
      </c>
      <c r="AG651" s="328" t="str">
        <f t="shared" si="429"/>
        <v/>
      </c>
      <c r="AH651" s="328" t="str">
        <f t="shared" si="430"/>
        <v/>
      </c>
      <c r="AI651" s="328" t="str">
        <f t="shared" si="431"/>
        <v/>
      </c>
      <c r="AJ651" s="328" t="str">
        <f t="shared" si="432"/>
        <v/>
      </c>
      <c r="AK651" s="337" t="str">
        <f t="shared" si="433"/>
        <v/>
      </c>
      <c r="AL651" s="42" t="str">
        <f t="shared" si="411"/>
        <v/>
      </c>
    </row>
    <row r="652" spans="2:38" ht="15" x14ac:dyDescent="0.15">
      <c r="B652" s="328" t="str">
        <f t="shared" si="412"/>
        <v/>
      </c>
      <c r="C652" s="328" t="str">
        <f t="shared" si="413"/>
        <v/>
      </c>
      <c r="D652" s="328" t="str">
        <f t="shared" si="414"/>
        <v/>
      </c>
      <c r="E652" s="328" t="e">
        <f t="shared" si="409"/>
        <v>#VALUE!</v>
      </c>
      <c r="F652" s="328" t="str">
        <f t="shared" si="415"/>
        <v/>
      </c>
      <c r="G652" s="328" t="str">
        <f t="shared" si="416"/>
        <v/>
      </c>
      <c r="H652" s="313"/>
      <c r="I652" s="328" t="str">
        <f t="shared" si="417"/>
        <v/>
      </c>
      <c r="J652" s="328">
        <f t="shared" si="410"/>
        <v>80</v>
      </c>
      <c r="K652" s="335" t="str">
        <f t="shared" si="418"/>
        <v/>
      </c>
      <c r="L652" s="323" t="str">
        <f t="shared" si="419"/>
        <v/>
      </c>
      <c r="M652" s="323" t="str">
        <f t="shared" si="420"/>
        <v/>
      </c>
      <c r="N652" s="328" t="str">
        <f t="shared" si="421"/>
        <v/>
      </c>
      <c r="O652" s="328" t="str">
        <f t="shared" si="422"/>
        <v/>
      </c>
      <c r="P652" s="332"/>
      <c r="Q652" s="328"/>
      <c r="R652" s="277" t="str">
        <f>IF(H652&gt;0, rate1(1,$L$52,$L$51,$L$54,L652,$L$53,$L$50,P652),"")</f>
        <v/>
      </c>
      <c r="S652" s="323"/>
      <c r="T652" s="323"/>
      <c r="U652" s="328"/>
      <c r="V652" s="336"/>
      <c r="W652" s="328"/>
      <c r="X652" s="328"/>
      <c r="Y652" s="328"/>
      <c r="Z652" s="108" t="str">
        <f>IF(H652&gt;0, rate1(1,$L$52,$L$51,$L$54,U652,$L$53,$L$50,Y652),"")</f>
        <v/>
      </c>
      <c r="AA652" s="336" t="str">
        <f t="shared" si="423"/>
        <v/>
      </c>
      <c r="AB652" s="336" t="str">
        <f t="shared" si="424"/>
        <v/>
      </c>
      <c r="AC652" s="328" t="str">
        <f t="shared" si="425"/>
        <v/>
      </c>
      <c r="AD652" s="328" t="str">
        <f t="shared" si="426"/>
        <v/>
      </c>
      <c r="AE652" s="328" t="str">
        <f t="shared" si="427"/>
        <v/>
      </c>
      <c r="AF652" s="328" t="str">
        <f t="shared" si="428"/>
        <v/>
      </c>
      <c r="AG652" s="328" t="str">
        <f t="shared" si="429"/>
        <v/>
      </c>
      <c r="AH652" s="328" t="str">
        <f t="shared" si="430"/>
        <v/>
      </c>
      <c r="AI652" s="328" t="str">
        <f t="shared" si="431"/>
        <v/>
      </c>
      <c r="AJ652" s="328" t="str">
        <f t="shared" si="432"/>
        <v/>
      </c>
      <c r="AK652" s="337" t="str">
        <f t="shared" si="433"/>
        <v/>
      </c>
      <c r="AL652" s="42" t="str">
        <f t="shared" si="411"/>
        <v/>
      </c>
    </row>
    <row r="653" spans="2:38" ht="15" x14ac:dyDescent="0.15">
      <c r="B653" s="328" t="str">
        <f t="shared" si="412"/>
        <v/>
      </c>
      <c r="C653" s="328" t="str">
        <f t="shared" si="413"/>
        <v/>
      </c>
      <c r="D653" s="328" t="str">
        <f t="shared" si="414"/>
        <v/>
      </c>
      <c r="E653" s="328" t="e">
        <f t="shared" si="409"/>
        <v>#VALUE!</v>
      </c>
      <c r="F653" s="328" t="str">
        <f t="shared" si="415"/>
        <v/>
      </c>
      <c r="G653" s="328" t="str">
        <f t="shared" si="416"/>
        <v/>
      </c>
      <c r="H653" s="313"/>
      <c r="I653" s="328" t="str">
        <f t="shared" si="417"/>
        <v/>
      </c>
      <c r="J653" s="328">
        <f t="shared" si="410"/>
        <v>80</v>
      </c>
      <c r="K653" s="335" t="str">
        <f t="shared" si="418"/>
        <v/>
      </c>
      <c r="L653" s="323" t="str">
        <f t="shared" si="419"/>
        <v/>
      </c>
      <c r="M653" s="323" t="str">
        <f t="shared" si="420"/>
        <v/>
      </c>
      <c r="N653" s="328" t="str">
        <f t="shared" si="421"/>
        <v/>
      </c>
      <c r="O653" s="328" t="str">
        <f t="shared" si="422"/>
        <v/>
      </c>
      <c r="P653" s="332"/>
      <c r="Q653" s="328"/>
      <c r="R653" s="277" t="str">
        <f>IF(H653&gt;0, rate1(1,$L$52,$L$51,$L$54,L653,$L$53,$L$50,P653),"")</f>
        <v/>
      </c>
      <c r="S653" s="323"/>
      <c r="T653" s="323"/>
      <c r="U653" s="328"/>
      <c r="V653" s="336"/>
      <c r="W653" s="328"/>
      <c r="X653" s="328"/>
      <c r="Y653" s="328"/>
      <c r="Z653" s="108" t="str">
        <f>IF(H653&gt;0, rate1(1,$L$52,$L$51,$L$54,U653,$L$53,$L$50,Y653),"")</f>
        <v/>
      </c>
      <c r="AA653" s="336" t="str">
        <f t="shared" si="423"/>
        <v/>
      </c>
      <c r="AB653" s="336" t="str">
        <f t="shared" si="424"/>
        <v/>
      </c>
      <c r="AC653" s="328" t="str">
        <f t="shared" si="425"/>
        <v/>
      </c>
      <c r="AD653" s="328" t="str">
        <f t="shared" si="426"/>
        <v/>
      </c>
      <c r="AE653" s="328" t="str">
        <f t="shared" si="427"/>
        <v/>
      </c>
      <c r="AF653" s="328" t="str">
        <f t="shared" si="428"/>
        <v/>
      </c>
      <c r="AG653" s="328" t="str">
        <f t="shared" si="429"/>
        <v/>
      </c>
      <c r="AH653" s="328" t="str">
        <f t="shared" si="430"/>
        <v/>
      </c>
      <c r="AI653" s="328" t="str">
        <f t="shared" si="431"/>
        <v/>
      </c>
      <c r="AJ653" s="328" t="str">
        <f t="shared" si="432"/>
        <v/>
      </c>
      <c r="AK653" s="337" t="str">
        <f t="shared" si="433"/>
        <v/>
      </c>
      <c r="AL653" s="42" t="str">
        <f t="shared" si="411"/>
        <v/>
      </c>
    </row>
    <row r="654" spans="2:38" ht="15" x14ac:dyDescent="0.15">
      <c r="B654" s="328" t="str">
        <f t="shared" si="412"/>
        <v/>
      </c>
      <c r="C654" s="328" t="str">
        <f t="shared" si="413"/>
        <v/>
      </c>
      <c r="D654" s="328" t="str">
        <f t="shared" si="414"/>
        <v/>
      </c>
      <c r="E654" s="328" t="e">
        <f t="shared" si="409"/>
        <v>#VALUE!</v>
      </c>
      <c r="F654" s="328" t="str">
        <f t="shared" si="415"/>
        <v/>
      </c>
      <c r="G654" s="328" t="str">
        <f t="shared" si="416"/>
        <v/>
      </c>
      <c r="H654" s="313"/>
      <c r="I654" s="328" t="str">
        <f t="shared" si="417"/>
        <v/>
      </c>
      <c r="J654" s="328">
        <f t="shared" si="410"/>
        <v>80</v>
      </c>
      <c r="K654" s="335" t="str">
        <f t="shared" si="418"/>
        <v/>
      </c>
      <c r="L654" s="323" t="str">
        <f t="shared" si="419"/>
        <v/>
      </c>
      <c r="M654" s="323" t="str">
        <f t="shared" si="420"/>
        <v/>
      </c>
      <c r="N654" s="328" t="str">
        <f t="shared" si="421"/>
        <v/>
      </c>
      <c r="O654" s="328" t="str">
        <f t="shared" si="422"/>
        <v/>
      </c>
      <c r="P654" s="332"/>
      <c r="Q654" s="328"/>
      <c r="R654" s="277" t="str">
        <f>IF(H654&gt;0, rate1(1,$L$52,$L$51,$L$54,L654,$L$53,$L$50,P654),"")</f>
        <v/>
      </c>
      <c r="S654" s="323"/>
      <c r="T654" s="323"/>
      <c r="U654" s="328"/>
      <c r="V654" s="336"/>
      <c r="W654" s="328"/>
      <c r="X654" s="328"/>
      <c r="Y654" s="328"/>
      <c r="Z654" s="108" t="str">
        <f>IF(H654&gt;0, rate1(1,$L$52,$L$51,$L$54,U654,$L$53,$L$50,Y654),"")</f>
        <v/>
      </c>
      <c r="AA654" s="336" t="str">
        <f t="shared" si="423"/>
        <v/>
      </c>
      <c r="AB654" s="336" t="str">
        <f t="shared" si="424"/>
        <v/>
      </c>
      <c r="AC654" s="328" t="str">
        <f t="shared" si="425"/>
        <v/>
      </c>
      <c r="AD654" s="328" t="str">
        <f t="shared" si="426"/>
        <v/>
      </c>
      <c r="AE654" s="328" t="str">
        <f t="shared" si="427"/>
        <v/>
      </c>
      <c r="AF654" s="328" t="str">
        <f t="shared" si="428"/>
        <v/>
      </c>
      <c r="AG654" s="328" t="str">
        <f t="shared" si="429"/>
        <v/>
      </c>
      <c r="AH654" s="328" t="str">
        <f t="shared" si="430"/>
        <v/>
      </c>
      <c r="AI654" s="328" t="str">
        <f t="shared" si="431"/>
        <v/>
      </c>
      <c r="AJ654" s="328" t="str">
        <f t="shared" si="432"/>
        <v/>
      </c>
      <c r="AK654" s="337" t="str">
        <f t="shared" si="433"/>
        <v/>
      </c>
      <c r="AL654" s="42" t="str">
        <f t="shared" si="411"/>
        <v/>
      </c>
    </row>
    <row r="655" spans="2:38" ht="15" x14ac:dyDescent="0.15">
      <c r="B655" s="328" t="str">
        <f t="shared" si="412"/>
        <v/>
      </c>
      <c r="C655" s="328" t="str">
        <f t="shared" si="413"/>
        <v/>
      </c>
      <c r="D655" s="328" t="str">
        <f t="shared" si="414"/>
        <v/>
      </c>
      <c r="E655" s="328" t="e">
        <f t="shared" si="409"/>
        <v>#VALUE!</v>
      </c>
      <c r="F655" s="328" t="str">
        <f t="shared" si="415"/>
        <v/>
      </c>
      <c r="G655" s="328" t="str">
        <f t="shared" si="416"/>
        <v/>
      </c>
      <c r="H655" s="313"/>
      <c r="I655" s="328" t="str">
        <f t="shared" si="417"/>
        <v/>
      </c>
      <c r="J655" s="328">
        <f t="shared" si="410"/>
        <v>80</v>
      </c>
      <c r="K655" s="335" t="str">
        <f t="shared" si="418"/>
        <v/>
      </c>
      <c r="L655" s="323" t="str">
        <f t="shared" si="419"/>
        <v/>
      </c>
      <c r="M655" s="323" t="str">
        <f t="shared" si="420"/>
        <v/>
      </c>
      <c r="N655" s="328" t="str">
        <f t="shared" si="421"/>
        <v/>
      </c>
      <c r="O655" s="328" t="str">
        <f t="shared" si="422"/>
        <v/>
      </c>
      <c r="P655" s="332"/>
      <c r="Q655" s="328"/>
      <c r="R655" s="277" t="str">
        <f>IF(H655&gt;0, rate1(1,$L$52,$L$51,$L$54,L655,$L$53,$L$50,P655),"")</f>
        <v/>
      </c>
      <c r="S655" s="323"/>
      <c r="T655" s="323"/>
      <c r="U655" s="328"/>
      <c r="V655" s="336"/>
      <c r="W655" s="328"/>
      <c r="X655" s="328"/>
      <c r="Y655" s="328"/>
      <c r="Z655" s="108" t="str">
        <f>IF(H655&gt;0, rate1(1,$L$52,$L$51,$L$54,U655,$L$53,$L$50,Y655),"")</f>
        <v/>
      </c>
      <c r="AA655" s="336" t="str">
        <f t="shared" si="423"/>
        <v/>
      </c>
      <c r="AB655" s="336" t="str">
        <f t="shared" si="424"/>
        <v/>
      </c>
      <c r="AC655" s="328" t="str">
        <f t="shared" si="425"/>
        <v/>
      </c>
      <c r="AD655" s="328" t="str">
        <f t="shared" si="426"/>
        <v/>
      </c>
      <c r="AE655" s="328" t="str">
        <f t="shared" si="427"/>
        <v/>
      </c>
      <c r="AF655" s="328" t="str">
        <f t="shared" si="428"/>
        <v/>
      </c>
      <c r="AG655" s="328" t="str">
        <f t="shared" si="429"/>
        <v/>
      </c>
      <c r="AH655" s="328" t="str">
        <f t="shared" si="430"/>
        <v/>
      </c>
      <c r="AI655" s="328" t="str">
        <f t="shared" si="431"/>
        <v/>
      </c>
      <c r="AJ655" s="328" t="str">
        <f t="shared" si="432"/>
        <v/>
      </c>
      <c r="AK655" s="337" t="str">
        <f t="shared" si="433"/>
        <v/>
      </c>
      <c r="AL655" s="42" t="str">
        <f t="shared" si="411"/>
        <v/>
      </c>
    </row>
    <row r="656" spans="2:38" ht="15" x14ac:dyDescent="0.15">
      <c r="B656" s="328" t="str">
        <f t="shared" si="412"/>
        <v/>
      </c>
      <c r="C656" s="328" t="str">
        <f t="shared" si="413"/>
        <v/>
      </c>
      <c r="D656" s="328" t="str">
        <f t="shared" si="414"/>
        <v/>
      </c>
      <c r="E656" s="328" t="e">
        <f t="shared" si="409"/>
        <v>#VALUE!</v>
      </c>
      <c r="F656" s="328" t="str">
        <f t="shared" si="415"/>
        <v/>
      </c>
      <c r="G656" s="328" t="str">
        <f t="shared" si="416"/>
        <v/>
      </c>
      <c r="H656" s="313"/>
      <c r="I656" s="328" t="str">
        <f t="shared" si="417"/>
        <v/>
      </c>
      <c r="J656" s="328">
        <f t="shared" si="410"/>
        <v>80</v>
      </c>
      <c r="K656" s="335" t="str">
        <f t="shared" si="418"/>
        <v/>
      </c>
      <c r="L656" s="323" t="str">
        <f t="shared" si="419"/>
        <v/>
      </c>
      <c r="M656" s="323" t="str">
        <f t="shared" si="420"/>
        <v/>
      </c>
      <c r="N656" s="328" t="str">
        <f t="shared" si="421"/>
        <v/>
      </c>
      <c r="O656" s="328" t="str">
        <f t="shared" si="422"/>
        <v/>
      </c>
      <c r="P656" s="332"/>
      <c r="Q656" s="328"/>
      <c r="R656" s="277" t="str">
        <f>IF(H656&gt;0, rate1(1,$L$52,$L$51,$L$54,L656,$L$53,$L$50,P656),"")</f>
        <v/>
      </c>
      <c r="S656" s="323"/>
      <c r="T656" s="323"/>
      <c r="U656" s="328"/>
      <c r="V656" s="336"/>
      <c r="W656" s="328"/>
      <c r="X656" s="328"/>
      <c r="Y656" s="328"/>
      <c r="Z656" s="108" t="str">
        <f>IF(H656&gt;0, rate1(1,$L$52,$L$51,$L$54,U656,$L$53,$L$50,Y656),"")</f>
        <v/>
      </c>
      <c r="AA656" s="336" t="str">
        <f t="shared" si="423"/>
        <v/>
      </c>
      <c r="AB656" s="336" t="str">
        <f t="shared" si="424"/>
        <v/>
      </c>
      <c r="AC656" s="328" t="str">
        <f t="shared" si="425"/>
        <v/>
      </c>
      <c r="AD656" s="328" t="str">
        <f t="shared" si="426"/>
        <v/>
      </c>
      <c r="AE656" s="328" t="str">
        <f t="shared" si="427"/>
        <v/>
      </c>
      <c r="AF656" s="328" t="str">
        <f t="shared" si="428"/>
        <v/>
      </c>
      <c r="AG656" s="328" t="str">
        <f t="shared" si="429"/>
        <v/>
      </c>
      <c r="AH656" s="328" t="str">
        <f t="shared" si="430"/>
        <v/>
      </c>
      <c r="AI656" s="328" t="str">
        <f t="shared" si="431"/>
        <v/>
      </c>
      <c r="AJ656" s="328" t="str">
        <f t="shared" si="432"/>
        <v/>
      </c>
      <c r="AK656" s="337" t="str">
        <f t="shared" si="433"/>
        <v/>
      </c>
      <c r="AL656" s="42" t="str">
        <f t="shared" si="411"/>
        <v/>
      </c>
    </row>
    <row r="657" spans="2:38" ht="15" x14ac:dyDescent="0.15">
      <c r="B657" s="328" t="str">
        <f t="shared" si="412"/>
        <v/>
      </c>
      <c r="C657" s="328" t="str">
        <f t="shared" si="413"/>
        <v/>
      </c>
      <c r="D657" s="328" t="str">
        <f t="shared" si="414"/>
        <v/>
      </c>
      <c r="E657" s="328" t="e">
        <f t="shared" si="409"/>
        <v>#VALUE!</v>
      </c>
      <c r="F657" s="328" t="str">
        <f t="shared" si="415"/>
        <v/>
      </c>
      <c r="G657" s="328" t="str">
        <f t="shared" si="416"/>
        <v/>
      </c>
      <c r="H657" s="313"/>
      <c r="I657" s="328" t="str">
        <f t="shared" si="417"/>
        <v/>
      </c>
      <c r="J657" s="328">
        <f t="shared" si="410"/>
        <v>80</v>
      </c>
      <c r="K657" s="335" t="str">
        <f t="shared" si="418"/>
        <v/>
      </c>
      <c r="L657" s="323" t="str">
        <f t="shared" si="419"/>
        <v/>
      </c>
      <c r="M657" s="323" t="str">
        <f t="shared" si="420"/>
        <v/>
      </c>
      <c r="N657" s="328" t="str">
        <f t="shared" si="421"/>
        <v/>
      </c>
      <c r="O657" s="328" t="str">
        <f t="shared" si="422"/>
        <v/>
      </c>
      <c r="P657" s="332"/>
      <c r="Q657" s="328"/>
      <c r="R657" s="277" t="str">
        <f>IF(H657&gt;0, rate1(1,$L$52,$L$51,$L$54,L657,$L$53,$L$50,P657),"")</f>
        <v/>
      </c>
      <c r="S657" s="323"/>
      <c r="T657" s="323"/>
      <c r="U657" s="328"/>
      <c r="V657" s="336"/>
      <c r="W657" s="328"/>
      <c r="X657" s="328"/>
      <c r="Y657" s="328"/>
      <c r="Z657" s="108" t="str">
        <f>IF(H657&gt;0, rate1(1,$L$52,$L$51,$L$54,U657,$L$53,$L$50,Y657),"")</f>
        <v/>
      </c>
      <c r="AA657" s="336" t="str">
        <f t="shared" si="423"/>
        <v/>
      </c>
      <c r="AB657" s="336" t="str">
        <f t="shared" si="424"/>
        <v/>
      </c>
      <c r="AC657" s="328" t="str">
        <f t="shared" si="425"/>
        <v/>
      </c>
      <c r="AD657" s="328" t="str">
        <f t="shared" si="426"/>
        <v/>
      </c>
      <c r="AE657" s="328" t="str">
        <f t="shared" si="427"/>
        <v/>
      </c>
      <c r="AF657" s="328" t="str">
        <f t="shared" si="428"/>
        <v/>
      </c>
      <c r="AG657" s="328" t="str">
        <f t="shared" si="429"/>
        <v/>
      </c>
      <c r="AH657" s="328" t="str">
        <f t="shared" si="430"/>
        <v/>
      </c>
      <c r="AI657" s="328" t="str">
        <f t="shared" si="431"/>
        <v/>
      </c>
      <c r="AJ657" s="328" t="str">
        <f t="shared" si="432"/>
        <v/>
      </c>
      <c r="AK657" s="337" t="str">
        <f t="shared" si="433"/>
        <v/>
      </c>
      <c r="AL657" s="42" t="str">
        <f t="shared" si="411"/>
        <v/>
      </c>
    </row>
    <row r="658" spans="2:38" ht="15" x14ac:dyDescent="0.15">
      <c r="B658" s="328" t="str">
        <f t="shared" si="412"/>
        <v/>
      </c>
      <c r="C658" s="328" t="str">
        <f t="shared" si="413"/>
        <v/>
      </c>
      <c r="D658" s="328" t="str">
        <f t="shared" si="414"/>
        <v/>
      </c>
      <c r="E658" s="328" t="e">
        <f t="shared" si="409"/>
        <v>#VALUE!</v>
      </c>
      <c r="F658" s="328" t="str">
        <f t="shared" si="415"/>
        <v/>
      </c>
      <c r="G658" s="328" t="str">
        <f t="shared" si="416"/>
        <v/>
      </c>
      <c r="H658" s="313"/>
      <c r="I658" s="328" t="str">
        <f t="shared" si="417"/>
        <v/>
      </c>
      <c r="J658" s="328">
        <f t="shared" si="410"/>
        <v>80</v>
      </c>
      <c r="K658" s="335" t="str">
        <f t="shared" si="418"/>
        <v/>
      </c>
      <c r="L658" s="323" t="str">
        <f t="shared" si="419"/>
        <v/>
      </c>
      <c r="M658" s="323" t="str">
        <f t="shared" si="420"/>
        <v/>
      </c>
      <c r="N658" s="328" t="str">
        <f t="shared" si="421"/>
        <v/>
      </c>
      <c r="O658" s="328" t="str">
        <f t="shared" si="422"/>
        <v/>
      </c>
      <c r="P658" s="332"/>
      <c r="Q658" s="328"/>
      <c r="R658" s="277" t="str">
        <f>IF(H658&gt;0, rate1(1,$L$52,$L$51,$L$54,L658,$L$53,$L$50,P658),"")</f>
        <v/>
      </c>
      <c r="S658" s="323"/>
      <c r="T658" s="323"/>
      <c r="U658" s="328"/>
      <c r="V658" s="336"/>
      <c r="W658" s="328"/>
      <c r="X658" s="328"/>
      <c r="Y658" s="328"/>
      <c r="Z658" s="108" t="str">
        <f>IF(H658&gt;0, rate1(1,$L$52,$L$51,$L$54,U658,$L$53,$L$50,Y658),"")</f>
        <v/>
      </c>
      <c r="AA658" s="336" t="str">
        <f t="shared" si="423"/>
        <v/>
      </c>
      <c r="AB658" s="336" t="str">
        <f t="shared" si="424"/>
        <v/>
      </c>
      <c r="AC658" s="328" t="str">
        <f t="shared" si="425"/>
        <v/>
      </c>
      <c r="AD658" s="328" t="str">
        <f t="shared" si="426"/>
        <v/>
      </c>
      <c r="AE658" s="328" t="str">
        <f t="shared" si="427"/>
        <v/>
      </c>
      <c r="AF658" s="328" t="str">
        <f t="shared" si="428"/>
        <v/>
      </c>
      <c r="AG658" s="328" t="str">
        <f t="shared" si="429"/>
        <v/>
      </c>
      <c r="AH658" s="328" t="str">
        <f t="shared" si="430"/>
        <v/>
      </c>
      <c r="AI658" s="328" t="str">
        <f t="shared" si="431"/>
        <v/>
      </c>
      <c r="AJ658" s="328" t="str">
        <f t="shared" si="432"/>
        <v/>
      </c>
      <c r="AK658" s="337" t="str">
        <f t="shared" si="433"/>
        <v/>
      </c>
      <c r="AL658" s="42" t="str">
        <f t="shared" si="411"/>
        <v/>
      </c>
    </row>
    <row r="659" spans="2:38" ht="15" x14ac:dyDescent="0.15">
      <c r="B659" s="328" t="str">
        <f t="shared" si="412"/>
        <v/>
      </c>
      <c r="C659" s="328" t="str">
        <f t="shared" si="413"/>
        <v/>
      </c>
      <c r="D659" s="328" t="str">
        <f t="shared" si="414"/>
        <v/>
      </c>
      <c r="E659" s="328" t="e">
        <f t="shared" si="409"/>
        <v>#VALUE!</v>
      </c>
      <c r="F659" s="328" t="str">
        <f t="shared" si="415"/>
        <v/>
      </c>
      <c r="G659" s="328" t="str">
        <f t="shared" si="416"/>
        <v/>
      </c>
      <c r="H659" s="313"/>
      <c r="I659" s="328" t="str">
        <f t="shared" si="417"/>
        <v/>
      </c>
      <c r="J659" s="328">
        <f t="shared" si="410"/>
        <v>80</v>
      </c>
      <c r="K659" s="335" t="str">
        <f t="shared" si="418"/>
        <v/>
      </c>
      <c r="L659" s="323" t="str">
        <f t="shared" si="419"/>
        <v/>
      </c>
      <c r="M659" s="323" t="str">
        <f t="shared" si="420"/>
        <v/>
      </c>
      <c r="N659" s="328" t="str">
        <f t="shared" si="421"/>
        <v/>
      </c>
      <c r="O659" s="328" t="str">
        <f t="shared" si="422"/>
        <v/>
      </c>
      <c r="P659" s="332"/>
      <c r="Q659" s="328"/>
      <c r="R659" s="277" t="str">
        <f>IF(H659&gt;0, rate1(1,$L$52,$L$51,$L$54,L659,$L$53,$L$50,P659),"")</f>
        <v/>
      </c>
      <c r="S659" s="323"/>
      <c r="T659" s="323"/>
      <c r="U659" s="328"/>
      <c r="V659" s="336"/>
      <c r="W659" s="328"/>
      <c r="X659" s="328"/>
      <c r="Y659" s="328"/>
      <c r="Z659" s="108" t="str">
        <f>IF(H659&gt;0, rate1(1,$L$52,$L$51,$L$54,U659,$L$53,$L$50,Y659),"")</f>
        <v/>
      </c>
      <c r="AA659" s="336" t="str">
        <f t="shared" si="423"/>
        <v/>
      </c>
      <c r="AB659" s="336" t="str">
        <f t="shared" si="424"/>
        <v/>
      </c>
      <c r="AC659" s="328" t="str">
        <f t="shared" si="425"/>
        <v/>
      </c>
      <c r="AD659" s="328" t="str">
        <f t="shared" si="426"/>
        <v/>
      </c>
      <c r="AE659" s="328" t="str">
        <f t="shared" si="427"/>
        <v/>
      </c>
      <c r="AF659" s="328" t="str">
        <f t="shared" si="428"/>
        <v/>
      </c>
      <c r="AG659" s="328" t="str">
        <f t="shared" si="429"/>
        <v/>
      </c>
      <c r="AH659" s="328" t="str">
        <f t="shared" si="430"/>
        <v/>
      </c>
      <c r="AI659" s="328" t="str">
        <f t="shared" si="431"/>
        <v/>
      </c>
      <c r="AJ659" s="328" t="str">
        <f t="shared" si="432"/>
        <v/>
      </c>
      <c r="AK659" s="337" t="str">
        <f t="shared" si="433"/>
        <v/>
      </c>
      <c r="AL659" s="42" t="str">
        <f t="shared" si="411"/>
        <v/>
      </c>
    </row>
    <row r="660" spans="2:38" ht="15" x14ac:dyDescent="0.15">
      <c r="B660" s="328" t="str">
        <f t="shared" si="412"/>
        <v/>
      </c>
      <c r="C660" s="328" t="str">
        <f t="shared" si="413"/>
        <v/>
      </c>
      <c r="D660" s="328" t="str">
        <f t="shared" si="414"/>
        <v/>
      </c>
      <c r="E660" s="328" t="e">
        <f t="shared" si="409"/>
        <v>#VALUE!</v>
      </c>
      <c r="F660" s="328" t="str">
        <f t="shared" si="415"/>
        <v/>
      </c>
      <c r="G660" s="328" t="str">
        <f t="shared" si="416"/>
        <v/>
      </c>
      <c r="H660" s="313"/>
      <c r="I660" s="328" t="str">
        <f t="shared" si="417"/>
        <v/>
      </c>
      <c r="J660" s="328">
        <f t="shared" si="410"/>
        <v>80</v>
      </c>
      <c r="K660" s="335" t="str">
        <f t="shared" si="418"/>
        <v/>
      </c>
      <c r="L660" s="323" t="str">
        <f t="shared" si="419"/>
        <v/>
      </c>
      <c r="M660" s="323" t="str">
        <f t="shared" si="420"/>
        <v/>
      </c>
      <c r="N660" s="328" t="str">
        <f t="shared" si="421"/>
        <v/>
      </c>
      <c r="O660" s="328" t="str">
        <f t="shared" si="422"/>
        <v/>
      </c>
      <c r="P660" s="332"/>
      <c r="Q660" s="328"/>
      <c r="R660" s="277" t="str">
        <f>IF(H660&gt;0, rate1(1,$L$52,$L$51,$L$54,L660,$L$53,$L$50,P660),"")</f>
        <v/>
      </c>
      <c r="S660" s="323"/>
      <c r="T660" s="323"/>
      <c r="U660" s="328"/>
      <c r="V660" s="336"/>
      <c r="W660" s="328"/>
      <c r="X660" s="328"/>
      <c r="Y660" s="328"/>
      <c r="Z660" s="108" t="str">
        <f>IF(H660&gt;0, rate1(1,$L$52,$L$51,$L$54,U660,$L$53,$L$50,Y660),"")</f>
        <v/>
      </c>
      <c r="AA660" s="336" t="str">
        <f t="shared" si="423"/>
        <v/>
      </c>
      <c r="AB660" s="336" t="str">
        <f t="shared" si="424"/>
        <v/>
      </c>
      <c r="AC660" s="328" t="str">
        <f t="shared" si="425"/>
        <v/>
      </c>
      <c r="AD660" s="328" t="str">
        <f t="shared" si="426"/>
        <v/>
      </c>
      <c r="AE660" s="328" t="str">
        <f t="shared" si="427"/>
        <v/>
      </c>
      <c r="AF660" s="328" t="str">
        <f t="shared" si="428"/>
        <v/>
      </c>
      <c r="AG660" s="328" t="str">
        <f t="shared" si="429"/>
        <v/>
      </c>
      <c r="AH660" s="328" t="str">
        <f t="shared" si="430"/>
        <v/>
      </c>
      <c r="AI660" s="328" t="str">
        <f t="shared" si="431"/>
        <v/>
      </c>
      <c r="AJ660" s="328" t="str">
        <f t="shared" si="432"/>
        <v/>
      </c>
      <c r="AK660" s="337" t="str">
        <f t="shared" si="433"/>
        <v/>
      </c>
      <c r="AL660" s="42" t="str">
        <f t="shared" si="411"/>
        <v/>
      </c>
    </row>
    <row r="661" spans="2:38" ht="15" x14ac:dyDescent="0.15">
      <c r="B661" s="328" t="str">
        <f t="shared" si="412"/>
        <v/>
      </c>
      <c r="C661" s="328" t="str">
        <f t="shared" si="413"/>
        <v/>
      </c>
      <c r="D661" s="328" t="str">
        <f t="shared" si="414"/>
        <v/>
      </c>
      <c r="E661" s="328" t="e">
        <f t="shared" si="409"/>
        <v>#VALUE!</v>
      </c>
      <c r="F661" s="328" t="str">
        <f t="shared" si="415"/>
        <v/>
      </c>
      <c r="G661" s="328" t="str">
        <f t="shared" si="416"/>
        <v/>
      </c>
      <c r="H661" s="313"/>
      <c r="I661" s="328" t="str">
        <f t="shared" si="417"/>
        <v/>
      </c>
      <c r="J661" s="328">
        <f t="shared" si="410"/>
        <v>80</v>
      </c>
      <c r="K661" s="335" t="str">
        <f t="shared" si="418"/>
        <v/>
      </c>
      <c r="L661" s="323" t="str">
        <f t="shared" si="419"/>
        <v/>
      </c>
      <c r="M661" s="323" t="str">
        <f t="shared" si="420"/>
        <v/>
      </c>
      <c r="N661" s="328" t="str">
        <f t="shared" si="421"/>
        <v/>
      </c>
      <c r="O661" s="328" t="str">
        <f t="shared" si="422"/>
        <v/>
      </c>
      <c r="P661" s="332"/>
      <c r="Q661" s="328"/>
      <c r="R661" s="277" t="str">
        <f>IF(H661&gt;0, rate1(1,$L$52,$L$51,$L$54,L661,$L$53,$L$50,P661),"")</f>
        <v/>
      </c>
      <c r="S661" s="323"/>
      <c r="T661" s="323"/>
      <c r="U661" s="328"/>
      <c r="V661" s="336"/>
      <c r="W661" s="328"/>
      <c r="X661" s="328"/>
      <c r="Y661" s="328"/>
      <c r="Z661" s="108" t="str">
        <f>IF(H661&gt;0, rate1(1,$L$52,$L$51,$L$54,U661,$L$53,$L$50,Y661),"")</f>
        <v/>
      </c>
      <c r="AA661" s="336" t="str">
        <f t="shared" si="423"/>
        <v/>
      </c>
      <c r="AB661" s="336" t="str">
        <f t="shared" si="424"/>
        <v/>
      </c>
      <c r="AC661" s="328" t="str">
        <f t="shared" si="425"/>
        <v/>
      </c>
      <c r="AD661" s="328" t="str">
        <f t="shared" si="426"/>
        <v/>
      </c>
      <c r="AE661" s="328" t="str">
        <f t="shared" si="427"/>
        <v/>
      </c>
      <c r="AF661" s="328" t="str">
        <f t="shared" si="428"/>
        <v/>
      </c>
      <c r="AG661" s="328" t="str">
        <f t="shared" si="429"/>
        <v/>
      </c>
      <c r="AH661" s="328" t="str">
        <f t="shared" si="430"/>
        <v/>
      </c>
      <c r="AI661" s="328" t="str">
        <f t="shared" si="431"/>
        <v/>
      </c>
      <c r="AJ661" s="328" t="str">
        <f t="shared" si="432"/>
        <v/>
      </c>
      <c r="AK661" s="337" t="str">
        <f t="shared" si="433"/>
        <v/>
      </c>
      <c r="AL661" s="42" t="str">
        <f t="shared" si="411"/>
        <v/>
      </c>
    </row>
    <row r="662" spans="2:38" ht="15" x14ac:dyDescent="0.15">
      <c r="B662" s="328" t="str">
        <f t="shared" si="412"/>
        <v/>
      </c>
      <c r="C662" s="328" t="str">
        <f t="shared" si="413"/>
        <v/>
      </c>
      <c r="D662" s="328" t="str">
        <f t="shared" si="414"/>
        <v/>
      </c>
      <c r="E662" s="328" t="e">
        <f t="shared" si="409"/>
        <v>#VALUE!</v>
      </c>
      <c r="F662" s="328" t="str">
        <f t="shared" si="415"/>
        <v/>
      </c>
      <c r="G662" s="328" t="str">
        <f t="shared" si="416"/>
        <v/>
      </c>
      <c r="H662" s="313"/>
      <c r="I662" s="328" t="str">
        <f t="shared" si="417"/>
        <v/>
      </c>
      <c r="J662" s="328">
        <f t="shared" si="410"/>
        <v>80</v>
      </c>
      <c r="K662" s="335" t="str">
        <f t="shared" si="418"/>
        <v/>
      </c>
      <c r="L662" s="323" t="str">
        <f t="shared" si="419"/>
        <v/>
      </c>
      <c r="M662" s="323" t="str">
        <f t="shared" si="420"/>
        <v/>
      </c>
      <c r="N662" s="328" t="str">
        <f t="shared" si="421"/>
        <v/>
      </c>
      <c r="O662" s="328" t="str">
        <f t="shared" si="422"/>
        <v/>
      </c>
      <c r="P662" s="332"/>
      <c r="Q662" s="328"/>
      <c r="R662" s="277" t="str">
        <f>IF(H662&gt;0, rate1(1,$L$52,$L$51,$L$54,L662,$L$53,$L$50,P662),"")</f>
        <v/>
      </c>
      <c r="S662" s="323"/>
      <c r="T662" s="323"/>
      <c r="U662" s="328"/>
      <c r="V662" s="336"/>
      <c r="W662" s="328"/>
      <c r="X662" s="328"/>
      <c r="Y662" s="328"/>
      <c r="Z662" s="108" t="str">
        <f>IF(H662&gt;0, rate1(1,$L$52,$L$51,$L$54,U662,$L$53,$L$50,Y662),"")</f>
        <v/>
      </c>
      <c r="AA662" s="336" t="str">
        <f t="shared" si="423"/>
        <v/>
      </c>
      <c r="AB662" s="336" t="str">
        <f t="shared" si="424"/>
        <v/>
      </c>
      <c r="AC662" s="328" t="str">
        <f t="shared" si="425"/>
        <v/>
      </c>
      <c r="AD662" s="328" t="str">
        <f t="shared" si="426"/>
        <v/>
      </c>
      <c r="AE662" s="328" t="str">
        <f t="shared" si="427"/>
        <v/>
      </c>
      <c r="AF662" s="328" t="str">
        <f t="shared" si="428"/>
        <v/>
      </c>
      <c r="AG662" s="328" t="str">
        <f t="shared" si="429"/>
        <v/>
      </c>
      <c r="AH662" s="328" t="str">
        <f t="shared" si="430"/>
        <v/>
      </c>
      <c r="AI662" s="328" t="str">
        <f t="shared" si="431"/>
        <v/>
      </c>
      <c r="AJ662" s="328" t="str">
        <f t="shared" si="432"/>
        <v/>
      </c>
      <c r="AK662" s="337" t="str">
        <f t="shared" si="433"/>
        <v/>
      </c>
      <c r="AL662" s="42" t="str">
        <f t="shared" si="411"/>
        <v/>
      </c>
    </row>
    <row r="663" spans="2:38" ht="15" x14ac:dyDescent="0.15">
      <c r="B663" s="328" t="str">
        <f t="shared" si="412"/>
        <v/>
      </c>
      <c r="C663" s="328" t="str">
        <f t="shared" si="413"/>
        <v/>
      </c>
      <c r="D663" s="328" t="str">
        <f t="shared" si="414"/>
        <v/>
      </c>
      <c r="E663" s="328" t="e">
        <f t="shared" si="409"/>
        <v>#VALUE!</v>
      </c>
      <c r="F663" s="328" t="str">
        <f t="shared" si="415"/>
        <v/>
      </c>
      <c r="G663" s="328" t="str">
        <f t="shared" si="416"/>
        <v/>
      </c>
      <c r="H663" s="313"/>
      <c r="I663" s="328" t="str">
        <f t="shared" si="417"/>
        <v/>
      </c>
      <c r="J663" s="328">
        <f t="shared" si="410"/>
        <v>80</v>
      </c>
      <c r="K663" s="335" t="str">
        <f t="shared" si="418"/>
        <v/>
      </c>
      <c r="L663" s="323" t="str">
        <f t="shared" si="419"/>
        <v/>
      </c>
      <c r="M663" s="323" t="str">
        <f t="shared" si="420"/>
        <v/>
      </c>
      <c r="N663" s="328" t="str">
        <f t="shared" si="421"/>
        <v/>
      </c>
      <c r="O663" s="328" t="str">
        <f t="shared" si="422"/>
        <v/>
      </c>
      <c r="P663" s="332"/>
      <c r="Q663" s="328"/>
      <c r="R663" s="277" t="str">
        <f>IF(H663&gt;0, rate1(1,$L$52,$L$51,$L$54,L663,$L$53,$L$50,P663),"")</f>
        <v/>
      </c>
      <c r="S663" s="323"/>
      <c r="T663" s="323"/>
      <c r="U663" s="328"/>
      <c r="V663" s="336"/>
      <c r="W663" s="328"/>
      <c r="X663" s="328"/>
      <c r="Y663" s="328"/>
      <c r="Z663" s="108" t="str">
        <f>IF(H663&gt;0, rate1(1,$L$52,$L$51,$L$54,U663,$L$53,$L$50,Y663),"")</f>
        <v/>
      </c>
      <c r="AA663" s="336" t="str">
        <f t="shared" si="423"/>
        <v/>
      </c>
      <c r="AB663" s="336" t="str">
        <f t="shared" si="424"/>
        <v/>
      </c>
      <c r="AC663" s="328" t="str">
        <f t="shared" si="425"/>
        <v/>
      </c>
      <c r="AD663" s="328" t="str">
        <f t="shared" si="426"/>
        <v/>
      </c>
      <c r="AE663" s="328" t="str">
        <f t="shared" si="427"/>
        <v/>
      </c>
      <c r="AF663" s="328" t="str">
        <f t="shared" si="428"/>
        <v/>
      </c>
      <c r="AG663" s="328" t="str">
        <f t="shared" si="429"/>
        <v/>
      </c>
      <c r="AH663" s="328" t="str">
        <f t="shared" si="430"/>
        <v/>
      </c>
      <c r="AI663" s="328" t="str">
        <f t="shared" si="431"/>
        <v/>
      </c>
      <c r="AJ663" s="328" t="str">
        <f t="shared" si="432"/>
        <v/>
      </c>
      <c r="AK663" s="337" t="str">
        <f t="shared" si="433"/>
        <v/>
      </c>
      <c r="AL663" s="42" t="str">
        <f t="shared" si="411"/>
        <v/>
      </c>
    </row>
    <row r="664" spans="2:38" ht="15" x14ac:dyDescent="0.15">
      <c r="B664" s="328" t="str">
        <f t="shared" si="412"/>
        <v/>
      </c>
      <c r="C664" s="328" t="str">
        <f t="shared" si="413"/>
        <v/>
      </c>
      <c r="D664" s="328" t="str">
        <f t="shared" si="414"/>
        <v/>
      </c>
      <c r="E664" s="328" t="e">
        <f t="shared" si="409"/>
        <v>#VALUE!</v>
      </c>
      <c r="F664" s="328" t="str">
        <f t="shared" si="415"/>
        <v/>
      </c>
      <c r="G664" s="328" t="str">
        <f t="shared" si="416"/>
        <v/>
      </c>
      <c r="H664" s="313"/>
      <c r="I664" s="328" t="str">
        <f t="shared" si="417"/>
        <v/>
      </c>
      <c r="J664" s="328">
        <f t="shared" si="410"/>
        <v>80</v>
      </c>
      <c r="K664" s="335" t="str">
        <f t="shared" si="418"/>
        <v/>
      </c>
      <c r="L664" s="323" t="str">
        <f t="shared" si="419"/>
        <v/>
      </c>
      <c r="M664" s="323" t="str">
        <f t="shared" si="420"/>
        <v/>
      </c>
      <c r="N664" s="328" t="str">
        <f t="shared" si="421"/>
        <v/>
      </c>
      <c r="O664" s="328" t="str">
        <f t="shared" si="422"/>
        <v/>
      </c>
      <c r="P664" s="332"/>
      <c r="Q664" s="328"/>
      <c r="R664" s="277" t="str">
        <f>IF(H664&gt;0, rate1(1,$L$52,$L$51,$L$54,L664,$L$53,$L$50,P664),"")</f>
        <v/>
      </c>
      <c r="S664" s="323"/>
      <c r="T664" s="323"/>
      <c r="U664" s="328"/>
      <c r="V664" s="336"/>
      <c r="W664" s="328"/>
      <c r="X664" s="328"/>
      <c r="Y664" s="328"/>
      <c r="Z664" s="108" t="str">
        <f>IF(H664&gt;0, rate1(1,$L$52,$L$51,$L$54,U664,$L$53,$L$50,Y664),"")</f>
        <v/>
      </c>
      <c r="AA664" s="336" t="str">
        <f t="shared" si="423"/>
        <v/>
      </c>
      <c r="AB664" s="336" t="str">
        <f t="shared" si="424"/>
        <v/>
      </c>
      <c r="AC664" s="328" t="str">
        <f t="shared" si="425"/>
        <v/>
      </c>
      <c r="AD664" s="328" t="str">
        <f t="shared" si="426"/>
        <v/>
      </c>
      <c r="AE664" s="328" t="str">
        <f t="shared" si="427"/>
        <v/>
      </c>
      <c r="AF664" s="328" t="str">
        <f t="shared" si="428"/>
        <v/>
      </c>
      <c r="AG664" s="328" t="str">
        <f t="shared" si="429"/>
        <v/>
      </c>
      <c r="AH664" s="328" t="str">
        <f t="shared" si="430"/>
        <v/>
      </c>
      <c r="AI664" s="328" t="str">
        <f t="shared" si="431"/>
        <v/>
      </c>
      <c r="AJ664" s="328" t="str">
        <f t="shared" si="432"/>
        <v/>
      </c>
      <c r="AK664" s="337" t="str">
        <f t="shared" si="433"/>
        <v/>
      </c>
      <c r="AL664" s="42" t="str">
        <f t="shared" si="411"/>
        <v/>
      </c>
    </row>
    <row r="665" spans="2:38" ht="15" x14ac:dyDescent="0.15">
      <c r="B665" s="328" t="str">
        <f t="shared" si="412"/>
        <v/>
      </c>
      <c r="C665" s="328" t="str">
        <f t="shared" si="413"/>
        <v/>
      </c>
      <c r="D665" s="328" t="str">
        <f t="shared" si="414"/>
        <v/>
      </c>
      <c r="E665" s="328" t="e">
        <f t="shared" si="409"/>
        <v>#VALUE!</v>
      </c>
      <c r="F665" s="328" t="str">
        <f t="shared" si="415"/>
        <v/>
      </c>
      <c r="G665" s="328" t="str">
        <f t="shared" si="416"/>
        <v/>
      </c>
      <c r="H665" s="313"/>
      <c r="I665" s="328" t="str">
        <f t="shared" si="417"/>
        <v/>
      </c>
      <c r="J665" s="328">
        <f t="shared" si="410"/>
        <v>80</v>
      </c>
      <c r="K665" s="335" t="str">
        <f t="shared" si="418"/>
        <v/>
      </c>
      <c r="L665" s="323" t="str">
        <f t="shared" si="419"/>
        <v/>
      </c>
      <c r="M665" s="323" t="str">
        <f t="shared" si="420"/>
        <v/>
      </c>
      <c r="N665" s="328" t="str">
        <f t="shared" si="421"/>
        <v/>
      </c>
      <c r="O665" s="328" t="str">
        <f t="shared" si="422"/>
        <v/>
      </c>
      <c r="P665" s="332"/>
      <c r="Q665" s="328"/>
      <c r="R665" s="277" t="str">
        <f>IF(H665&gt;0, rate1(1,$L$52,$L$51,$L$54,L665,$L$53,$L$50,P665),"")</f>
        <v/>
      </c>
      <c r="S665" s="323"/>
      <c r="T665" s="323"/>
      <c r="U665" s="328"/>
      <c r="V665" s="336"/>
      <c r="W665" s="328"/>
      <c r="X665" s="328"/>
      <c r="Y665" s="328"/>
      <c r="Z665" s="108" t="str">
        <f>IF(H665&gt;0, rate1(1,$L$52,$L$51,$L$54,U665,$L$53,$L$50,Y665),"")</f>
        <v/>
      </c>
      <c r="AA665" s="336" t="str">
        <f t="shared" si="423"/>
        <v/>
      </c>
      <c r="AB665" s="336" t="str">
        <f t="shared" si="424"/>
        <v/>
      </c>
      <c r="AC665" s="328" t="str">
        <f t="shared" si="425"/>
        <v/>
      </c>
      <c r="AD665" s="328" t="str">
        <f t="shared" si="426"/>
        <v/>
      </c>
      <c r="AE665" s="328" t="str">
        <f t="shared" si="427"/>
        <v/>
      </c>
      <c r="AF665" s="328" t="str">
        <f t="shared" si="428"/>
        <v/>
      </c>
      <c r="AG665" s="328" t="str">
        <f t="shared" si="429"/>
        <v/>
      </c>
      <c r="AH665" s="328" t="str">
        <f t="shared" si="430"/>
        <v/>
      </c>
      <c r="AI665" s="328" t="str">
        <f t="shared" si="431"/>
        <v/>
      </c>
      <c r="AJ665" s="328" t="str">
        <f t="shared" si="432"/>
        <v/>
      </c>
      <c r="AK665" s="337" t="str">
        <f t="shared" si="433"/>
        <v/>
      </c>
      <c r="AL665" s="42" t="str">
        <f t="shared" si="411"/>
        <v/>
      </c>
    </row>
    <row r="666" spans="2:38" ht="15" x14ac:dyDescent="0.15">
      <c r="B666" s="328" t="str">
        <f t="shared" si="412"/>
        <v/>
      </c>
      <c r="C666" s="328" t="str">
        <f t="shared" si="413"/>
        <v/>
      </c>
      <c r="D666" s="328" t="str">
        <f t="shared" si="414"/>
        <v/>
      </c>
      <c r="E666" s="328" t="e">
        <f t="shared" si="409"/>
        <v>#VALUE!</v>
      </c>
      <c r="F666" s="328" t="str">
        <f t="shared" si="415"/>
        <v/>
      </c>
      <c r="G666" s="328" t="str">
        <f t="shared" si="416"/>
        <v/>
      </c>
      <c r="H666" s="313"/>
      <c r="I666" s="328" t="str">
        <f t="shared" si="417"/>
        <v/>
      </c>
      <c r="J666" s="328">
        <f t="shared" si="410"/>
        <v>80</v>
      </c>
      <c r="K666" s="335" t="str">
        <f t="shared" si="418"/>
        <v/>
      </c>
      <c r="L666" s="323" t="str">
        <f t="shared" si="419"/>
        <v/>
      </c>
      <c r="M666" s="323" t="str">
        <f t="shared" si="420"/>
        <v/>
      </c>
      <c r="N666" s="328" t="str">
        <f t="shared" si="421"/>
        <v/>
      </c>
      <c r="O666" s="328" t="str">
        <f t="shared" si="422"/>
        <v/>
      </c>
      <c r="P666" s="332"/>
      <c r="Q666" s="328"/>
      <c r="R666" s="277" t="str">
        <f>IF(H666&gt;0, rate1(1,$L$52,$L$51,$L$54,L666,$L$53,$L$50,P666),"")</f>
        <v/>
      </c>
      <c r="S666" s="323"/>
      <c r="T666" s="323"/>
      <c r="U666" s="328"/>
      <c r="V666" s="336"/>
      <c r="W666" s="328"/>
      <c r="X666" s="328"/>
      <c r="Y666" s="328"/>
      <c r="Z666" s="108" t="str">
        <f>IF(H666&gt;0, rate1(1,$L$52,$L$51,$L$54,U666,$L$53,$L$50,Y666),"")</f>
        <v/>
      </c>
      <c r="AA666" s="336" t="str">
        <f t="shared" si="423"/>
        <v/>
      </c>
      <c r="AB666" s="336" t="str">
        <f t="shared" si="424"/>
        <v/>
      </c>
      <c r="AC666" s="328" t="str">
        <f t="shared" si="425"/>
        <v/>
      </c>
      <c r="AD666" s="328" t="str">
        <f t="shared" si="426"/>
        <v/>
      </c>
      <c r="AE666" s="328" t="str">
        <f t="shared" si="427"/>
        <v/>
      </c>
      <c r="AF666" s="328" t="str">
        <f t="shared" si="428"/>
        <v/>
      </c>
      <c r="AG666" s="328" t="str">
        <f t="shared" si="429"/>
        <v/>
      </c>
      <c r="AH666" s="328" t="str">
        <f t="shared" si="430"/>
        <v/>
      </c>
      <c r="AI666" s="328" t="str">
        <f t="shared" si="431"/>
        <v/>
      </c>
      <c r="AJ666" s="328" t="str">
        <f t="shared" si="432"/>
        <v/>
      </c>
      <c r="AK666" s="337" t="str">
        <f t="shared" si="433"/>
        <v/>
      </c>
      <c r="AL666" s="42" t="str">
        <f t="shared" si="411"/>
        <v/>
      </c>
    </row>
    <row r="667" spans="2:38" ht="15" x14ac:dyDescent="0.15">
      <c r="B667" s="328" t="str">
        <f t="shared" si="412"/>
        <v/>
      </c>
      <c r="C667" s="328" t="str">
        <f t="shared" si="413"/>
        <v/>
      </c>
      <c r="D667" s="328" t="str">
        <f t="shared" si="414"/>
        <v/>
      </c>
      <c r="E667" s="328" t="e">
        <f t="shared" si="409"/>
        <v>#VALUE!</v>
      </c>
      <c r="F667" s="328" t="str">
        <f t="shared" si="415"/>
        <v/>
      </c>
      <c r="G667" s="328" t="str">
        <f t="shared" si="416"/>
        <v/>
      </c>
      <c r="H667" s="313"/>
      <c r="I667" s="328" t="str">
        <f t="shared" si="417"/>
        <v/>
      </c>
      <c r="J667" s="328">
        <f t="shared" si="410"/>
        <v>80</v>
      </c>
      <c r="K667" s="335" t="str">
        <f t="shared" si="418"/>
        <v/>
      </c>
      <c r="L667" s="323" t="str">
        <f t="shared" si="419"/>
        <v/>
      </c>
      <c r="M667" s="323" t="str">
        <f t="shared" si="420"/>
        <v/>
      </c>
      <c r="N667" s="328" t="str">
        <f t="shared" si="421"/>
        <v/>
      </c>
      <c r="O667" s="328" t="str">
        <f t="shared" si="422"/>
        <v/>
      </c>
      <c r="P667" s="332"/>
      <c r="Q667" s="328"/>
      <c r="R667" s="277" t="str">
        <f>IF(H667&gt;0, rate1(1,$L$52,$L$51,$L$54,L667,$L$53,$L$50,P667),"")</f>
        <v/>
      </c>
      <c r="S667" s="323"/>
      <c r="T667" s="323"/>
      <c r="U667" s="328"/>
      <c r="V667" s="336"/>
      <c r="W667" s="328"/>
      <c r="X667" s="328"/>
      <c r="Y667" s="328"/>
      <c r="Z667" s="108" t="str">
        <f>IF(H667&gt;0, rate1(1,$L$52,$L$51,$L$54,U667,$L$53,$L$50,Y667),"")</f>
        <v/>
      </c>
      <c r="AA667" s="336" t="str">
        <f t="shared" si="423"/>
        <v/>
      </c>
      <c r="AB667" s="336" t="str">
        <f t="shared" si="424"/>
        <v/>
      </c>
      <c r="AC667" s="328" t="str">
        <f t="shared" si="425"/>
        <v/>
      </c>
      <c r="AD667" s="328" t="str">
        <f t="shared" si="426"/>
        <v/>
      </c>
      <c r="AE667" s="328" t="str">
        <f t="shared" si="427"/>
        <v/>
      </c>
      <c r="AF667" s="328" t="str">
        <f t="shared" si="428"/>
        <v/>
      </c>
      <c r="AG667" s="328" t="str">
        <f t="shared" si="429"/>
        <v/>
      </c>
      <c r="AH667" s="328" t="str">
        <f t="shared" si="430"/>
        <v/>
      </c>
      <c r="AI667" s="328" t="str">
        <f t="shared" si="431"/>
        <v/>
      </c>
      <c r="AJ667" s="328" t="str">
        <f t="shared" si="432"/>
        <v/>
      </c>
      <c r="AK667" s="337" t="str">
        <f t="shared" si="433"/>
        <v/>
      </c>
      <c r="AL667" s="42" t="str">
        <f t="shared" si="411"/>
        <v/>
      </c>
    </row>
    <row r="668" spans="2:38" ht="15" x14ac:dyDescent="0.15">
      <c r="B668" s="328" t="str">
        <f t="shared" si="412"/>
        <v/>
      </c>
      <c r="C668" s="328" t="str">
        <f t="shared" si="413"/>
        <v/>
      </c>
      <c r="D668" s="328" t="str">
        <f t="shared" si="414"/>
        <v/>
      </c>
      <c r="E668" s="328" t="e">
        <f t="shared" si="409"/>
        <v>#VALUE!</v>
      </c>
      <c r="F668" s="328" t="str">
        <f t="shared" si="415"/>
        <v/>
      </c>
      <c r="G668" s="328" t="str">
        <f t="shared" si="416"/>
        <v/>
      </c>
      <c r="H668" s="313"/>
      <c r="I668" s="328" t="str">
        <f t="shared" si="417"/>
        <v/>
      </c>
      <c r="J668" s="328">
        <f t="shared" si="410"/>
        <v>80</v>
      </c>
      <c r="K668" s="335" t="str">
        <f t="shared" si="418"/>
        <v/>
      </c>
      <c r="L668" s="323" t="str">
        <f t="shared" si="419"/>
        <v/>
      </c>
      <c r="M668" s="323" t="str">
        <f t="shared" si="420"/>
        <v/>
      </c>
      <c r="N668" s="328" t="str">
        <f t="shared" si="421"/>
        <v/>
      </c>
      <c r="O668" s="328" t="str">
        <f t="shared" si="422"/>
        <v/>
      </c>
      <c r="P668" s="332"/>
      <c r="Q668" s="328"/>
      <c r="R668" s="277" t="str">
        <f>IF(H668&gt;0, rate1(1,$L$52,$L$51,$L$54,L668,$L$53,$L$50,P668),"")</f>
        <v/>
      </c>
      <c r="S668" s="323"/>
      <c r="T668" s="323"/>
      <c r="U668" s="328"/>
      <c r="V668" s="336"/>
      <c r="W668" s="328"/>
      <c r="X668" s="328"/>
      <c r="Y668" s="328"/>
      <c r="Z668" s="108" t="str">
        <f>IF(H668&gt;0, rate1(1,$L$52,$L$51,$L$54,U668,$L$53,$L$50,Y668),"")</f>
        <v/>
      </c>
      <c r="AA668" s="336" t="str">
        <f t="shared" si="423"/>
        <v/>
      </c>
      <c r="AB668" s="336" t="str">
        <f t="shared" si="424"/>
        <v/>
      </c>
      <c r="AC668" s="328" t="str">
        <f t="shared" si="425"/>
        <v/>
      </c>
      <c r="AD668" s="328" t="str">
        <f t="shared" si="426"/>
        <v/>
      </c>
      <c r="AE668" s="328" t="str">
        <f t="shared" si="427"/>
        <v/>
      </c>
      <c r="AF668" s="328" t="str">
        <f t="shared" si="428"/>
        <v/>
      </c>
      <c r="AG668" s="328" t="str">
        <f t="shared" si="429"/>
        <v/>
      </c>
      <c r="AH668" s="328" t="str">
        <f t="shared" si="430"/>
        <v/>
      </c>
      <c r="AI668" s="328" t="str">
        <f t="shared" si="431"/>
        <v/>
      </c>
      <c r="AJ668" s="328" t="str">
        <f t="shared" si="432"/>
        <v/>
      </c>
      <c r="AK668" s="337" t="str">
        <f t="shared" si="433"/>
        <v/>
      </c>
      <c r="AL668" s="42" t="str">
        <f t="shared" si="411"/>
        <v/>
      </c>
    </row>
    <row r="669" spans="2:38" ht="15" x14ac:dyDescent="0.15">
      <c r="B669" s="328" t="str">
        <f t="shared" si="412"/>
        <v/>
      </c>
      <c r="C669" s="328" t="str">
        <f t="shared" si="413"/>
        <v/>
      </c>
      <c r="D669" s="328" t="str">
        <f t="shared" si="414"/>
        <v/>
      </c>
      <c r="E669" s="328" t="e">
        <f t="shared" si="409"/>
        <v>#VALUE!</v>
      </c>
      <c r="F669" s="328" t="str">
        <f t="shared" si="415"/>
        <v/>
      </c>
      <c r="G669" s="328" t="str">
        <f t="shared" si="416"/>
        <v/>
      </c>
      <c r="H669" s="313"/>
      <c r="I669" s="328" t="str">
        <f t="shared" si="417"/>
        <v/>
      </c>
      <c r="J669" s="328">
        <f t="shared" si="410"/>
        <v>80</v>
      </c>
      <c r="K669" s="335" t="str">
        <f t="shared" si="418"/>
        <v/>
      </c>
      <c r="L669" s="323" t="str">
        <f t="shared" si="419"/>
        <v/>
      </c>
      <c r="M669" s="323" t="str">
        <f t="shared" si="420"/>
        <v/>
      </c>
      <c r="N669" s="328" t="str">
        <f t="shared" si="421"/>
        <v/>
      </c>
      <c r="O669" s="328" t="str">
        <f t="shared" si="422"/>
        <v/>
      </c>
      <c r="P669" s="332"/>
      <c r="Q669" s="328"/>
      <c r="R669" s="277" t="str">
        <f>IF(H669&gt;0, rate1(1,$L$52,$L$51,$L$54,L669,$L$53,$L$50,P669),"")</f>
        <v/>
      </c>
      <c r="S669" s="323"/>
      <c r="T669" s="323"/>
      <c r="U669" s="328"/>
      <c r="V669" s="336"/>
      <c r="W669" s="328"/>
      <c r="X669" s="328"/>
      <c r="Y669" s="328"/>
      <c r="Z669" s="108" t="str">
        <f>IF(H669&gt;0, rate1(1,$L$52,$L$51,$L$54,U669,$L$53,$L$50,Y669),"")</f>
        <v/>
      </c>
      <c r="AA669" s="336" t="str">
        <f t="shared" si="423"/>
        <v/>
      </c>
      <c r="AB669" s="336" t="str">
        <f t="shared" si="424"/>
        <v/>
      </c>
      <c r="AC669" s="328" t="str">
        <f t="shared" si="425"/>
        <v/>
      </c>
      <c r="AD669" s="328" t="str">
        <f t="shared" si="426"/>
        <v/>
      </c>
      <c r="AE669" s="328" t="str">
        <f t="shared" si="427"/>
        <v/>
      </c>
      <c r="AF669" s="328" t="str">
        <f t="shared" si="428"/>
        <v/>
      </c>
      <c r="AG669" s="328" t="str">
        <f t="shared" si="429"/>
        <v/>
      </c>
      <c r="AH669" s="328" t="str">
        <f t="shared" si="430"/>
        <v/>
      </c>
      <c r="AI669" s="328" t="str">
        <f t="shared" si="431"/>
        <v/>
      </c>
      <c r="AJ669" s="328" t="str">
        <f t="shared" si="432"/>
        <v/>
      </c>
      <c r="AK669" s="337" t="str">
        <f t="shared" si="433"/>
        <v/>
      </c>
      <c r="AL669" s="42" t="str">
        <f t="shared" si="411"/>
        <v/>
      </c>
    </row>
    <row r="670" spans="2:38" ht="15" x14ac:dyDescent="0.15">
      <c r="B670" s="328" t="str">
        <f t="shared" si="412"/>
        <v/>
      </c>
      <c r="C670" s="328" t="str">
        <f t="shared" si="413"/>
        <v/>
      </c>
      <c r="D670" s="328" t="str">
        <f t="shared" si="414"/>
        <v/>
      </c>
      <c r="E670" s="328" t="e">
        <f t="shared" si="409"/>
        <v>#VALUE!</v>
      </c>
      <c r="F670" s="328" t="str">
        <f t="shared" si="415"/>
        <v/>
      </c>
      <c r="G670" s="328" t="str">
        <f t="shared" si="416"/>
        <v/>
      </c>
      <c r="H670" s="313"/>
      <c r="I670" s="328" t="str">
        <f t="shared" si="417"/>
        <v/>
      </c>
      <c r="J670" s="328">
        <f t="shared" si="410"/>
        <v>80</v>
      </c>
      <c r="K670" s="335" t="str">
        <f t="shared" si="418"/>
        <v/>
      </c>
      <c r="L670" s="323" t="str">
        <f t="shared" si="419"/>
        <v/>
      </c>
      <c r="M670" s="323" t="str">
        <f t="shared" si="420"/>
        <v/>
      </c>
      <c r="N670" s="328" t="str">
        <f t="shared" si="421"/>
        <v/>
      </c>
      <c r="O670" s="328" t="str">
        <f t="shared" si="422"/>
        <v/>
      </c>
      <c r="P670" s="332"/>
      <c r="Q670" s="328"/>
      <c r="R670" s="277" t="str">
        <f>IF(H670&gt;0, rate1(1,$L$52,$L$51,$L$54,L670,$L$53,$L$50,P670),"")</f>
        <v/>
      </c>
      <c r="S670" s="323"/>
      <c r="T670" s="323"/>
      <c r="U670" s="328"/>
      <c r="V670" s="336"/>
      <c r="W670" s="328"/>
      <c r="X670" s="328"/>
      <c r="Y670" s="328"/>
      <c r="Z670" s="108" t="str">
        <f>IF(H670&gt;0, rate1(1,$L$52,$L$51,$L$54,U670,$L$53,$L$50,Y670),"")</f>
        <v/>
      </c>
      <c r="AA670" s="336" t="str">
        <f t="shared" si="423"/>
        <v/>
      </c>
      <c r="AB670" s="336" t="str">
        <f t="shared" si="424"/>
        <v/>
      </c>
      <c r="AC670" s="328" t="str">
        <f t="shared" si="425"/>
        <v/>
      </c>
      <c r="AD670" s="328" t="str">
        <f t="shared" si="426"/>
        <v/>
      </c>
      <c r="AE670" s="328" t="str">
        <f t="shared" si="427"/>
        <v/>
      </c>
      <c r="AF670" s="328" t="str">
        <f t="shared" si="428"/>
        <v/>
      </c>
      <c r="AG670" s="328" t="str">
        <f t="shared" si="429"/>
        <v/>
      </c>
      <c r="AH670" s="328" t="str">
        <f t="shared" si="430"/>
        <v/>
      </c>
      <c r="AI670" s="328" t="str">
        <f t="shared" si="431"/>
        <v/>
      </c>
      <c r="AJ670" s="328" t="str">
        <f t="shared" si="432"/>
        <v/>
      </c>
      <c r="AK670" s="337" t="str">
        <f t="shared" si="433"/>
        <v/>
      </c>
      <c r="AL670" s="42" t="str">
        <f t="shared" si="411"/>
        <v/>
      </c>
    </row>
    <row r="671" spans="2:38" ht="15" x14ac:dyDescent="0.15">
      <c r="B671" s="328" t="str">
        <f t="shared" si="412"/>
        <v/>
      </c>
      <c r="C671" s="328" t="str">
        <f t="shared" si="413"/>
        <v/>
      </c>
      <c r="D671" s="328" t="str">
        <f t="shared" si="414"/>
        <v/>
      </c>
      <c r="E671" s="328" t="e">
        <f t="shared" si="409"/>
        <v>#VALUE!</v>
      </c>
      <c r="F671" s="328" t="str">
        <f t="shared" si="415"/>
        <v/>
      </c>
      <c r="G671" s="328" t="str">
        <f t="shared" si="416"/>
        <v/>
      </c>
      <c r="H671" s="313"/>
      <c r="I671" s="328" t="str">
        <f t="shared" si="417"/>
        <v/>
      </c>
      <c r="J671" s="328">
        <f t="shared" si="410"/>
        <v>80</v>
      </c>
      <c r="K671" s="335" t="str">
        <f t="shared" si="418"/>
        <v/>
      </c>
      <c r="L671" s="323" t="str">
        <f t="shared" si="419"/>
        <v/>
      </c>
      <c r="M671" s="323" t="str">
        <f t="shared" si="420"/>
        <v/>
      </c>
      <c r="N671" s="328" t="str">
        <f t="shared" si="421"/>
        <v/>
      </c>
      <c r="O671" s="328" t="str">
        <f t="shared" si="422"/>
        <v/>
      </c>
      <c r="P671" s="332"/>
      <c r="Q671" s="328"/>
      <c r="R671" s="277" t="str">
        <f>IF(H671&gt;0, rate1(1,$L$52,$L$51,$L$54,L671,$L$53,$L$50,P671),"")</f>
        <v/>
      </c>
      <c r="S671" s="323"/>
      <c r="T671" s="323"/>
      <c r="U671" s="328"/>
      <c r="V671" s="336"/>
      <c r="W671" s="328"/>
      <c r="X671" s="328"/>
      <c r="Y671" s="328"/>
      <c r="Z671" s="108" t="str">
        <f>IF(H671&gt;0, rate1(1,$L$52,$L$51,$L$54,U671,$L$53,$L$50,Y671),"")</f>
        <v/>
      </c>
      <c r="AA671" s="336" t="str">
        <f t="shared" si="423"/>
        <v/>
      </c>
      <c r="AB671" s="336" t="str">
        <f t="shared" si="424"/>
        <v/>
      </c>
      <c r="AC671" s="328" t="str">
        <f t="shared" si="425"/>
        <v/>
      </c>
      <c r="AD671" s="328" t="str">
        <f t="shared" si="426"/>
        <v/>
      </c>
      <c r="AE671" s="328" t="str">
        <f t="shared" si="427"/>
        <v/>
      </c>
      <c r="AF671" s="328" t="str">
        <f t="shared" si="428"/>
        <v/>
      </c>
      <c r="AG671" s="328" t="str">
        <f t="shared" si="429"/>
        <v/>
      </c>
      <c r="AH671" s="328" t="str">
        <f t="shared" si="430"/>
        <v/>
      </c>
      <c r="AI671" s="328" t="str">
        <f t="shared" si="431"/>
        <v/>
      </c>
      <c r="AJ671" s="328" t="str">
        <f t="shared" si="432"/>
        <v/>
      </c>
      <c r="AK671" s="337" t="str">
        <f t="shared" si="433"/>
        <v/>
      </c>
      <c r="AL671" s="42" t="str">
        <f t="shared" si="411"/>
        <v/>
      </c>
    </row>
    <row r="672" spans="2:38" ht="15" x14ac:dyDescent="0.15">
      <c r="B672" s="328" t="str">
        <f t="shared" si="412"/>
        <v/>
      </c>
      <c r="C672" s="328" t="str">
        <f t="shared" si="413"/>
        <v/>
      </c>
      <c r="D672" s="328" t="str">
        <f t="shared" si="414"/>
        <v/>
      </c>
      <c r="E672" s="328" t="e">
        <f t="shared" si="409"/>
        <v>#VALUE!</v>
      </c>
      <c r="F672" s="328" t="str">
        <f t="shared" si="415"/>
        <v/>
      </c>
      <c r="G672" s="328" t="str">
        <f t="shared" si="416"/>
        <v/>
      </c>
      <c r="H672" s="313"/>
      <c r="I672" s="328" t="str">
        <f t="shared" si="417"/>
        <v/>
      </c>
      <c r="J672" s="328">
        <f t="shared" si="410"/>
        <v>80</v>
      </c>
      <c r="K672" s="335" t="str">
        <f t="shared" si="418"/>
        <v/>
      </c>
      <c r="L672" s="323" t="str">
        <f t="shared" si="419"/>
        <v/>
      </c>
      <c r="M672" s="323" t="str">
        <f t="shared" si="420"/>
        <v/>
      </c>
      <c r="N672" s="328" t="str">
        <f t="shared" si="421"/>
        <v/>
      </c>
      <c r="O672" s="328" t="str">
        <f t="shared" si="422"/>
        <v/>
      </c>
      <c r="P672" s="332"/>
      <c r="Q672" s="328"/>
      <c r="R672" s="277" t="str">
        <f>IF(H672&gt;0, rate1(1,$L$52,$L$51,$L$54,L672,$L$53,$L$50,P672),"")</f>
        <v/>
      </c>
      <c r="S672" s="323"/>
      <c r="T672" s="323"/>
      <c r="U672" s="328"/>
      <c r="V672" s="336"/>
      <c r="W672" s="328"/>
      <c r="X672" s="328"/>
      <c r="Y672" s="328"/>
      <c r="Z672" s="108" t="str">
        <f>IF(H672&gt;0, rate1(1,$L$52,$L$51,$L$54,U672,$L$53,$L$50,Y672),"")</f>
        <v/>
      </c>
      <c r="AA672" s="336" t="str">
        <f t="shared" si="423"/>
        <v/>
      </c>
      <c r="AB672" s="336" t="str">
        <f t="shared" si="424"/>
        <v/>
      </c>
      <c r="AC672" s="328" t="str">
        <f t="shared" si="425"/>
        <v/>
      </c>
      <c r="AD672" s="328" t="str">
        <f t="shared" si="426"/>
        <v/>
      </c>
      <c r="AE672" s="328" t="str">
        <f t="shared" si="427"/>
        <v/>
      </c>
      <c r="AF672" s="328" t="str">
        <f t="shared" si="428"/>
        <v/>
      </c>
      <c r="AG672" s="328" t="str">
        <f t="shared" si="429"/>
        <v/>
      </c>
      <c r="AH672" s="328" t="str">
        <f t="shared" si="430"/>
        <v/>
      </c>
      <c r="AI672" s="328" t="str">
        <f t="shared" si="431"/>
        <v/>
      </c>
      <c r="AJ672" s="328" t="str">
        <f t="shared" si="432"/>
        <v/>
      </c>
      <c r="AK672" s="337" t="str">
        <f t="shared" si="433"/>
        <v/>
      </c>
      <c r="AL672" s="42" t="str">
        <f t="shared" si="411"/>
        <v/>
      </c>
    </row>
    <row r="673" spans="2:38" ht="15" x14ac:dyDescent="0.15">
      <c r="B673" s="328" t="str">
        <f t="shared" si="412"/>
        <v/>
      </c>
      <c r="C673" s="328" t="str">
        <f t="shared" si="413"/>
        <v/>
      </c>
      <c r="D673" s="328" t="str">
        <f t="shared" si="414"/>
        <v/>
      </c>
      <c r="E673" s="328" t="e">
        <f t="shared" si="409"/>
        <v>#VALUE!</v>
      </c>
      <c r="F673" s="328" t="str">
        <f t="shared" si="415"/>
        <v/>
      </c>
      <c r="G673" s="328" t="str">
        <f t="shared" si="416"/>
        <v/>
      </c>
      <c r="H673" s="313"/>
      <c r="I673" s="328" t="str">
        <f t="shared" si="417"/>
        <v/>
      </c>
      <c r="J673" s="328">
        <f t="shared" si="410"/>
        <v>80</v>
      </c>
      <c r="K673" s="335" t="str">
        <f t="shared" si="418"/>
        <v/>
      </c>
      <c r="L673" s="323" t="str">
        <f t="shared" si="419"/>
        <v/>
      </c>
      <c r="M673" s="323" t="str">
        <f t="shared" si="420"/>
        <v/>
      </c>
      <c r="N673" s="328" t="str">
        <f t="shared" si="421"/>
        <v/>
      </c>
      <c r="O673" s="328" t="str">
        <f t="shared" si="422"/>
        <v/>
      </c>
      <c r="P673" s="332"/>
      <c r="Q673" s="328"/>
      <c r="R673" s="277" t="str">
        <f>IF(H673&gt;0, rate1(1,$L$52,$L$51,$L$54,L673,$L$53,$L$50,P673),"")</f>
        <v/>
      </c>
      <c r="S673" s="323"/>
      <c r="T673" s="323"/>
      <c r="U673" s="328"/>
      <c r="V673" s="336"/>
      <c r="W673" s="328"/>
      <c r="X673" s="328"/>
      <c r="Y673" s="328"/>
      <c r="Z673" s="108" t="str">
        <f>IF(H673&gt;0, rate1(1,$L$52,$L$51,$L$54,U673,$L$53,$L$50,Y673),"")</f>
        <v/>
      </c>
      <c r="AA673" s="336" t="str">
        <f t="shared" si="423"/>
        <v/>
      </c>
      <c r="AB673" s="336" t="str">
        <f t="shared" si="424"/>
        <v/>
      </c>
      <c r="AC673" s="328" t="str">
        <f t="shared" si="425"/>
        <v/>
      </c>
      <c r="AD673" s="328" t="str">
        <f t="shared" si="426"/>
        <v/>
      </c>
      <c r="AE673" s="328" t="str">
        <f t="shared" si="427"/>
        <v/>
      </c>
      <c r="AF673" s="328" t="str">
        <f t="shared" si="428"/>
        <v/>
      </c>
      <c r="AG673" s="328" t="str">
        <f t="shared" si="429"/>
        <v/>
      </c>
      <c r="AH673" s="328" t="str">
        <f t="shared" si="430"/>
        <v/>
      </c>
      <c r="AI673" s="328" t="str">
        <f t="shared" si="431"/>
        <v/>
      </c>
      <c r="AJ673" s="328" t="str">
        <f t="shared" si="432"/>
        <v/>
      </c>
      <c r="AK673" s="337" t="str">
        <f t="shared" si="433"/>
        <v/>
      </c>
      <c r="AL673" s="42" t="str">
        <f t="shared" si="411"/>
        <v/>
      </c>
    </row>
    <row r="674" spans="2:38" ht="15" x14ac:dyDescent="0.15">
      <c r="B674" s="328" t="str">
        <f t="shared" si="412"/>
        <v/>
      </c>
      <c r="C674" s="328" t="str">
        <f t="shared" si="413"/>
        <v/>
      </c>
      <c r="D674" s="328" t="str">
        <f t="shared" si="414"/>
        <v/>
      </c>
      <c r="E674" s="328" t="e">
        <f t="shared" si="409"/>
        <v>#VALUE!</v>
      </c>
      <c r="F674" s="328" t="str">
        <f t="shared" si="415"/>
        <v/>
      </c>
      <c r="G674" s="328" t="str">
        <f t="shared" si="416"/>
        <v/>
      </c>
      <c r="H674" s="313"/>
      <c r="I674" s="328" t="str">
        <f t="shared" si="417"/>
        <v/>
      </c>
      <c r="J674" s="328">
        <f t="shared" si="410"/>
        <v>80</v>
      </c>
      <c r="K674" s="335" t="str">
        <f t="shared" si="418"/>
        <v/>
      </c>
      <c r="L674" s="323" t="str">
        <f t="shared" si="419"/>
        <v/>
      </c>
      <c r="M674" s="323" t="str">
        <f t="shared" si="420"/>
        <v/>
      </c>
      <c r="N674" s="328" t="str">
        <f t="shared" si="421"/>
        <v/>
      </c>
      <c r="O674" s="328" t="str">
        <f t="shared" si="422"/>
        <v/>
      </c>
      <c r="P674" s="332"/>
      <c r="Q674" s="328"/>
      <c r="R674" s="277" t="str">
        <f>IF(H674&gt;0, rate1(1,$L$52,$L$51,$L$54,L674,$L$53,$L$50,P674),"")</f>
        <v/>
      </c>
      <c r="S674" s="323"/>
      <c r="T674" s="323"/>
      <c r="U674" s="328"/>
      <c r="V674" s="336"/>
      <c r="W674" s="328"/>
      <c r="X674" s="328"/>
      <c r="Y674" s="328"/>
      <c r="Z674" s="108" t="str">
        <f>IF(H674&gt;0, rate1(1,$L$52,$L$51,$L$54,U674,$L$53,$L$50,Y674),"")</f>
        <v/>
      </c>
      <c r="AA674" s="336" t="str">
        <f t="shared" si="423"/>
        <v/>
      </c>
      <c r="AB674" s="336" t="str">
        <f t="shared" si="424"/>
        <v/>
      </c>
      <c r="AC674" s="328" t="str">
        <f t="shared" si="425"/>
        <v/>
      </c>
      <c r="AD674" s="328" t="str">
        <f t="shared" si="426"/>
        <v/>
      </c>
      <c r="AE674" s="328" t="str">
        <f t="shared" si="427"/>
        <v/>
      </c>
      <c r="AF674" s="328" t="str">
        <f t="shared" si="428"/>
        <v/>
      </c>
      <c r="AG674" s="328" t="str">
        <f t="shared" si="429"/>
        <v/>
      </c>
      <c r="AH674" s="328" t="str">
        <f t="shared" si="430"/>
        <v/>
      </c>
      <c r="AI674" s="328" t="str">
        <f t="shared" si="431"/>
        <v/>
      </c>
      <c r="AJ674" s="328" t="str">
        <f t="shared" si="432"/>
        <v/>
      </c>
      <c r="AK674" s="337" t="str">
        <f t="shared" si="433"/>
        <v/>
      </c>
      <c r="AL674" s="42" t="str">
        <f t="shared" si="411"/>
        <v/>
      </c>
    </row>
    <row r="675" spans="2:38" ht="15" x14ac:dyDescent="0.15">
      <c r="B675" s="328" t="str">
        <f t="shared" si="412"/>
        <v/>
      </c>
      <c r="C675" s="328" t="str">
        <f t="shared" si="413"/>
        <v/>
      </c>
      <c r="D675" s="328" t="str">
        <f t="shared" si="414"/>
        <v/>
      </c>
      <c r="E675" s="328" t="e">
        <f t="shared" si="409"/>
        <v>#VALUE!</v>
      </c>
      <c r="F675" s="328" t="str">
        <f t="shared" si="415"/>
        <v/>
      </c>
      <c r="G675" s="328" t="str">
        <f t="shared" si="416"/>
        <v/>
      </c>
      <c r="H675" s="313"/>
      <c r="I675" s="328" t="str">
        <f t="shared" si="417"/>
        <v/>
      </c>
      <c r="J675" s="328">
        <f t="shared" si="410"/>
        <v>80</v>
      </c>
      <c r="K675" s="335" t="str">
        <f t="shared" si="418"/>
        <v/>
      </c>
      <c r="L675" s="323" t="str">
        <f t="shared" si="419"/>
        <v/>
      </c>
      <c r="M675" s="323" t="str">
        <f t="shared" si="420"/>
        <v/>
      </c>
      <c r="N675" s="328" t="str">
        <f t="shared" si="421"/>
        <v/>
      </c>
      <c r="O675" s="328" t="str">
        <f t="shared" si="422"/>
        <v/>
      </c>
      <c r="P675" s="332"/>
      <c r="Q675" s="328"/>
      <c r="R675" s="277" t="str">
        <f>IF(H675&gt;0, rate1(1,$L$52,$L$51,$L$54,L675,$L$53,$L$50,P675),"")</f>
        <v/>
      </c>
      <c r="S675" s="323"/>
      <c r="T675" s="323"/>
      <c r="U675" s="328"/>
      <c r="V675" s="336"/>
      <c r="W675" s="328"/>
      <c r="X675" s="328"/>
      <c r="Y675" s="328"/>
      <c r="Z675" s="108" t="str">
        <f>IF(H675&gt;0, rate1(1,$L$52,$L$51,$L$54,U675,$L$53,$L$50,Y675),"")</f>
        <v/>
      </c>
      <c r="AA675" s="336" t="str">
        <f t="shared" si="423"/>
        <v/>
      </c>
      <c r="AB675" s="336" t="str">
        <f t="shared" si="424"/>
        <v/>
      </c>
      <c r="AC675" s="328" t="str">
        <f t="shared" si="425"/>
        <v/>
      </c>
      <c r="AD675" s="328" t="str">
        <f t="shared" si="426"/>
        <v/>
      </c>
      <c r="AE675" s="328" t="str">
        <f t="shared" si="427"/>
        <v/>
      </c>
      <c r="AF675" s="328" t="str">
        <f t="shared" si="428"/>
        <v/>
      </c>
      <c r="AG675" s="328" t="str">
        <f t="shared" si="429"/>
        <v/>
      </c>
      <c r="AH675" s="328" t="str">
        <f t="shared" si="430"/>
        <v/>
      </c>
      <c r="AI675" s="328" t="str">
        <f t="shared" si="431"/>
        <v/>
      </c>
      <c r="AJ675" s="328" t="str">
        <f t="shared" si="432"/>
        <v/>
      </c>
      <c r="AK675" s="337" t="str">
        <f t="shared" si="433"/>
        <v/>
      </c>
      <c r="AL675" s="42" t="str">
        <f t="shared" si="411"/>
        <v/>
      </c>
    </row>
    <row r="676" spans="2:38" ht="15" x14ac:dyDescent="0.15">
      <c r="B676" s="328" t="str">
        <f t="shared" si="412"/>
        <v/>
      </c>
      <c r="C676" s="328" t="str">
        <f t="shared" si="413"/>
        <v/>
      </c>
      <c r="D676" s="328" t="str">
        <f t="shared" si="414"/>
        <v/>
      </c>
      <c r="E676" s="328" t="e">
        <f t="shared" si="409"/>
        <v>#VALUE!</v>
      </c>
      <c r="F676" s="328" t="str">
        <f t="shared" si="415"/>
        <v/>
      </c>
      <c r="G676" s="328" t="str">
        <f t="shared" si="416"/>
        <v/>
      </c>
      <c r="H676" s="313"/>
      <c r="I676" s="328" t="str">
        <f t="shared" si="417"/>
        <v/>
      </c>
      <c r="J676" s="328">
        <f t="shared" si="410"/>
        <v>80</v>
      </c>
      <c r="K676" s="335" t="str">
        <f t="shared" si="418"/>
        <v/>
      </c>
      <c r="L676" s="323" t="str">
        <f t="shared" si="419"/>
        <v/>
      </c>
      <c r="M676" s="323" t="str">
        <f t="shared" si="420"/>
        <v/>
      </c>
      <c r="N676" s="328" t="str">
        <f t="shared" si="421"/>
        <v/>
      </c>
      <c r="O676" s="328" t="str">
        <f t="shared" si="422"/>
        <v/>
      </c>
      <c r="P676" s="332"/>
      <c r="Q676" s="328"/>
      <c r="R676" s="277" t="str">
        <f>IF(H676&gt;0, rate1(1,$L$52,$L$51,$L$54,L676,$L$53,$L$50,P676),"")</f>
        <v/>
      </c>
      <c r="S676" s="323"/>
      <c r="T676" s="323"/>
      <c r="U676" s="328"/>
      <c r="V676" s="336"/>
      <c r="W676" s="328"/>
      <c r="X676" s="328"/>
      <c r="Y676" s="328"/>
      <c r="Z676" s="108" t="str">
        <f>IF(H676&gt;0, rate1(1,$L$52,$L$51,$L$54,U676,$L$53,$L$50,Y676),"")</f>
        <v/>
      </c>
      <c r="AA676" s="336" t="str">
        <f t="shared" si="423"/>
        <v/>
      </c>
      <c r="AB676" s="336" t="str">
        <f t="shared" si="424"/>
        <v/>
      </c>
      <c r="AC676" s="328" t="str">
        <f t="shared" si="425"/>
        <v/>
      </c>
      <c r="AD676" s="328" t="str">
        <f t="shared" si="426"/>
        <v/>
      </c>
      <c r="AE676" s="328" t="str">
        <f t="shared" si="427"/>
        <v/>
      </c>
      <c r="AF676" s="328" t="str">
        <f t="shared" si="428"/>
        <v/>
      </c>
      <c r="AG676" s="328" t="str">
        <f t="shared" si="429"/>
        <v/>
      </c>
      <c r="AH676" s="328" t="str">
        <f t="shared" si="430"/>
        <v/>
      </c>
      <c r="AI676" s="328" t="str">
        <f t="shared" si="431"/>
        <v/>
      </c>
      <c r="AJ676" s="328" t="str">
        <f t="shared" si="432"/>
        <v/>
      </c>
      <c r="AK676" s="337" t="str">
        <f t="shared" si="433"/>
        <v/>
      </c>
      <c r="AL676" s="42" t="str">
        <f t="shared" si="411"/>
        <v/>
      </c>
    </row>
    <row r="677" spans="2:38" ht="15" x14ac:dyDescent="0.15">
      <c r="B677" s="328" t="str">
        <f t="shared" si="412"/>
        <v/>
      </c>
      <c r="C677" s="328" t="str">
        <f t="shared" si="413"/>
        <v/>
      </c>
      <c r="D677" s="328" t="str">
        <f t="shared" si="414"/>
        <v/>
      </c>
      <c r="E677" s="328" t="e">
        <f t="shared" si="409"/>
        <v>#VALUE!</v>
      </c>
      <c r="F677" s="328" t="str">
        <f t="shared" si="415"/>
        <v/>
      </c>
      <c r="G677" s="328" t="str">
        <f t="shared" si="416"/>
        <v/>
      </c>
      <c r="H677" s="313"/>
      <c r="I677" s="328" t="str">
        <f t="shared" si="417"/>
        <v/>
      </c>
      <c r="J677" s="328">
        <f t="shared" si="410"/>
        <v>80</v>
      </c>
      <c r="K677" s="335" t="str">
        <f t="shared" si="418"/>
        <v/>
      </c>
      <c r="L677" s="323" t="str">
        <f t="shared" si="419"/>
        <v/>
      </c>
      <c r="M677" s="323" t="str">
        <f t="shared" si="420"/>
        <v/>
      </c>
      <c r="N677" s="328" t="str">
        <f t="shared" si="421"/>
        <v/>
      </c>
      <c r="O677" s="328" t="str">
        <f t="shared" si="422"/>
        <v/>
      </c>
      <c r="P677" s="332"/>
      <c r="Q677" s="328"/>
      <c r="R677" s="277" t="str">
        <f>IF(H677&gt;0, rate1(1,$L$52,$L$51,$L$54,L677,$L$53,$L$50,P677),"")</f>
        <v/>
      </c>
      <c r="S677" s="323"/>
      <c r="T677" s="323"/>
      <c r="U677" s="328"/>
      <c r="V677" s="336"/>
      <c r="W677" s="328"/>
      <c r="X677" s="328"/>
      <c r="Y677" s="328"/>
      <c r="Z677" s="108" t="str">
        <f>IF(H677&gt;0, rate1(1,$L$52,$L$51,$L$54,U677,$L$53,$L$50,Y677),"")</f>
        <v/>
      </c>
      <c r="AA677" s="336" t="str">
        <f t="shared" si="423"/>
        <v/>
      </c>
      <c r="AB677" s="336" t="str">
        <f t="shared" si="424"/>
        <v/>
      </c>
      <c r="AC677" s="328" t="str">
        <f t="shared" si="425"/>
        <v/>
      </c>
      <c r="AD677" s="328" t="str">
        <f t="shared" si="426"/>
        <v/>
      </c>
      <c r="AE677" s="328" t="str">
        <f t="shared" si="427"/>
        <v/>
      </c>
      <c r="AF677" s="328" t="str">
        <f t="shared" si="428"/>
        <v/>
      </c>
      <c r="AG677" s="328" t="str">
        <f t="shared" si="429"/>
        <v/>
      </c>
      <c r="AH677" s="328" t="str">
        <f t="shared" si="430"/>
        <v/>
      </c>
      <c r="AI677" s="328" t="str">
        <f t="shared" si="431"/>
        <v/>
      </c>
      <c r="AJ677" s="328" t="str">
        <f t="shared" si="432"/>
        <v/>
      </c>
      <c r="AK677" s="337" t="str">
        <f t="shared" si="433"/>
        <v/>
      </c>
      <c r="AL677" s="42" t="str">
        <f t="shared" si="411"/>
        <v/>
      </c>
    </row>
    <row r="678" spans="2:38" ht="15" x14ac:dyDescent="0.15">
      <c r="B678" s="328" t="str">
        <f t="shared" si="412"/>
        <v/>
      </c>
      <c r="C678" s="328" t="str">
        <f t="shared" si="413"/>
        <v/>
      </c>
      <c r="D678" s="328" t="str">
        <f t="shared" si="414"/>
        <v/>
      </c>
      <c r="E678" s="328" t="e">
        <f t="shared" si="409"/>
        <v>#VALUE!</v>
      </c>
      <c r="F678" s="328" t="str">
        <f t="shared" si="415"/>
        <v/>
      </c>
      <c r="G678" s="328" t="str">
        <f t="shared" si="416"/>
        <v/>
      </c>
      <c r="H678" s="313"/>
      <c r="I678" s="328" t="str">
        <f t="shared" si="417"/>
        <v/>
      </c>
      <c r="J678" s="328">
        <f t="shared" si="410"/>
        <v>80</v>
      </c>
      <c r="K678" s="335" t="str">
        <f t="shared" si="418"/>
        <v/>
      </c>
      <c r="L678" s="323" t="str">
        <f t="shared" si="419"/>
        <v/>
      </c>
      <c r="M678" s="323" t="str">
        <f t="shared" si="420"/>
        <v/>
      </c>
      <c r="N678" s="328" t="str">
        <f t="shared" si="421"/>
        <v/>
      </c>
      <c r="O678" s="328" t="str">
        <f t="shared" si="422"/>
        <v/>
      </c>
      <c r="P678" s="332"/>
      <c r="Q678" s="328"/>
      <c r="R678" s="277" t="str">
        <f>IF(H678&gt;0, rate1(1,$L$52,$L$51,$L$54,L678,$L$53,$L$50,P678),"")</f>
        <v/>
      </c>
      <c r="S678" s="323"/>
      <c r="T678" s="323"/>
      <c r="U678" s="328"/>
      <c r="V678" s="336"/>
      <c r="W678" s="328"/>
      <c r="X678" s="328"/>
      <c r="Y678" s="328"/>
      <c r="Z678" s="108" t="str">
        <f>IF(H678&gt;0, rate1(1,$L$52,$L$51,$L$54,U678,$L$53,$L$50,Y678),"")</f>
        <v/>
      </c>
      <c r="AA678" s="336" t="str">
        <f t="shared" si="423"/>
        <v/>
      </c>
      <c r="AB678" s="336" t="str">
        <f t="shared" si="424"/>
        <v/>
      </c>
      <c r="AC678" s="328" t="str">
        <f t="shared" si="425"/>
        <v/>
      </c>
      <c r="AD678" s="328" t="str">
        <f t="shared" si="426"/>
        <v/>
      </c>
      <c r="AE678" s="328" t="str">
        <f t="shared" si="427"/>
        <v/>
      </c>
      <c r="AF678" s="328" t="str">
        <f t="shared" si="428"/>
        <v/>
      </c>
      <c r="AG678" s="328" t="str">
        <f t="shared" si="429"/>
        <v/>
      </c>
      <c r="AH678" s="328" t="str">
        <f t="shared" si="430"/>
        <v/>
      </c>
      <c r="AI678" s="328" t="str">
        <f t="shared" si="431"/>
        <v/>
      </c>
      <c r="AJ678" s="328" t="str">
        <f t="shared" si="432"/>
        <v/>
      </c>
      <c r="AK678" s="337" t="str">
        <f t="shared" si="433"/>
        <v/>
      </c>
      <c r="AL678" s="42" t="str">
        <f t="shared" si="411"/>
        <v/>
      </c>
    </row>
    <row r="679" spans="2:38" ht="15" x14ac:dyDescent="0.15">
      <c r="B679" s="328" t="str">
        <f t="shared" si="412"/>
        <v/>
      </c>
      <c r="C679" s="328" t="str">
        <f t="shared" si="413"/>
        <v/>
      </c>
      <c r="D679" s="328" t="str">
        <f t="shared" si="414"/>
        <v/>
      </c>
      <c r="E679" s="328" t="e">
        <f t="shared" si="409"/>
        <v>#VALUE!</v>
      </c>
      <c r="F679" s="328" t="str">
        <f t="shared" si="415"/>
        <v/>
      </c>
      <c r="G679" s="328" t="str">
        <f t="shared" si="416"/>
        <v/>
      </c>
      <c r="H679" s="313"/>
      <c r="I679" s="328" t="str">
        <f t="shared" si="417"/>
        <v/>
      </c>
      <c r="J679" s="328">
        <f t="shared" si="410"/>
        <v>80</v>
      </c>
      <c r="K679" s="335" t="str">
        <f t="shared" si="418"/>
        <v/>
      </c>
      <c r="L679" s="323" t="str">
        <f t="shared" si="419"/>
        <v/>
      </c>
      <c r="M679" s="323" t="str">
        <f t="shared" si="420"/>
        <v/>
      </c>
      <c r="N679" s="328" t="str">
        <f t="shared" si="421"/>
        <v/>
      </c>
      <c r="O679" s="328" t="str">
        <f t="shared" si="422"/>
        <v/>
      </c>
      <c r="P679" s="332"/>
      <c r="Q679" s="328"/>
      <c r="R679" s="277" t="str">
        <f>IF(H679&gt;0, rate1(1,$L$52,$L$51,$L$54,L679,$L$53,$L$50,P679),"")</f>
        <v/>
      </c>
      <c r="S679" s="323"/>
      <c r="T679" s="323"/>
      <c r="U679" s="328"/>
      <c r="V679" s="336"/>
      <c r="W679" s="328"/>
      <c r="X679" s="328"/>
      <c r="Y679" s="328"/>
      <c r="Z679" s="108" t="str">
        <f>IF(H679&gt;0, rate1(1,$L$52,$L$51,$L$54,U679,$L$53,$L$50,Y679),"")</f>
        <v/>
      </c>
      <c r="AA679" s="336" t="str">
        <f t="shared" si="423"/>
        <v/>
      </c>
      <c r="AB679" s="336" t="str">
        <f t="shared" si="424"/>
        <v/>
      </c>
      <c r="AC679" s="328" t="str">
        <f t="shared" si="425"/>
        <v/>
      </c>
      <c r="AD679" s="328" t="str">
        <f t="shared" si="426"/>
        <v/>
      </c>
      <c r="AE679" s="328" t="str">
        <f t="shared" si="427"/>
        <v/>
      </c>
      <c r="AF679" s="328" t="str">
        <f t="shared" si="428"/>
        <v/>
      </c>
      <c r="AG679" s="328" t="str">
        <f t="shared" si="429"/>
        <v/>
      </c>
      <c r="AH679" s="328" t="str">
        <f t="shared" si="430"/>
        <v/>
      </c>
      <c r="AI679" s="328" t="str">
        <f t="shared" si="431"/>
        <v/>
      </c>
      <c r="AJ679" s="328" t="str">
        <f t="shared" si="432"/>
        <v/>
      </c>
      <c r="AK679" s="337" t="str">
        <f t="shared" si="433"/>
        <v/>
      </c>
      <c r="AL679" s="42" t="str">
        <f t="shared" si="411"/>
        <v/>
      </c>
    </row>
    <row r="680" spans="2:38" ht="15" x14ac:dyDescent="0.15">
      <c r="B680" s="328" t="str">
        <f t="shared" si="412"/>
        <v/>
      </c>
      <c r="C680" s="328" t="str">
        <f t="shared" si="413"/>
        <v/>
      </c>
      <c r="D680" s="328" t="str">
        <f t="shared" si="414"/>
        <v/>
      </c>
      <c r="E680" s="328" t="e">
        <f t="shared" si="409"/>
        <v>#VALUE!</v>
      </c>
      <c r="F680" s="328" t="str">
        <f t="shared" si="415"/>
        <v/>
      </c>
      <c r="G680" s="328" t="str">
        <f t="shared" si="416"/>
        <v/>
      </c>
      <c r="H680" s="313"/>
      <c r="I680" s="328" t="str">
        <f t="shared" si="417"/>
        <v/>
      </c>
      <c r="J680" s="328">
        <f t="shared" si="410"/>
        <v>80</v>
      </c>
      <c r="K680" s="335" t="str">
        <f t="shared" si="418"/>
        <v/>
      </c>
      <c r="L680" s="323" t="str">
        <f t="shared" si="419"/>
        <v/>
      </c>
      <c r="M680" s="323" t="str">
        <f t="shared" si="420"/>
        <v/>
      </c>
      <c r="N680" s="328" t="str">
        <f t="shared" si="421"/>
        <v/>
      </c>
      <c r="O680" s="328" t="str">
        <f t="shared" si="422"/>
        <v/>
      </c>
      <c r="P680" s="332"/>
      <c r="Q680" s="328"/>
      <c r="R680" s="277" t="str">
        <f>IF(H680&gt;0, rate1(1,$L$52,$L$51,$L$54,L680,$L$53,$L$50,P680),"")</f>
        <v/>
      </c>
      <c r="S680" s="323"/>
      <c r="T680" s="323"/>
      <c r="U680" s="328"/>
      <c r="V680" s="336"/>
      <c r="W680" s="328"/>
      <c r="X680" s="328"/>
      <c r="Y680" s="328"/>
      <c r="Z680" s="108" t="str">
        <f>IF(H680&gt;0, rate1(1,$L$52,$L$51,$L$54,U680,$L$53,$L$50,Y680),"")</f>
        <v/>
      </c>
      <c r="AA680" s="336" t="str">
        <f t="shared" si="423"/>
        <v/>
      </c>
      <c r="AB680" s="336" t="str">
        <f t="shared" si="424"/>
        <v/>
      </c>
      <c r="AC680" s="328" t="str">
        <f t="shared" si="425"/>
        <v/>
      </c>
      <c r="AD680" s="328" t="str">
        <f t="shared" si="426"/>
        <v/>
      </c>
      <c r="AE680" s="328" t="str">
        <f t="shared" si="427"/>
        <v/>
      </c>
      <c r="AF680" s="328" t="str">
        <f t="shared" si="428"/>
        <v/>
      </c>
      <c r="AG680" s="328" t="str">
        <f t="shared" si="429"/>
        <v/>
      </c>
      <c r="AH680" s="328" t="str">
        <f t="shared" si="430"/>
        <v/>
      </c>
      <c r="AI680" s="328" t="str">
        <f t="shared" si="431"/>
        <v/>
      </c>
      <c r="AJ680" s="328" t="str">
        <f t="shared" si="432"/>
        <v/>
      </c>
      <c r="AK680" s="337" t="str">
        <f t="shared" si="433"/>
        <v/>
      </c>
      <c r="AL680" s="42" t="str">
        <f t="shared" si="411"/>
        <v/>
      </c>
    </row>
    <row r="681" spans="2:38" ht="15" x14ac:dyDescent="0.15">
      <c r="B681" s="328" t="str">
        <f t="shared" si="412"/>
        <v/>
      </c>
      <c r="C681" s="328" t="str">
        <f t="shared" si="413"/>
        <v/>
      </c>
      <c r="D681" s="328" t="str">
        <f t="shared" si="414"/>
        <v/>
      </c>
      <c r="E681" s="328" t="e">
        <f t="shared" si="409"/>
        <v>#VALUE!</v>
      </c>
      <c r="F681" s="328" t="str">
        <f t="shared" si="415"/>
        <v/>
      </c>
      <c r="G681" s="328" t="str">
        <f t="shared" si="416"/>
        <v/>
      </c>
      <c r="H681" s="313"/>
      <c r="I681" s="328" t="str">
        <f t="shared" si="417"/>
        <v/>
      </c>
      <c r="J681" s="328">
        <f t="shared" si="410"/>
        <v>80</v>
      </c>
      <c r="K681" s="335" t="str">
        <f t="shared" si="418"/>
        <v/>
      </c>
      <c r="L681" s="323" t="str">
        <f t="shared" si="419"/>
        <v/>
      </c>
      <c r="M681" s="323" t="str">
        <f t="shared" si="420"/>
        <v/>
      </c>
      <c r="N681" s="328" t="str">
        <f t="shared" si="421"/>
        <v/>
      </c>
      <c r="O681" s="328" t="str">
        <f t="shared" si="422"/>
        <v/>
      </c>
      <c r="P681" s="332"/>
      <c r="Q681" s="328"/>
      <c r="R681" s="277" t="str">
        <f>IF(H681&gt;0, rate1(1,$L$52,$L$51,$L$54,L681,$L$53,$L$50,P681),"")</f>
        <v/>
      </c>
      <c r="S681" s="323"/>
      <c r="T681" s="323"/>
      <c r="U681" s="328"/>
      <c r="V681" s="336"/>
      <c r="W681" s="328"/>
      <c r="X681" s="328"/>
      <c r="Y681" s="328"/>
      <c r="Z681" s="108" t="str">
        <f>IF(H681&gt;0, rate1(1,$L$52,$L$51,$L$54,U681,$L$53,$L$50,Y681),"")</f>
        <v/>
      </c>
      <c r="AA681" s="336" t="str">
        <f t="shared" si="423"/>
        <v/>
      </c>
      <c r="AB681" s="336" t="str">
        <f t="shared" si="424"/>
        <v/>
      </c>
      <c r="AC681" s="328" t="str">
        <f t="shared" si="425"/>
        <v/>
      </c>
      <c r="AD681" s="328" t="str">
        <f t="shared" si="426"/>
        <v/>
      </c>
      <c r="AE681" s="328" t="str">
        <f t="shared" si="427"/>
        <v/>
      </c>
      <c r="AF681" s="328" t="str">
        <f t="shared" si="428"/>
        <v/>
      </c>
      <c r="AG681" s="328" t="str">
        <f t="shared" si="429"/>
        <v/>
      </c>
      <c r="AH681" s="328" t="str">
        <f t="shared" si="430"/>
        <v/>
      </c>
      <c r="AI681" s="328" t="str">
        <f t="shared" si="431"/>
        <v/>
      </c>
      <c r="AJ681" s="328" t="str">
        <f t="shared" si="432"/>
        <v/>
      </c>
      <c r="AK681" s="337" t="str">
        <f t="shared" si="433"/>
        <v/>
      </c>
      <c r="AL681" s="42" t="str">
        <f t="shared" si="411"/>
        <v/>
      </c>
    </row>
    <row r="682" spans="2:38" ht="15" x14ac:dyDescent="0.15">
      <c r="B682" s="328" t="str">
        <f t="shared" si="412"/>
        <v/>
      </c>
      <c r="C682" s="328" t="str">
        <f t="shared" si="413"/>
        <v/>
      </c>
      <c r="D682" s="328" t="str">
        <f t="shared" si="414"/>
        <v/>
      </c>
      <c r="E682" s="328" t="e">
        <f t="shared" si="409"/>
        <v>#VALUE!</v>
      </c>
      <c r="F682" s="328" t="str">
        <f t="shared" si="415"/>
        <v/>
      </c>
      <c r="G682" s="328" t="str">
        <f t="shared" si="416"/>
        <v/>
      </c>
      <c r="H682" s="313"/>
      <c r="I682" s="328" t="str">
        <f t="shared" si="417"/>
        <v/>
      </c>
      <c r="J682" s="328">
        <f t="shared" si="410"/>
        <v>80</v>
      </c>
      <c r="K682" s="335" t="str">
        <f t="shared" si="418"/>
        <v/>
      </c>
      <c r="L682" s="323" t="str">
        <f t="shared" si="419"/>
        <v/>
      </c>
      <c r="M682" s="323" t="str">
        <f t="shared" si="420"/>
        <v/>
      </c>
      <c r="N682" s="328" t="str">
        <f t="shared" si="421"/>
        <v/>
      </c>
      <c r="O682" s="328" t="str">
        <f t="shared" si="422"/>
        <v/>
      </c>
      <c r="P682" s="332"/>
      <c r="Q682" s="328"/>
      <c r="R682" s="277" t="str">
        <f>IF(H682&gt;0, rate1(1,$L$52,$L$51,$L$54,L682,$L$53,$L$50,P682),"")</f>
        <v/>
      </c>
      <c r="S682" s="323"/>
      <c r="T682" s="323"/>
      <c r="U682" s="328"/>
      <c r="V682" s="336"/>
      <c r="W682" s="328"/>
      <c r="X682" s="328"/>
      <c r="Y682" s="328"/>
      <c r="Z682" s="108" t="str">
        <f>IF(H682&gt;0, rate1(1,$L$52,$L$51,$L$54,U682,$L$53,$L$50,Y682),"")</f>
        <v/>
      </c>
      <c r="AA682" s="336" t="str">
        <f t="shared" si="423"/>
        <v/>
      </c>
      <c r="AB682" s="336" t="str">
        <f t="shared" si="424"/>
        <v/>
      </c>
      <c r="AC682" s="328" t="str">
        <f t="shared" si="425"/>
        <v/>
      </c>
      <c r="AD682" s="328" t="str">
        <f t="shared" si="426"/>
        <v/>
      </c>
      <c r="AE682" s="328" t="str">
        <f t="shared" si="427"/>
        <v/>
      </c>
      <c r="AF682" s="328" t="str">
        <f t="shared" si="428"/>
        <v/>
      </c>
      <c r="AG682" s="328" t="str">
        <f t="shared" si="429"/>
        <v/>
      </c>
      <c r="AH682" s="328" t="str">
        <f t="shared" si="430"/>
        <v/>
      </c>
      <c r="AI682" s="328" t="str">
        <f t="shared" si="431"/>
        <v/>
      </c>
      <c r="AJ682" s="328" t="str">
        <f t="shared" si="432"/>
        <v/>
      </c>
      <c r="AK682" s="337" t="str">
        <f t="shared" si="433"/>
        <v/>
      </c>
      <c r="AL682" s="42" t="str">
        <f t="shared" si="411"/>
        <v/>
      </c>
    </row>
    <row r="683" spans="2:38" ht="15" x14ac:dyDescent="0.15">
      <c r="B683" s="328" t="str">
        <f t="shared" si="412"/>
        <v/>
      </c>
      <c r="C683" s="328" t="str">
        <f t="shared" si="413"/>
        <v/>
      </c>
      <c r="D683" s="328" t="str">
        <f t="shared" si="414"/>
        <v/>
      </c>
      <c r="E683" s="328" t="e">
        <f t="shared" si="409"/>
        <v>#VALUE!</v>
      </c>
      <c r="F683" s="328" t="str">
        <f t="shared" si="415"/>
        <v/>
      </c>
      <c r="G683" s="328" t="str">
        <f t="shared" si="416"/>
        <v/>
      </c>
      <c r="H683" s="313"/>
      <c r="I683" s="328" t="str">
        <f t="shared" si="417"/>
        <v/>
      </c>
      <c r="J683" s="328">
        <f t="shared" si="410"/>
        <v>80</v>
      </c>
      <c r="K683" s="335" t="str">
        <f t="shared" si="418"/>
        <v/>
      </c>
      <c r="L683" s="323" t="str">
        <f t="shared" si="419"/>
        <v/>
      </c>
      <c r="M683" s="323" t="str">
        <f t="shared" si="420"/>
        <v/>
      </c>
      <c r="N683" s="328" t="str">
        <f t="shared" si="421"/>
        <v/>
      </c>
      <c r="O683" s="328" t="str">
        <f t="shared" si="422"/>
        <v/>
      </c>
      <c r="P683" s="332"/>
      <c r="Q683" s="328"/>
      <c r="R683" s="277" t="str">
        <f>IF(H683&gt;0, rate1(1,$L$52,$L$51,$L$54,L683,$L$53,$L$50,P683),"")</f>
        <v/>
      </c>
      <c r="S683" s="323"/>
      <c r="T683" s="323"/>
      <c r="U683" s="328"/>
      <c r="V683" s="336"/>
      <c r="W683" s="328"/>
      <c r="X683" s="328"/>
      <c r="Y683" s="328"/>
      <c r="Z683" s="108" t="str">
        <f>IF(H683&gt;0, rate1(1,$L$52,$L$51,$L$54,U683,$L$53,$L$50,Y683),"")</f>
        <v/>
      </c>
      <c r="AA683" s="336" t="str">
        <f t="shared" si="423"/>
        <v/>
      </c>
      <c r="AB683" s="336" t="str">
        <f t="shared" si="424"/>
        <v/>
      </c>
      <c r="AC683" s="328" t="str">
        <f t="shared" si="425"/>
        <v/>
      </c>
      <c r="AD683" s="328" t="str">
        <f t="shared" si="426"/>
        <v/>
      </c>
      <c r="AE683" s="328" t="str">
        <f t="shared" si="427"/>
        <v/>
      </c>
      <c r="AF683" s="328" t="str">
        <f t="shared" si="428"/>
        <v/>
      </c>
      <c r="AG683" s="328" t="str">
        <f t="shared" si="429"/>
        <v/>
      </c>
      <c r="AH683" s="328" t="str">
        <f t="shared" si="430"/>
        <v/>
      </c>
      <c r="AI683" s="328" t="str">
        <f t="shared" si="431"/>
        <v/>
      </c>
      <c r="AJ683" s="328" t="str">
        <f t="shared" si="432"/>
        <v/>
      </c>
      <c r="AK683" s="337" t="str">
        <f t="shared" si="433"/>
        <v/>
      </c>
      <c r="AL683" s="42" t="str">
        <f t="shared" si="411"/>
        <v/>
      </c>
    </row>
    <row r="684" spans="2:38" ht="15" x14ac:dyDescent="0.15">
      <c r="B684" s="328" t="str">
        <f t="shared" si="412"/>
        <v/>
      </c>
      <c r="C684" s="328" t="str">
        <f t="shared" si="413"/>
        <v/>
      </c>
      <c r="D684" s="328" t="str">
        <f t="shared" si="414"/>
        <v/>
      </c>
      <c r="E684" s="328" t="e">
        <f t="shared" si="409"/>
        <v>#VALUE!</v>
      </c>
      <c r="F684" s="328" t="str">
        <f t="shared" si="415"/>
        <v/>
      </c>
      <c r="G684" s="328" t="str">
        <f t="shared" si="416"/>
        <v/>
      </c>
      <c r="H684" s="313"/>
      <c r="I684" s="328" t="str">
        <f t="shared" si="417"/>
        <v/>
      </c>
      <c r="J684" s="328">
        <f t="shared" si="410"/>
        <v>80</v>
      </c>
      <c r="K684" s="335" t="str">
        <f t="shared" si="418"/>
        <v/>
      </c>
      <c r="L684" s="323" t="str">
        <f t="shared" si="419"/>
        <v/>
      </c>
      <c r="M684" s="323" t="str">
        <f t="shared" si="420"/>
        <v/>
      </c>
      <c r="N684" s="328" t="str">
        <f t="shared" si="421"/>
        <v/>
      </c>
      <c r="O684" s="328" t="str">
        <f t="shared" si="422"/>
        <v/>
      </c>
      <c r="P684" s="332"/>
      <c r="Q684" s="328"/>
      <c r="R684" s="277" t="str">
        <f>IF(H684&gt;0, rate1(1,$L$52,$L$51,$L$54,L684,$L$53,$L$50,P684),"")</f>
        <v/>
      </c>
      <c r="S684" s="323"/>
      <c r="T684" s="323"/>
      <c r="U684" s="328"/>
      <c r="V684" s="336"/>
      <c r="W684" s="328"/>
      <c r="X684" s="328"/>
      <c r="Y684" s="328"/>
      <c r="Z684" s="108" t="str">
        <f>IF(H684&gt;0, rate1(1,$L$52,$L$51,$L$54,U684,$L$53,$L$50,Y684),"")</f>
        <v/>
      </c>
      <c r="AA684" s="336" t="str">
        <f t="shared" si="423"/>
        <v/>
      </c>
      <c r="AB684" s="336" t="str">
        <f t="shared" si="424"/>
        <v/>
      </c>
      <c r="AC684" s="328" t="str">
        <f t="shared" si="425"/>
        <v/>
      </c>
      <c r="AD684" s="328" t="str">
        <f t="shared" si="426"/>
        <v/>
      </c>
      <c r="AE684" s="328" t="str">
        <f t="shared" si="427"/>
        <v/>
      </c>
      <c r="AF684" s="328" t="str">
        <f t="shared" si="428"/>
        <v/>
      </c>
      <c r="AG684" s="328" t="str">
        <f t="shared" si="429"/>
        <v/>
      </c>
      <c r="AH684" s="328" t="str">
        <f t="shared" si="430"/>
        <v/>
      </c>
      <c r="AI684" s="328" t="str">
        <f t="shared" si="431"/>
        <v/>
      </c>
      <c r="AJ684" s="328" t="str">
        <f t="shared" si="432"/>
        <v/>
      </c>
      <c r="AK684" s="337" t="str">
        <f t="shared" si="433"/>
        <v/>
      </c>
      <c r="AL684" s="42" t="str">
        <f t="shared" si="411"/>
        <v/>
      </c>
    </row>
    <row r="685" spans="2:38" ht="15" x14ac:dyDescent="0.15">
      <c r="B685" s="328" t="str">
        <f t="shared" si="412"/>
        <v/>
      </c>
      <c r="C685" s="328" t="str">
        <f t="shared" si="413"/>
        <v/>
      </c>
      <c r="D685" s="328" t="str">
        <f t="shared" si="414"/>
        <v/>
      </c>
      <c r="E685" s="328" t="e">
        <f t="shared" si="409"/>
        <v>#VALUE!</v>
      </c>
      <c r="F685" s="328" t="str">
        <f t="shared" si="415"/>
        <v/>
      </c>
      <c r="G685" s="328" t="str">
        <f t="shared" si="416"/>
        <v/>
      </c>
      <c r="H685" s="313"/>
      <c r="I685" s="328" t="str">
        <f t="shared" si="417"/>
        <v/>
      </c>
      <c r="J685" s="328">
        <f t="shared" si="410"/>
        <v>80</v>
      </c>
      <c r="K685" s="335" t="str">
        <f t="shared" si="418"/>
        <v/>
      </c>
      <c r="L685" s="323" t="str">
        <f t="shared" si="419"/>
        <v/>
      </c>
      <c r="M685" s="323" t="str">
        <f t="shared" si="420"/>
        <v/>
      </c>
      <c r="N685" s="328" t="str">
        <f t="shared" si="421"/>
        <v/>
      </c>
      <c r="O685" s="328" t="str">
        <f t="shared" si="422"/>
        <v/>
      </c>
      <c r="P685" s="332"/>
      <c r="Q685" s="328"/>
      <c r="R685" s="277" t="str">
        <f>IF(H685&gt;0, rate1(1,$L$52,$L$51,$L$54,L685,$L$53,$L$50,P685),"")</f>
        <v/>
      </c>
      <c r="S685" s="323"/>
      <c r="T685" s="323"/>
      <c r="U685" s="328"/>
      <c r="V685" s="336"/>
      <c r="W685" s="328"/>
      <c r="X685" s="328"/>
      <c r="Y685" s="328"/>
      <c r="Z685" s="108" t="str">
        <f>IF(H685&gt;0, rate1(1,$L$52,$L$51,$L$54,U685,$L$53,$L$50,Y685),"")</f>
        <v/>
      </c>
      <c r="AA685" s="336" t="str">
        <f t="shared" si="423"/>
        <v/>
      </c>
      <c r="AB685" s="336" t="str">
        <f t="shared" si="424"/>
        <v/>
      </c>
      <c r="AC685" s="328" t="str">
        <f t="shared" si="425"/>
        <v/>
      </c>
      <c r="AD685" s="328" t="str">
        <f t="shared" si="426"/>
        <v/>
      </c>
      <c r="AE685" s="328" t="str">
        <f t="shared" si="427"/>
        <v/>
      </c>
      <c r="AF685" s="328" t="str">
        <f t="shared" si="428"/>
        <v/>
      </c>
      <c r="AG685" s="328" t="str">
        <f t="shared" si="429"/>
        <v/>
      </c>
      <c r="AH685" s="328" t="str">
        <f t="shared" si="430"/>
        <v/>
      </c>
      <c r="AI685" s="328" t="str">
        <f t="shared" si="431"/>
        <v/>
      </c>
      <c r="AJ685" s="328" t="str">
        <f t="shared" si="432"/>
        <v/>
      </c>
      <c r="AK685" s="337" t="str">
        <f t="shared" si="433"/>
        <v/>
      </c>
      <c r="AL685" s="42" t="str">
        <f t="shared" si="411"/>
        <v/>
      </c>
    </row>
    <row r="686" spans="2:38" ht="15" x14ac:dyDescent="0.15">
      <c r="B686" s="328" t="str">
        <f t="shared" si="412"/>
        <v/>
      </c>
      <c r="C686" s="328" t="str">
        <f t="shared" si="413"/>
        <v/>
      </c>
      <c r="D686" s="328" t="str">
        <f t="shared" si="414"/>
        <v/>
      </c>
      <c r="E686" s="328" t="e">
        <f t="shared" si="409"/>
        <v>#VALUE!</v>
      </c>
      <c r="F686" s="328" t="str">
        <f t="shared" si="415"/>
        <v/>
      </c>
      <c r="G686" s="328" t="str">
        <f t="shared" si="416"/>
        <v/>
      </c>
      <c r="H686" s="313"/>
      <c r="I686" s="328" t="str">
        <f t="shared" si="417"/>
        <v/>
      </c>
      <c r="J686" s="328">
        <f t="shared" si="410"/>
        <v>80</v>
      </c>
      <c r="K686" s="335" t="str">
        <f t="shared" si="418"/>
        <v/>
      </c>
      <c r="L686" s="323" t="str">
        <f t="shared" si="419"/>
        <v/>
      </c>
      <c r="M686" s="323" t="str">
        <f t="shared" si="420"/>
        <v/>
      </c>
      <c r="N686" s="328" t="str">
        <f t="shared" si="421"/>
        <v/>
      </c>
      <c r="O686" s="328" t="str">
        <f t="shared" si="422"/>
        <v/>
      </c>
      <c r="P686" s="332"/>
      <c r="Q686" s="328"/>
      <c r="R686" s="277" t="str">
        <f>IF(H686&gt;0, rate1(1,$L$52,$L$51,$L$54,L686,$L$53,$L$50,P686),"")</f>
        <v/>
      </c>
      <c r="S686" s="323"/>
      <c r="T686" s="323"/>
      <c r="U686" s="328"/>
      <c r="V686" s="336"/>
      <c r="W686" s="328"/>
      <c r="X686" s="328"/>
      <c r="Y686" s="328"/>
      <c r="Z686" s="108" t="str">
        <f>IF(H686&gt;0, rate1(1,$L$52,$L$51,$L$54,U686,$L$53,$L$50,Y686),"")</f>
        <v/>
      </c>
      <c r="AA686" s="336" t="str">
        <f t="shared" si="423"/>
        <v/>
      </c>
      <c r="AB686" s="336" t="str">
        <f t="shared" si="424"/>
        <v/>
      </c>
      <c r="AC686" s="328" t="str">
        <f t="shared" si="425"/>
        <v/>
      </c>
      <c r="AD686" s="328" t="str">
        <f t="shared" si="426"/>
        <v/>
      </c>
      <c r="AE686" s="328" t="str">
        <f t="shared" si="427"/>
        <v/>
      </c>
      <c r="AF686" s="328" t="str">
        <f t="shared" si="428"/>
        <v/>
      </c>
      <c r="AG686" s="328" t="str">
        <f t="shared" si="429"/>
        <v/>
      </c>
      <c r="AH686" s="328" t="str">
        <f t="shared" si="430"/>
        <v/>
      </c>
      <c r="AI686" s="328" t="str">
        <f t="shared" si="431"/>
        <v/>
      </c>
      <c r="AJ686" s="328" t="str">
        <f t="shared" si="432"/>
        <v/>
      </c>
      <c r="AK686" s="337" t="str">
        <f t="shared" si="433"/>
        <v/>
      </c>
      <c r="AL686" s="42" t="str">
        <f t="shared" si="411"/>
        <v/>
      </c>
    </row>
    <row r="687" spans="2:38" ht="15" x14ac:dyDescent="0.15">
      <c r="B687" s="328" t="str">
        <f t="shared" si="412"/>
        <v/>
      </c>
      <c r="C687" s="328" t="str">
        <f t="shared" si="413"/>
        <v/>
      </c>
      <c r="D687" s="328" t="str">
        <f t="shared" si="414"/>
        <v/>
      </c>
      <c r="E687" s="328" t="e">
        <f t="shared" si="409"/>
        <v>#VALUE!</v>
      </c>
      <c r="F687" s="328" t="str">
        <f t="shared" si="415"/>
        <v/>
      </c>
      <c r="G687" s="328" t="str">
        <f t="shared" si="416"/>
        <v/>
      </c>
      <c r="H687" s="313"/>
      <c r="I687" s="328" t="str">
        <f t="shared" si="417"/>
        <v/>
      </c>
      <c r="J687" s="328">
        <f t="shared" si="410"/>
        <v>80</v>
      </c>
      <c r="K687" s="335" t="str">
        <f t="shared" si="418"/>
        <v/>
      </c>
      <c r="L687" s="323" t="str">
        <f t="shared" si="419"/>
        <v/>
      </c>
      <c r="M687" s="323" t="str">
        <f t="shared" si="420"/>
        <v/>
      </c>
      <c r="N687" s="328" t="str">
        <f t="shared" si="421"/>
        <v/>
      </c>
      <c r="O687" s="328" t="str">
        <f t="shared" si="422"/>
        <v/>
      </c>
      <c r="P687" s="332"/>
      <c r="Q687" s="328"/>
      <c r="R687" s="277" t="str">
        <f>IF(H687&gt;0, rate1(1,$L$52,$L$51,$L$54,L687,$L$53,$L$50,P687),"")</f>
        <v/>
      </c>
      <c r="S687" s="323"/>
      <c r="T687" s="323"/>
      <c r="U687" s="328"/>
      <c r="V687" s="336"/>
      <c r="W687" s="328"/>
      <c r="X687" s="328"/>
      <c r="Y687" s="328"/>
      <c r="Z687" s="108" t="str">
        <f>IF(H687&gt;0, rate1(1,$L$52,$L$51,$L$54,U687,$L$53,$L$50,Y687),"")</f>
        <v/>
      </c>
      <c r="AA687" s="336" t="str">
        <f t="shared" si="423"/>
        <v/>
      </c>
      <c r="AB687" s="336" t="str">
        <f t="shared" si="424"/>
        <v/>
      </c>
      <c r="AC687" s="328" t="str">
        <f t="shared" si="425"/>
        <v/>
      </c>
      <c r="AD687" s="328" t="str">
        <f t="shared" si="426"/>
        <v/>
      </c>
      <c r="AE687" s="328" t="str">
        <f t="shared" si="427"/>
        <v/>
      </c>
      <c r="AF687" s="328" t="str">
        <f t="shared" si="428"/>
        <v/>
      </c>
      <c r="AG687" s="328" t="str">
        <f t="shared" si="429"/>
        <v/>
      </c>
      <c r="AH687" s="328" t="str">
        <f t="shared" si="430"/>
        <v/>
      </c>
      <c r="AI687" s="328" t="str">
        <f t="shared" si="431"/>
        <v/>
      </c>
      <c r="AJ687" s="328" t="str">
        <f t="shared" si="432"/>
        <v/>
      </c>
      <c r="AK687" s="337" t="str">
        <f t="shared" si="433"/>
        <v/>
      </c>
      <c r="AL687" s="42" t="str">
        <f t="shared" si="411"/>
        <v/>
      </c>
    </row>
    <row r="688" spans="2:38" ht="15" x14ac:dyDescent="0.15">
      <c r="B688" s="328" t="str">
        <f t="shared" si="412"/>
        <v/>
      </c>
      <c r="C688" s="328" t="str">
        <f t="shared" si="413"/>
        <v/>
      </c>
      <c r="D688" s="328" t="str">
        <f t="shared" si="414"/>
        <v/>
      </c>
      <c r="E688" s="328" t="e">
        <f t="shared" si="409"/>
        <v>#VALUE!</v>
      </c>
      <c r="F688" s="328" t="str">
        <f t="shared" si="415"/>
        <v/>
      </c>
      <c r="G688" s="328" t="str">
        <f t="shared" si="416"/>
        <v/>
      </c>
      <c r="H688" s="313"/>
      <c r="I688" s="328" t="str">
        <f t="shared" si="417"/>
        <v/>
      </c>
      <c r="J688" s="328">
        <f t="shared" si="410"/>
        <v>80</v>
      </c>
      <c r="K688" s="335" t="str">
        <f t="shared" si="418"/>
        <v/>
      </c>
      <c r="L688" s="323" t="str">
        <f t="shared" si="419"/>
        <v/>
      </c>
      <c r="M688" s="323" t="str">
        <f t="shared" si="420"/>
        <v/>
      </c>
      <c r="N688" s="328" t="str">
        <f t="shared" si="421"/>
        <v/>
      </c>
      <c r="O688" s="328" t="str">
        <f t="shared" si="422"/>
        <v/>
      </c>
      <c r="P688" s="332"/>
      <c r="Q688" s="328"/>
      <c r="R688" s="277" t="str">
        <f>IF(H688&gt;0, rate1(1,$L$52,$L$51,$L$54,L688,$L$53,$L$50,P688),"")</f>
        <v/>
      </c>
      <c r="S688" s="323"/>
      <c r="T688" s="323"/>
      <c r="U688" s="328"/>
      <c r="V688" s="336"/>
      <c r="W688" s="328"/>
      <c r="X688" s="328"/>
      <c r="Y688" s="328"/>
      <c r="Z688" s="108" t="str">
        <f>IF(H688&gt;0, rate1(1,$L$52,$L$51,$L$54,U688,$L$53,$L$50,Y688),"")</f>
        <v/>
      </c>
      <c r="AA688" s="336" t="str">
        <f t="shared" si="423"/>
        <v/>
      </c>
      <c r="AB688" s="336" t="str">
        <f t="shared" si="424"/>
        <v/>
      </c>
      <c r="AC688" s="328" t="str">
        <f t="shared" si="425"/>
        <v/>
      </c>
      <c r="AD688" s="328" t="str">
        <f t="shared" si="426"/>
        <v/>
      </c>
      <c r="AE688" s="328" t="str">
        <f t="shared" si="427"/>
        <v/>
      </c>
      <c r="AF688" s="328" t="str">
        <f t="shared" si="428"/>
        <v/>
      </c>
      <c r="AG688" s="328" t="str">
        <f t="shared" si="429"/>
        <v/>
      </c>
      <c r="AH688" s="328" t="str">
        <f t="shared" si="430"/>
        <v/>
      </c>
      <c r="AI688" s="328" t="str">
        <f t="shared" si="431"/>
        <v/>
      </c>
      <c r="AJ688" s="328" t="str">
        <f t="shared" si="432"/>
        <v/>
      </c>
      <c r="AK688" s="337" t="str">
        <f t="shared" si="433"/>
        <v/>
      </c>
      <c r="AL688" s="42" t="str">
        <f t="shared" si="411"/>
        <v/>
      </c>
    </row>
    <row r="689" spans="2:38" ht="15" x14ac:dyDescent="0.15">
      <c r="B689" s="328" t="str">
        <f t="shared" si="412"/>
        <v/>
      </c>
      <c r="C689" s="328" t="str">
        <f t="shared" si="413"/>
        <v/>
      </c>
      <c r="D689" s="328" t="str">
        <f t="shared" si="414"/>
        <v/>
      </c>
      <c r="E689" s="328" t="e">
        <f t="shared" si="409"/>
        <v>#VALUE!</v>
      </c>
      <c r="F689" s="328" t="str">
        <f t="shared" si="415"/>
        <v/>
      </c>
      <c r="G689" s="328" t="str">
        <f t="shared" si="416"/>
        <v/>
      </c>
      <c r="H689" s="313"/>
      <c r="I689" s="328" t="str">
        <f t="shared" si="417"/>
        <v/>
      </c>
      <c r="J689" s="328">
        <f t="shared" si="410"/>
        <v>80</v>
      </c>
      <c r="K689" s="335" t="str">
        <f t="shared" si="418"/>
        <v/>
      </c>
      <c r="L689" s="323" t="str">
        <f t="shared" si="419"/>
        <v/>
      </c>
      <c r="M689" s="323" t="str">
        <f t="shared" si="420"/>
        <v/>
      </c>
      <c r="N689" s="328" t="str">
        <f t="shared" si="421"/>
        <v/>
      </c>
      <c r="O689" s="328" t="str">
        <f t="shared" si="422"/>
        <v/>
      </c>
      <c r="P689" s="332"/>
      <c r="Q689" s="328"/>
      <c r="R689" s="277" t="str">
        <f>IF(H689&gt;0, rate1(1,$L$52,$L$51,$L$54,L689,$L$53,$L$50,P689),"")</f>
        <v/>
      </c>
      <c r="S689" s="323"/>
      <c r="T689" s="323"/>
      <c r="U689" s="328"/>
      <c r="V689" s="336"/>
      <c r="W689" s="328"/>
      <c r="X689" s="328"/>
      <c r="Y689" s="328"/>
      <c r="Z689" s="108" t="str">
        <f>IF(H689&gt;0, rate1(1,$L$52,$L$51,$L$54,U689,$L$53,$L$50,Y689),"")</f>
        <v/>
      </c>
      <c r="AA689" s="336" t="str">
        <f t="shared" si="423"/>
        <v/>
      </c>
      <c r="AB689" s="336" t="str">
        <f t="shared" si="424"/>
        <v/>
      </c>
      <c r="AC689" s="328" t="str">
        <f t="shared" si="425"/>
        <v/>
      </c>
      <c r="AD689" s="328" t="str">
        <f t="shared" si="426"/>
        <v/>
      </c>
      <c r="AE689" s="328" t="str">
        <f t="shared" si="427"/>
        <v/>
      </c>
      <c r="AF689" s="328" t="str">
        <f t="shared" si="428"/>
        <v/>
      </c>
      <c r="AG689" s="328" t="str">
        <f t="shared" si="429"/>
        <v/>
      </c>
      <c r="AH689" s="328" t="str">
        <f t="shared" si="430"/>
        <v/>
      </c>
      <c r="AI689" s="328" t="str">
        <f t="shared" si="431"/>
        <v/>
      </c>
      <c r="AJ689" s="328" t="str">
        <f t="shared" si="432"/>
        <v/>
      </c>
      <c r="AK689" s="337" t="str">
        <f t="shared" si="433"/>
        <v/>
      </c>
      <c r="AL689" s="42" t="str">
        <f t="shared" si="411"/>
        <v/>
      </c>
    </row>
    <row r="690" spans="2:38" ht="15" x14ac:dyDescent="0.15">
      <c r="B690" s="328" t="str">
        <f t="shared" si="412"/>
        <v/>
      </c>
      <c r="C690" s="328" t="str">
        <f t="shared" si="413"/>
        <v/>
      </c>
      <c r="D690" s="328" t="str">
        <f t="shared" si="414"/>
        <v/>
      </c>
      <c r="E690" s="328" t="e">
        <f t="shared" si="409"/>
        <v>#VALUE!</v>
      </c>
      <c r="F690" s="328" t="str">
        <f t="shared" si="415"/>
        <v/>
      </c>
      <c r="G690" s="328" t="str">
        <f t="shared" si="416"/>
        <v/>
      </c>
      <c r="H690" s="313"/>
      <c r="I690" s="328" t="str">
        <f t="shared" si="417"/>
        <v/>
      </c>
      <c r="J690" s="328">
        <f t="shared" si="410"/>
        <v>80</v>
      </c>
      <c r="K690" s="335" t="str">
        <f t="shared" si="418"/>
        <v/>
      </c>
      <c r="L690" s="323" t="str">
        <f t="shared" si="419"/>
        <v/>
      </c>
      <c r="M690" s="323" t="str">
        <f t="shared" si="420"/>
        <v/>
      </c>
      <c r="N690" s="328" t="str">
        <f t="shared" si="421"/>
        <v/>
      </c>
      <c r="O690" s="328" t="str">
        <f t="shared" si="422"/>
        <v/>
      </c>
      <c r="P690" s="332"/>
      <c r="Q690" s="328"/>
      <c r="R690" s="277" t="str">
        <f>IF(H690&gt;0, rate1(1,$L$52,$L$51,$L$54,L690,$L$53,$L$50,P690),"")</f>
        <v/>
      </c>
      <c r="S690" s="323"/>
      <c r="T690" s="323"/>
      <c r="U690" s="328"/>
      <c r="V690" s="336"/>
      <c r="W690" s="328"/>
      <c r="X690" s="328"/>
      <c r="Y690" s="328"/>
      <c r="Z690" s="108" t="str">
        <f>IF(H690&gt;0, rate1(1,$L$52,$L$51,$L$54,U690,$L$53,$L$50,Y690),"")</f>
        <v/>
      </c>
      <c r="AA690" s="336" t="str">
        <f t="shared" si="423"/>
        <v/>
      </c>
      <c r="AB690" s="336" t="str">
        <f t="shared" si="424"/>
        <v/>
      </c>
      <c r="AC690" s="328" t="str">
        <f t="shared" si="425"/>
        <v/>
      </c>
      <c r="AD690" s="328" t="str">
        <f t="shared" si="426"/>
        <v/>
      </c>
      <c r="AE690" s="328" t="str">
        <f t="shared" si="427"/>
        <v/>
      </c>
      <c r="AF690" s="328" t="str">
        <f t="shared" si="428"/>
        <v/>
      </c>
      <c r="AG690" s="328" t="str">
        <f t="shared" si="429"/>
        <v/>
      </c>
      <c r="AH690" s="328" t="str">
        <f t="shared" si="430"/>
        <v/>
      </c>
      <c r="AI690" s="328" t="str">
        <f t="shared" si="431"/>
        <v/>
      </c>
      <c r="AJ690" s="328" t="str">
        <f t="shared" si="432"/>
        <v/>
      </c>
      <c r="AK690" s="337" t="str">
        <f t="shared" si="433"/>
        <v/>
      </c>
      <c r="AL690" s="42" t="str">
        <f t="shared" si="411"/>
        <v/>
      </c>
    </row>
    <row r="691" spans="2:38" ht="15" x14ac:dyDescent="0.15">
      <c r="B691" s="328" t="str">
        <f t="shared" si="412"/>
        <v/>
      </c>
      <c r="C691" s="328" t="str">
        <f t="shared" si="413"/>
        <v/>
      </c>
      <c r="D691" s="328" t="str">
        <f t="shared" si="414"/>
        <v/>
      </c>
      <c r="E691" s="328" t="e">
        <f t="shared" si="409"/>
        <v>#VALUE!</v>
      </c>
      <c r="F691" s="328" t="str">
        <f t="shared" si="415"/>
        <v/>
      </c>
      <c r="G691" s="328" t="str">
        <f t="shared" si="416"/>
        <v/>
      </c>
      <c r="H691" s="313"/>
      <c r="I691" s="328" t="str">
        <f t="shared" si="417"/>
        <v/>
      </c>
      <c r="J691" s="328">
        <f t="shared" si="410"/>
        <v>80</v>
      </c>
      <c r="K691" s="335" t="str">
        <f t="shared" si="418"/>
        <v/>
      </c>
      <c r="L691" s="323" t="str">
        <f t="shared" si="419"/>
        <v/>
      </c>
      <c r="M691" s="323" t="str">
        <f t="shared" si="420"/>
        <v/>
      </c>
      <c r="N691" s="328" t="str">
        <f t="shared" si="421"/>
        <v/>
      </c>
      <c r="O691" s="328" t="str">
        <f t="shared" si="422"/>
        <v/>
      </c>
      <c r="P691" s="332"/>
      <c r="Q691" s="328"/>
      <c r="R691" s="277" t="str">
        <f>IF(H691&gt;0, rate1(1,$L$52,$L$51,$L$54,L691,$L$53,$L$50,P691),"")</f>
        <v/>
      </c>
      <c r="S691" s="323"/>
      <c r="T691" s="323"/>
      <c r="U691" s="328"/>
      <c r="V691" s="336"/>
      <c r="W691" s="328"/>
      <c r="X691" s="328"/>
      <c r="Y691" s="328"/>
      <c r="Z691" s="108" t="str">
        <f>IF(H691&gt;0, rate1(1,$L$52,$L$51,$L$54,U691,$L$53,$L$50,Y691),"")</f>
        <v/>
      </c>
      <c r="AA691" s="336" t="str">
        <f t="shared" si="423"/>
        <v/>
      </c>
      <c r="AB691" s="336" t="str">
        <f t="shared" si="424"/>
        <v/>
      </c>
      <c r="AC691" s="328" t="str">
        <f t="shared" si="425"/>
        <v/>
      </c>
      <c r="AD691" s="328" t="str">
        <f t="shared" si="426"/>
        <v/>
      </c>
      <c r="AE691" s="328" t="str">
        <f t="shared" si="427"/>
        <v/>
      </c>
      <c r="AF691" s="328" t="str">
        <f t="shared" si="428"/>
        <v/>
      </c>
      <c r="AG691" s="328" t="str">
        <f t="shared" si="429"/>
        <v/>
      </c>
      <c r="AH691" s="328" t="str">
        <f t="shared" si="430"/>
        <v/>
      </c>
      <c r="AI691" s="328" t="str">
        <f t="shared" si="431"/>
        <v/>
      </c>
      <c r="AJ691" s="328" t="str">
        <f t="shared" si="432"/>
        <v/>
      </c>
      <c r="AK691" s="337" t="str">
        <f t="shared" si="433"/>
        <v/>
      </c>
      <c r="AL691" s="42" t="str">
        <f t="shared" si="411"/>
        <v/>
      </c>
    </row>
    <row r="692" spans="2:38" ht="15" x14ac:dyDescent="0.15">
      <c r="B692" s="328" t="str">
        <f t="shared" si="412"/>
        <v/>
      </c>
      <c r="C692" s="328" t="str">
        <f t="shared" si="413"/>
        <v/>
      </c>
      <c r="D692" s="328" t="str">
        <f t="shared" si="414"/>
        <v/>
      </c>
      <c r="E692" s="328" t="e">
        <f t="shared" si="409"/>
        <v>#VALUE!</v>
      </c>
      <c r="F692" s="328" t="str">
        <f t="shared" si="415"/>
        <v/>
      </c>
      <c r="G692" s="328" t="str">
        <f t="shared" si="416"/>
        <v/>
      </c>
      <c r="H692" s="313"/>
      <c r="I692" s="328" t="str">
        <f t="shared" si="417"/>
        <v/>
      </c>
      <c r="J692" s="328">
        <f t="shared" si="410"/>
        <v>80</v>
      </c>
      <c r="K692" s="335" t="str">
        <f t="shared" si="418"/>
        <v/>
      </c>
      <c r="L692" s="323" t="str">
        <f t="shared" si="419"/>
        <v/>
      </c>
      <c r="M692" s="323" t="str">
        <f t="shared" si="420"/>
        <v/>
      </c>
      <c r="N692" s="328" t="str">
        <f t="shared" si="421"/>
        <v/>
      </c>
      <c r="O692" s="328" t="str">
        <f t="shared" si="422"/>
        <v/>
      </c>
      <c r="P692" s="332"/>
      <c r="Q692" s="328"/>
      <c r="R692" s="277" t="str">
        <f>IF(H692&gt;0, rate1(1,$L$52,$L$51,$L$54,L692,$L$53,$L$50,P692),"")</f>
        <v/>
      </c>
      <c r="S692" s="323"/>
      <c r="T692" s="323"/>
      <c r="U692" s="328"/>
      <c r="V692" s="336"/>
      <c r="W692" s="328"/>
      <c r="X692" s="328"/>
      <c r="Y692" s="328"/>
      <c r="Z692" s="108" t="str">
        <f>IF(H692&gt;0, rate1(1,$L$52,$L$51,$L$54,U692,$L$53,$L$50,Y692),"")</f>
        <v/>
      </c>
      <c r="AA692" s="336" t="str">
        <f t="shared" si="423"/>
        <v/>
      </c>
      <c r="AB692" s="336" t="str">
        <f t="shared" si="424"/>
        <v/>
      </c>
      <c r="AC692" s="328" t="str">
        <f t="shared" si="425"/>
        <v/>
      </c>
      <c r="AD692" s="328" t="str">
        <f t="shared" si="426"/>
        <v/>
      </c>
      <c r="AE692" s="328" t="str">
        <f t="shared" si="427"/>
        <v/>
      </c>
      <c r="AF692" s="328" t="str">
        <f t="shared" si="428"/>
        <v/>
      </c>
      <c r="AG692" s="328" t="str">
        <f t="shared" si="429"/>
        <v/>
      </c>
      <c r="AH692" s="328" t="str">
        <f t="shared" si="430"/>
        <v/>
      </c>
      <c r="AI692" s="328" t="str">
        <f t="shared" si="431"/>
        <v/>
      </c>
      <c r="AJ692" s="328" t="str">
        <f t="shared" si="432"/>
        <v/>
      </c>
      <c r="AK692" s="337" t="str">
        <f t="shared" si="433"/>
        <v/>
      </c>
      <c r="AL692" s="42" t="str">
        <f t="shared" si="411"/>
        <v/>
      </c>
    </row>
    <row r="693" spans="2:38" ht="15" x14ac:dyDescent="0.15">
      <c r="B693" s="328" t="str">
        <f t="shared" si="412"/>
        <v/>
      </c>
      <c r="C693" s="328" t="str">
        <f t="shared" si="413"/>
        <v/>
      </c>
      <c r="D693" s="328" t="str">
        <f t="shared" si="414"/>
        <v/>
      </c>
      <c r="E693" s="328" t="e">
        <f t="shared" si="409"/>
        <v>#VALUE!</v>
      </c>
      <c r="F693" s="328" t="str">
        <f t="shared" si="415"/>
        <v/>
      </c>
      <c r="G693" s="328" t="str">
        <f t="shared" si="416"/>
        <v/>
      </c>
      <c r="H693" s="313"/>
      <c r="I693" s="328" t="str">
        <f t="shared" si="417"/>
        <v/>
      </c>
      <c r="J693" s="328">
        <f t="shared" si="410"/>
        <v>80</v>
      </c>
      <c r="K693" s="335" t="str">
        <f t="shared" si="418"/>
        <v/>
      </c>
      <c r="L693" s="323" t="str">
        <f t="shared" si="419"/>
        <v/>
      </c>
      <c r="M693" s="323" t="str">
        <f t="shared" si="420"/>
        <v/>
      </c>
      <c r="N693" s="328" t="str">
        <f t="shared" si="421"/>
        <v/>
      </c>
      <c r="O693" s="328" t="str">
        <f t="shared" si="422"/>
        <v/>
      </c>
      <c r="P693" s="332"/>
      <c r="Q693" s="328"/>
      <c r="R693" s="277" t="str">
        <f>IF(H693&gt;0, rate1(1,$L$52,$L$51,$L$54,L693,$L$53,$L$50,P693),"")</f>
        <v/>
      </c>
      <c r="S693" s="323"/>
      <c r="T693" s="323"/>
      <c r="U693" s="328"/>
      <c r="V693" s="336"/>
      <c r="W693" s="328"/>
      <c r="X693" s="328"/>
      <c r="Y693" s="328"/>
      <c r="Z693" s="108" t="str">
        <f>IF(H693&gt;0, rate1(1,$L$52,$L$51,$L$54,U693,$L$53,$L$50,Y693),"")</f>
        <v/>
      </c>
      <c r="AA693" s="336" t="str">
        <f t="shared" si="423"/>
        <v/>
      </c>
      <c r="AB693" s="336" t="str">
        <f t="shared" si="424"/>
        <v/>
      </c>
      <c r="AC693" s="328" t="str">
        <f t="shared" si="425"/>
        <v/>
      </c>
      <c r="AD693" s="328" t="str">
        <f t="shared" si="426"/>
        <v/>
      </c>
      <c r="AE693" s="328" t="str">
        <f t="shared" si="427"/>
        <v/>
      </c>
      <c r="AF693" s="328" t="str">
        <f t="shared" si="428"/>
        <v/>
      </c>
      <c r="AG693" s="328" t="str">
        <f t="shared" si="429"/>
        <v/>
      </c>
      <c r="AH693" s="328" t="str">
        <f t="shared" si="430"/>
        <v/>
      </c>
      <c r="AI693" s="328" t="str">
        <f t="shared" si="431"/>
        <v/>
      </c>
      <c r="AJ693" s="328" t="str">
        <f t="shared" si="432"/>
        <v/>
      </c>
      <c r="AK693" s="337" t="str">
        <f t="shared" si="433"/>
        <v/>
      </c>
      <c r="AL693" s="42" t="str">
        <f t="shared" si="411"/>
        <v/>
      </c>
    </row>
    <row r="694" spans="2:38" ht="15" x14ac:dyDescent="0.15">
      <c r="B694" s="328" t="str">
        <f t="shared" si="412"/>
        <v/>
      </c>
      <c r="C694" s="328" t="str">
        <f t="shared" si="413"/>
        <v/>
      </c>
      <c r="D694" s="328" t="str">
        <f t="shared" si="414"/>
        <v/>
      </c>
      <c r="E694" s="328" t="e">
        <f t="shared" si="409"/>
        <v>#VALUE!</v>
      </c>
      <c r="F694" s="328" t="str">
        <f t="shared" si="415"/>
        <v/>
      </c>
      <c r="G694" s="328" t="str">
        <f t="shared" si="416"/>
        <v/>
      </c>
      <c r="H694" s="313"/>
      <c r="I694" s="328" t="str">
        <f t="shared" si="417"/>
        <v/>
      </c>
      <c r="J694" s="328">
        <f t="shared" si="410"/>
        <v>80</v>
      </c>
      <c r="K694" s="335" t="str">
        <f t="shared" si="418"/>
        <v/>
      </c>
      <c r="L694" s="323" t="str">
        <f t="shared" si="419"/>
        <v/>
      </c>
      <c r="M694" s="323" t="str">
        <f t="shared" si="420"/>
        <v/>
      </c>
      <c r="N694" s="328" t="str">
        <f t="shared" si="421"/>
        <v/>
      </c>
      <c r="O694" s="328" t="str">
        <f t="shared" si="422"/>
        <v/>
      </c>
      <c r="P694" s="332"/>
      <c r="Q694" s="328"/>
      <c r="R694" s="277" t="str">
        <f>IF(H694&gt;0, rate1(1,$L$52,$L$51,$L$54,L694,$L$53,$L$50,P694),"")</f>
        <v/>
      </c>
      <c r="S694" s="323"/>
      <c r="T694" s="323"/>
      <c r="U694" s="328"/>
      <c r="V694" s="336"/>
      <c r="W694" s="328"/>
      <c r="X694" s="328"/>
      <c r="Y694" s="328"/>
      <c r="Z694" s="108" t="str">
        <f>IF(H694&gt;0, rate1(1,$L$52,$L$51,$L$54,U694,$L$53,$L$50,Y694),"")</f>
        <v/>
      </c>
      <c r="AA694" s="336" t="str">
        <f t="shared" si="423"/>
        <v/>
      </c>
      <c r="AB694" s="336" t="str">
        <f t="shared" si="424"/>
        <v/>
      </c>
      <c r="AC694" s="328" t="str">
        <f t="shared" si="425"/>
        <v/>
      </c>
      <c r="AD694" s="328" t="str">
        <f t="shared" si="426"/>
        <v/>
      </c>
      <c r="AE694" s="328" t="str">
        <f t="shared" si="427"/>
        <v/>
      </c>
      <c r="AF694" s="328" t="str">
        <f t="shared" si="428"/>
        <v/>
      </c>
      <c r="AG694" s="328" t="str">
        <f t="shared" si="429"/>
        <v/>
      </c>
      <c r="AH694" s="328" t="str">
        <f t="shared" si="430"/>
        <v/>
      </c>
      <c r="AI694" s="328" t="str">
        <f t="shared" si="431"/>
        <v/>
      </c>
      <c r="AJ694" s="328" t="str">
        <f t="shared" si="432"/>
        <v/>
      </c>
      <c r="AK694" s="337" t="str">
        <f t="shared" si="433"/>
        <v/>
      </c>
      <c r="AL694" s="42" t="str">
        <f t="shared" si="411"/>
        <v/>
      </c>
    </row>
    <row r="695" spans="2:38" ht="15" x14ac:dyDescent="0.15">
      <c r="B695" s="328" t="str">
        <f t="shared" si="412"/>
        <v/>
      </c>
      <c r="C695" s="328" t="str">
        <f t="shared" si="413"/>
        <v/>
      </c>
      <c r="D695" s="328" t="str">
        <f t="shared" si="414"/>
        <v/>
      </c>
      <c r="E695" s="328" t="e">
        <f t="shared" si="409"/>
        <v>#VALUE!</v>
      </c>
      <c r="F695" s="328" t="str">
        <f t="shared" si="415"/>
        <v/>
      </c>
      <c r="G695" s="328" t="str">
        <f t="shared" si="416"/>
        <v/>
      </c>
      <c r="H695" s="313"/>
      <c r="I695" s="328" t="str">
        <f t="shared" si="417"/>
        <v/>
      </c>
      <c r="J695" s="328">
        <f t="shared" si="410"/>
        <v>80</v>
      </c>
      <c r="K695" s="335" t="str">
        <f t="shared" si="418"/>
        <v/>
      </c>
      <c r="L695" s="323" t="str">
        <f t="shared" si="419"/>
        <v/>
      </c>
      <c r="M695" s="323" t="str">
        <f t="shared" si="420"/>
        <v/>
      </c>
      <c r="N695" s="328" t="str">
        <f t="shared" si="421"/>
        <v/>
      </c>
      <c r="O695" s="328" t="str">
        <f t="shared" si="422"/>
        <v/>
      </c>
      <c r="P695" s="332"/>
      <c r="Q695" s="328"/>
      <c r="R695" s="277" t="str">
        <f>IF(H695&gt;0, rate1(1,$L$52,$L$51,$L$54,L695,$L$53,$L$50,P695),"")</f>
        <v/>
      </c>
      <c r="S695" s="323"/>
      <c r="T695" s="323"/>
      <c r="U695" s="328"/>
      <c r="V695" s="336"/>
      <c r="W695" s="328"/>
      <c r="X695" s="328"/>
      <c r="Y695" s="328"/>
      <c r="Z695" s="108" t="str">
        <f>IF(H695&gt;0, rate1(1,$L$52,$L$51,$L$54,U695,$L$53,$L$50,Y695),"")</f>
        <v/>
      </c>
      <c r="AA695" s="336" t="str">
        <f t="shared" si="423"/>
        <v/>
      </c>
      <c r="AB695" s="336" t="str">
        <f t="shared" si="424"/>
        <v/>
      </c>
      <c r="AC695" s="328" t="str">
        <f t="shared" si="425"/>
        <v/>
      </c>
      <c r="AD695" s="328" t="str">
        <f t="shared" si="426"/>
        <v/>
      </c>
      <c r="AE695" s="328" t="str">
        <f t="shared" si="427"/>
        <v/>
      </c>
      <c r="AF695" s="328" t="str">
        <f t="shared" si="428"/>
        <v/>
      </c>
      <c r="AG695" s="328" t="str">
        <f t="shared" si="429"/>
        <v/>
      </c>
      <c r="AH695" s="328" t="str">
        <f t="shared" si="430"/>
        <v/>
      </c>
      <c r="AI695" s="328" t="str">
        <f t="shared" si="431"/>
        <v/>
      </c>
      <c r="AJ695" s="328" t="str">
        <f t="shared" si="432"/>
        <v/>
      </c>
      <c r="AK695" s="337" t="str">
        <f t="shared" si="433"/>
        <v/>
      </c>
      <c r="AL695" s="42" t="str">
        <f t="shared" si="411"/>
        <v/>
      </c>
    </row>
    <row r="696" spans="2:38" ht="15" x14ac:dyDescent="0.15">
      <c r="B696" s="328" t="str">
        <f t="shared" si="412"/>
        <v/>
      </c>
      <c r="C696" s="328" t="str">
        <f t="shared" si="413"/>
        <v/>
      </c>
      <c r="D696" s="328" t="str">
        <f t="shared" si="414"/>
        <v/>
      </c>
      <c r="E696" s="328" t="e">
        <f t="shared" si="409"/>
        <v>#VALUE!</v>
      </c>
      <c r="F696" s="328" t="str">
        <f t="shared" si="415"/>
        <v/>
      </c>
      <c r="G696" s="328" t="str">
        <f t="shared" si="416"/>
        <v/>
      </c>
      <c r="H696" s="313"/>
      <c r="I696" s="328" t="str">
        <f t="shared" si="417"/>
        <v/>
      </c>
      <c r="J696" s="328">
        <f t="shared" si="410"/>
        <v>80</v>
      </c>
      <c r="K696" s="335" t="str">
        <f t="shared" si="418"/>
        <v/>
      </c>
      <c r="L696" s="323" t="str">
        <f t="shared" si="419"/>
        <v/>
      </c>
      <c r="M696" s="323" t="str">
        <f t="shared" si="420"/>
        <v/>
      </c>
      <c r="N696" s="328" t="str">
        <f t="shared" si="421"/>
        <v/>
      </c>
      <c r="O696" s="328" t="str">
        <f t="shared" si="422"/>
        <v/>
      </c>
      <c r="P696" s="332"/>
      <c r="Q696" s="328"/>
      <c r="R696" s="277" t="str">
        <f>IF(H696&gt;0, rate1(1,$L$52,$L$51,$L$54,L696,$L$53,$L$50,P696),"")</f>
        <v/>
      </c>
      <c r="S696" s="323"/>
      <c r="T696" s="323"/>
      <c r="U696" s="328"/>
      <c r="V696" s="336"/>
      <c r="W696" s="328"/>
      <c r="X696" s="328"/>
      <c r="Y696" s="328"/>
      <c r="Z696" s="108" t="str">
        <f>IF(H696&gt;0, rate1(1,$L$52,$L$51,$L$54,U696,$L$53,$L$50,Y696),"")</f>
        <v/>
      </c>
      <c r="AA696" s="336" t="str">
        <f t="shared" si="423"/>
        <v/>
      </c>
      <c r="AB696" s="336" t="str">
        <f t="shared" si="424"/>
        <v/>
      </c>
      <c r="AC696" s="328" t="str">
        <f t="shared" si="425"/>
        <v/>
      </c>
      <c r="AD696" s="328" t="str">
        <f t="shared" si="426"/>
        <v/>
      </c>
      <c r="AE696" s="328" t="str">
        <f t="shared" si="427"/>
        <v/>
      </c>
      <c r="AF696" s="328" t="str">
        <f t="shared" si="428"/>
        <v/>
      </c>
      <c r="AG696" s="328" t="str">
        <f t="shared" si="429"/>
        <v/>
      </c>
      <c r="AH696" s="328" t="str">
        <f t="shared" si="430"/>
        <v/>
      </c>
      <c r="AI696" s="328" t="str">
        <f t="shared" si="431"/>
        <v/>
      </c>
      <c r="AJ696" s="328" t="str">
        <f t="shared" si="432"/>
        <v/>
      </c>
      <c r="AK696" s="337" t="str">
        <f t="shared" si="433"/>
        <v/>
      </c>
      <c r="AL696" s="42" t="str">
        <f t="shared" si="411"/>
        <v/>
      </c>
    </row>
    <row r="697" spans="2:38" ht="15" x14ac:dyDescent="0.15">
      <c r="B697" s="328" t="str">
        <f t="shared" si="412"/>
        <v/>
      </c>
      <c r="C697" s="328" t="str">
        <f t="shared" si="413"/>
        <v/>
      </c>
      <c r="D697" s="328" t="str">
        <f t="shared" si="414"/>
        <v/>
      </c>
      <c r="E697" s="328" t="e">
        <f t="shared" si="409"/>
        <v>#VALUE!</v>
      </c>
      <c r="F697" s="328" t="str">
        <f t="shared" si="415"/>
        <v/>
      </c>
      <c r="G697" s="328" t="str">
        <f t="shared" si="416"/>
        <v/>
      </c>
      <c r="H697" s="313"/>
      <c r="I697" s="328" t="str">
        <f t="shared" si="417"/>
        <v/>
      </c>
      <c r="J697" s="328">
        <f t="shared" si="410"/>
        <v>80</v>
      </c>
      <c r="K697" s="335" t="str">
        <f t="shared" si="418"/>
        <v/>
      </c>
      <c r="L697" s="323" t="str">
        <f t="shared" si="419"/>
        <v/>
      </c>
      <c r="M697" s="323" t="str">
        <f t="shared" si="420"/>
        <v/>
      </c>
      <c r="N697" s="328" t="str">
        <f t="shared" si="421"/>
        <v/>
      </c>
      <c r="O697" s="328" t="str">
        <f t="shared" si="422"/>
        <v/>
      </c>
      <c r="P697" s="332"/>
      <c r="Q697" s="328"/>
      <c r="R697" s="277" t="str">
        <f>IF(H697&gt;0, rate1(1,$L$52,$L$51,$L$54,L697,$L$53,$L$50,P697),"")</f>
        <v/>
      </c>
      <c r="S697" s="323"/>
      <c r="T697" s="323"/>
      <c r="U697" s="328"/>
      <c r="V697" s="336"/>
      <c r="W697" s="328"/>
      <c r="X697" s="328"/>
      <c r="Y697" s="328"/>
      <c r="Z697" s="108" t="str">
        <f>IF(H697&gt;0, rate1(1,$L$52,$L$51,$L$54,U697,$L$53,$L$50,Y697),"")</f>
        <v/>
      </c>
      <c r="AA697" s="336" t="str">
        <f t="shared" si="423"/>
        <v/>
      </c>
      <c r="AB697" s="336" t="str">
        <f t="shared" si="424"/>
        <v/>
      </c>
      <c r="AC697" s="328" t="str">
        <f t="shared" si="425"/>
        <v/>
      </c>
      <c r="AD697" s="328" t="str">
        <f t="shared" si="426"/>
        <v/>
      </c>
      <c r="AE697" s="328" t="str">
        <f t="shared" si="427"/>
        <v/>
      </c>
      <c r="AF697" s="328" t="str">
        <f t="shared" si="428"/>
        <v/>
      </c>
      <c r="AG697" s="328" t="str">
        <f t="shared" si="429"/>
        <v/>
      </c>
      <c r="AH697" s="328" t="str">
        <f t="shared" si="430"/>
        <v/>
      </c>
      <c r="AI697" s="328" t="str">
        <f t="shared" si="431"/>
        <v/>
      </c>
      <c r="AJ697" s="328" t="str">
        <f t="shared" si="432"/>
        <v/>
      </c>
      <c r="AK697" s="337" t="str">
        <f t="shared" si="433"/>
        <v/>
      </c>
      <c r="AL697" s="42" t="str">
        <f t="shared" si="411"/>
        <v/>
      </c>
    </row>
    <row r="698" spans="2:38" ht="15" x14ac:dyDescent="0.15">
      <c r="B698" s="328" t="str">
        <f t="shared" si="412"/>
        <v/>
      </c>
      <c r="C698" s="328" t="str">
        <f t="shared" si="413"/>
        <v/>
      </c>
      <c r="D698" s="328" t="str">
        <f t="shared" si="414"/>
        <v/>
      </c>
      <c r="E698" s="328" t="e">
        <f t="shared" si="409"/>
        <v>#VALUE!</v>
      </c>
      <c r="F698" s="328" t="str">
        <f t="shared" si="415"/>
        <v/>
      </c>
      <c r="G698" s="328" t="str">
        <f t="shared" si="416"/>
        <v/>
      </c>
      <c r="H698" s="313"/>
      <c r="I698" s="328" t="str">
        <f t="shared" si="417"/>
        <v/>
      </c>
      <c r="J698" s="328">
        <f t="shared" si="410"/>
        <v>80</v>
      </c>
      <c r="K698" s="335" t="str">
        <f t="shared" si="418"/>
        <v/>
      </c>
      <c r="L698" s="323" t="str">
        <f t="shared" si="419"/>
        <v/>
      </c>
      <c r="M698" s="323" t="str">
        <f t="shared" si="420"/>
        <v/>
      </c>
      <c r="N698" s="328" t="str">
        <f t="shared" si="421"/>
        <v/>
      </c>
      <c r="O698" s="328" t="str">
        <f t="shared" si="422"/>
        <v/>
      </c>
      <c r="P698" s="332"/>
      <c r="Q698" s="328"/>
      <c r="R698" s="277" t="str">
        <f>IF(H698&gt;0, rate1(1,$L$52,$L$51,$L$54,L698,$L$53,$L$50,P698),"")</f>
        <v/>
      </c>
      <c r="S698" s="323"/>
      <c r="T698" s="323"/>
      <c r="U698" s="328"/>
      <c r="V698" s="336"/>
      <c r="W698" s="328"/>
      <c r="X698" s="328"/>
      <c r="Y698" s="328"/>
      <c r="Z698" s="108" t="str">
        <f>IF(H698&gt;0, rate1(1,$L$52,$L$51,$L$54,U698,$L$53,$L$50,Y698),"")</f>
        <v/>
      </c>
      <c r="AA698" s="336" t="str">
        <f t="shared" si="423"/>
        <v/>
      </c>
      <c r="AB698" s="336" t="str">
        <f t="shared" si="424"/>
        <v/>
      </c>
      <c r="AC698" s="328" t="str">
        <f t="shared" si="425"/>
        <v/>
      </c>
      <c r="AD698" s="328" t="str">
        <f t="shared" si="426"/>
        <v/>
      </c>
      <c r="AE698" s="328" t="str">
        <f t="shared" si="427"/>
        <v/>
      </c>
      <c r="AF698" s="328" t="str">
        <f t="shared" si="428"/>
        <v/>
      </c>
      <c r="AG698" s="328" t="str">
        <f t="shared" si="429"/>
        <v/>
      </c>
      <c r="AH698" s="328" t="str">
        <f t="shared" si="430"/>
        <v/>
      </c>
      <c r="AI698" s="328" t="str">
        <f t="shared" si="431"/>
        <v/>
      </c>
      <c r="AJ698" s="328" t="str">
        <f t="shared" si="432"/>
        <v/>
      </c>
      <c r="AK698" s="337" t="str">
        <f t="shared" si="433"/>
        <v/>
      </c>
      <c r="AL698" s="42" t="str">
        <f t="shared" si="411"/>
        <v/>
      </c>
    </row>
    <row r="699" spans="2:38" ht="15" x14ac:dyDescent="0.15">
      <c r="B699" s="328" t="str">
        <f t="shared" si="412"/>
        <v/>
      </c>
      <c r="C699" s="328" t="str">
        <f t="shared" si="413"/>
        <v/>
      </c>
      <c r="D699" s="328" t="str">
        <f t="shared" si="414"/>
        <v/>
      </c>
      <c r="E699" s="328" t="e">
        <f t="shared" si="409"/>
        <v>#VALUE!</v>
      </c>
      <c r="F699" s="328" t="str">
        <f t="shared" si="415"/>
        <v/>
      </c>
      <c r="G699" s="328" t="str">
        <f t="shared" si="416"/>
        <v/>
      </c>
      <c r="H699" s="313"/>
      <c r="I699" s="328" t="str">
        <f t="shared" si="417"/>
        <v/>
      </c>
      <c r="J699" s="328">
        <f t="shared" si="410"/>
        <v>80</v>
      </c>
      <c r="K699" s="335" t="str">
        <f t="shared" si="418"/>
        <v/>
      </c>
      <c r="L699" s="323" t="str">
        <f t="shared" si="419"/>
        <v/>
      </c>
      <c r="M699" s="323" t="str">
        <f t="shared" si="420"/>
        <v/>
      </c>
      <c r="N699" s="328" t="str">
        <f t="shared" si="421"/>
        <v/>
      </c>
      <c r="O699" s="328" t="str">
        <f t="shared" si="422"/>
        <v/>
      </c>
      <c r="P699" s="332"/>
      <c r="Q699" s="328"/>
      <c r="R699" s="277" t="str">
        <f>IF(H699&gt;0, rate1(1,$L$52,$L$51,$L$54,L699,$L$53,$L$50,P699),"")</f>
        <v/>
      </c>
      <c r="S699" s="323"/>
      <c r="T699" s="323"/>
      <c r="U699" s="328"/>
      <c r="V699" s="336"/>
      <c r="W699" s="328"/>
      <c r="X699" s="328"/>
      <c r="Y699" s="328"/>
      <c r="Z699" s="108" t="str">
        <f>IF(H699&gt;0, rate1(1,$L$52,$L$51,$L$54,U699,$L$53,$L$50,Y699),"")</f>
        <v/>
      </c>
      <c r="AA699" s="336" t="str">
        <f t="shared" si="423"/>
        <v/>
      </c>
      <c r="AB699" s="336" t="str">
        <f t="shared" si="424"/>
        <v/>
      </c>
      <c r="AC699" s="328" t="str">
        <f t="shared" si="425"/>
        <v/>
      </c>
      <c r="AD699" s="328" t="str">
        <f t="shared" si="426"/>
        <v/>
      </c>
      <c r="AE699" s="328" t="str">
        <f t="shared" si="427"/>
        <v/>
      </c>
      <c r="AF699" s="328" t="str">
        <f t="shared" si="428"/>
        <v/>
      </c>
      <c r="AG699" s="328" t="str">
        <f t="shared" si="429"/>
        <v/>
      </c>
      <c r="AH699" s="328" t="str">
        <f t="shared" si="430"/>
        <v/>
      </c>
      <c r="AI699" s="328" t="str">
        <f t="shared" si="431"/>
        <v/>
      </c>
      <c r="AJ699" s="328" t="str">
        <f t="shared" si="432"/>
        <v/>
      </c>
      <c r="AK699" s="337" t="str">
        <f t="shared" si="433"/>
        <v/>
      </c>
      <c r="AL699" s="42" t="str">
        <f t="shared" si="411"/>
        <v/>
      </c>
    </row>
    <row r="700" spans="2:38" ht="15" x14ac:dyDescent="0.15">
      <c r="B700" s="328" t="str">
        <f t="shared" si="412"/>
        <v/>
      </c>
      <c r="C700" s="328" t="str">
        <f t="shared" si="413"/>
        <v/>
      </c>
      <c r="D700" s="328" t="str">
        <f t="shared" si="414"/>
        <v/>
      </c>
      <c r="E700" s="328" t="e">
        <f t="shared" si="409"/>
        <v>#VALUE!</v>
      </c>
      <c r="F700" s="328" t="str">
        <f t="shared" si="415"/>
        <v/>
      </c>
      <c r="G700" s="328" t="str">
        <f t="shared" si="416"/>
        <v/>
      </c>
      <c r="H700" s="313"/>
      <c r="I700" s="328" t="str">
        <f t="shared" si="417"/>
        <v/>
      </c>
      <c r="J700" s="328">
        <f t="shared" si="410"/>
        <v>80</v>
      </c>
      <c r="K700" s="335" t="str">
        <f t="shared" si="418"/>
        <v/>
      </c>
      <c r="L700" s="323" t="str">
        <f t="shared" si="419"/>
        <v/>
      </c>
      <c r="M700" s="323" t="str">
        <f t="shared" si="420"/>
        <v/>
      </c>
      <c r="N700" s="328" t="str">
        <f t="shared" si="421"/>
        <v/>
      </c>
      <c r="O700" s="328" t="str">
        <f t="shared" si="422"/>
        <v/>
      </c>
      <c r="P700" s="332"/>
      <c r="Q700" s="328"/>
      <c r="R700" s="277" t="str">
        <f>IF(H700&gt;0, rate1(1,$L$52,$L$51,$L$54,L700,$L$53,$L$50,P700),"")</f>
        <v/>
      </c>
      <c r="S700" s="323"/>
      <c r="T700" s="323"/>
      <c r="U700" s="328"/>
      <c r="V700" s="336"/>
      <c r="W700" s="328"/>
      <c r="X700" s="328"/>
      <c r="Y700" s="328"/>
      <c r="Z700" s="108" t="str">
        <f>IF(H700&gt;0, rate1(1,$L$52,$L$51,$L$54,U700,$L$53,$L$50,Y700),"")</f>
        <v/>
      </c>
      <c r="AA700" s="336" t="str">
        <f t="shared" si="423"/>
        <v/>
      </c>
      <c r="AB700" s="336" t="str">
        <f t="shared" si="424"/>
        <v/>
      </c>
      <c r="AC700" s="328" t="str">
        <f t="shared" si="425"/>
        <v/>
      </c>
      <c r="AD700" s="328" t="str">
        <f t="shared" si="426"/>
        <v/>
      </c>
      <c r="AE700" s="328" t="str">
        <f t="shared" si="427"/>
        <v/>
      </c>
      <c r="AF700" s="328" t="str">
        <f t="shared" si="428"/>
        <v/>
      </c>
      <c r="AG700" s="328" t="str">
        <f t="shared" si="429"/>
        <v/>
      </c>
      <c r="AH700" s="328" t="str">
        <f t="shared" si="430"/>
        <v/>
      </c>
      <c r="AI700" s="328" t="str">
        <f t="shared" si="431"/>
        <v/>
      </c>
      <c r="AJ700" s="328" t="str">
        <f t="shared" si="432"/>
        <v/>
      </c>
      <c r="AK700" s="337" t="str">
        <f t="shared" si="433"/>
        <v/>
      </c>
      <c r="AL700" s="42" t="str">
        <f t="shared" si="411"/>
        <v/>
      </c>
    </row>
    <row r="701" spans="2:38" ht="15" x14ac:dyDescent="0.15">
      <c r="B701" s="328" t="str">
        <f t="shared" si="412"/>
        <v/>
      </c>
      <c r="C701" s="328" t="str">
        <f t="shared" si="413"/>
        <v/>
      </c>
      <c r="D701" s="328" t="str">
        <f t="shared" si="414"/>
        <v/>
      </c>
      <c r="E701" s="328" t="e">
        <f t="shared" si="409"/>
        <v>#VALUE!</v>
      </c>
      <c r="F701" s="328" t="str">
        <f t="shared" si="415"/>
        <v/>
      </c>
      <c r="G701" s="328" t="str">
        <f t="shared" si="416"/>
        <v/>
      </c>
      <c r="H701" s="313"/>
      <c r="I701" s="328" t="str">
        <f t="shared" si="417"/>
        <v/>
      </c>
      <c r="J701" s="328">
        <f t="shared" si="410"/>
        <v>80</v>
      </c>
      <c r="K701" s="335" t="str">
        <f t="shared" si="418"/>
        <v/>
      </c>
      <c r="L701" s="323" t="str">
        <f t="shared" si="419"/>
        <v/>
      </c>
      <c r="M701" s="323" t="str">
        <f t="shared" si="420"/>
        <v/>
      </c>
      <c r="N701" s="328" t="str">
        <f t="shared" si="421"/>
        <v/>
      </c>
      <c r="O701" s="328" t="str">
        <f t="shared" si="422"/>
        <v/>
      </c>
      <c r="P701" s="332"/>
      <c r="Q701" s="328"/>
      <c r="R701" s="277" t="str">
        <f>IF(H701&gt;0, rate1(1,$L$52,$L$51,$L$54,L701,$L$53,$L$50,P701),"")</f>
        <v/>
      </c>
      <c r="S701" s="323"/>
      <c r="T701" s="323"/>
      <c r="U701" s="328"/>
      <c r="V701" s="336"/>
      <c r="W701" s="328"/>
      <c r="X701" s="328"/>
      <c r="Y701" s="328"/>
      <c r="Z701" s="108" t="str">
        <f>IF(H701&gt;0, rate1(1,$L$52,$L$51,$L$54,U701,$L$53,$L$50,Y701),"")</f>
        <v/>
      </c>
      <c r="AA701" s="336" t="str">
        <f t="shared" si="423"/>
        <v/>
      </c>
      <c r="AB701" s="336" t="str">
        <f t="shared" si="424"/>
        <v/>
      </c>
      <c r="AC701" s="328" t="str">
        <f t="shared" si="425"/>
        <v/>
      </c>
      <c r="AD701" s="328" t="str">
        <f t="shared" si="426"/>
        <v/>
      </c>
      <c r="AE701" s="328" t="str">
        <f t="shared" si="427"/>
        <v/>
      </c>
      <c r="AF701" s="328" t="str">
        <f t="shared" si="428"/>
        <v/>
      </c>
      <c r="AG701" s="328" t="str">
        <f t="shared" si="429"/>
        <v/>
      </c>
      <c r="AH701" s="328" t="str">
        <f t="shared" si="430"/>
        <v/>
      </c>
      <c r="AI701" s="328" t="str">
        <f t="shared" si="431"/>
        <v/>
      </c>
      <c r="AJ701" s="328" t="str">
        <f t="shared" si="432"/>
        <v/>
      </c>
      <c r="AK701" s="337" t="str">
        <f t="shared" si="433"/>
        <v/>
      </c>
      <c r="AL701" s="42" t="str">
        <f t="shared" si="411"/>
        <v/>
      </c>
    </row>
    <row r="702" spans="2:38" ht="15" x14ac:dyDescent="0.15">
      <c r="B702" s="328" t="str">
        <f t="shared" si="412"/>
        <v/>
      </c>
      <c r="C702" s="328" t="str">
        <f t="shared" si="413"/>
        <v/>
      </c>
      <c r="D702" s="328" t="str">
        <f t="shared" si="414"/>
        <v/>
      </c>
      <c r="E702" s="328" t="e">
        <f t="shared" ref="E702:E765" si="434">bb2wang($B$6,$H$12,C702,$H$8,$H$9,I702,$H$10,$H$11,$K$10,$K$11,$H$13)</f>
        <v>#VALUE!</v>
      </c>
      <c r="F702" s="328" t="str">
        <f t="shared" si="415"/>
        <v/>
      </c>
      <c r="G702" s="328" t="str">
        <f t="shared" si="416"/>
        <v/>
      </c>
      <c r="H702" s="313"/>
      <c r="I702" s="328" t="str">
        <f t="shared" si="417"/>
        <v/>
      </c>
      <c r="J702" s="328">
        <f t="shared" ref="J702:J765" si="435">$B$7</f>
        <v>80</v>
      </c>
      <c r="K702" s="335" t="str">
        <f t="shared" si="418"/>
        <v/>
      </c>
      <c r="L702" s="323" t="str">
        <f t="shared" si="419"/>
        <v/>
      </c>
      <c r="M702" s="323" t="str">
        <f t="shared" si="420"/>
        <v/>
      </c>
      <c r="N702" s="328" t="str">
        <f t="shared" si="421"/>
        <v/>
      </c>
      <c r="O702" s="328" t="str">
        <f t="shared" si="422"/>
        <v/>
      </c>
      <c r="P702" s="332"/>
      <c r="Q702" s="328"/>
      <c r="R702" s="277" t="str">
        <f>IF(H702&gt;0, rate1(1,$L$52,$L$51,$L$54,L702,$L$53,$L$50,P702),"")</f>
        <v/>
      </c>
      <c r="S702" s="323"/>
      <c r="T702" s="323"/>
      <c r="U702" s="328"/>
      <c r="V702" s="336"/>
      <c r="W702" s="328"/>
      <c r="X702" s="328"/>
      <c r="Y702" s="328"/>
      <c r="Z702" s="108" t="str">
        <f>IF(H702&gt;0, rate1(1,$L$52,$L$51,$L$54,U702,$L$53,$L$50,Y702),"")</f>
        <v/>
      </c>
      <c r="AA702" s="336" t="str">
        <f t="shared" si="423"/>
        <v/>
      </c>
      <c r="AB702" s="336" t="str">
        <f t="shared" si="424"/>
        <v/>
      </c>
      <c r="AC702" s="328" t="str">
        <f t="shared" si="425"/>
        <v/>
      </c>
      <c r="AD702" s="328" t="str">
        <f t="shared" si="426"/>
        <v/>
      </c>
      <c r="AE702" s="328" t="str">
        <f t="shared" si="427"/>
        <v/>
      </c>
      <c r="AF702" s="328" t="str">
        <f t="shared" si="428"/>
        <v/>
      </c>
      <c r="AG702" s="328" t="str">
        <f t="shared" si="429"/>
        <v/>
      </c>
      <c r="AH702" s="328" t="str">
        <f t="shared" si="430"/>
        <v/>
      </c>
      <c r="AI702" s="328" t="str">
        <f t="shared" si="431"/>
        <v/>
      </c>
      <c r="AJ702" s="328" t="str">
        <f t="shared" si="432"/>
        <v/>
      </c>
      <c r="AK702" s="337" t="str">
        <f t="shared" si="433"/>
        <v/>
      </c>
      <c r="AL702" s="42" t="str">
        <f t="shared" si="411"/>
        <v/>
      </c>
    </row>
    <row r="703" spans="2:38" ht="15" x14ac:dyDescent="0.15">
      <c r="B703" s="328" t="str">
        <f t="shared" si="412"/>
        <v/>
      </c>
      <c r="C703" s="328" t="str">
        <f t="shared" si="413"/>
        <v/>
      </c>
      <c r="D703" s="328" t="str">
        <f t="shared" si="414"/>
        <v/>
      </c>
      <c r="E703" s="328" t="e">
        <f t="shared" si="434"/>
        <v>#VALUE!</v>
      </c>
      <c r="F703" s="328" t="str">
        <f t="shared" si="415"/>
        <v/>
      </c>
      <c r="G703" s="328" t="str">
        <f t="shared" si="416"/>
        <v/>
      </c>
      <c r="H703" s="313"/>
      <c r="I703" s="328" t="str">
        <f t="shared" si="417"/>
        <v/>
      </c>
      <c r="J703" s="328">
        <f t="shared" si="435"/>
        <v>80</v>
      </c>
      <c r="K703" s="335" t="str">
        <f t="shared" si="418"/>
        <v/>
      </c>
      <c r="L703" s="323" t="str">
        <f t="shared" si="419"/>
        <v/>
      </c>
      <c r="M703" s="323" t="str">
        <f t="shared" si="420"/>
        <v/>
      </c>
      <c r="N703" s="328" t="str">
        <f t="shared" si="421"/>
        <v/>
      </c>
      <c r="O703" s="328" t="str">
        <f t="shared" si="422"/>
        <v/>
      </c>
      <c r="P703" s="332"/>
      <c r="Q703" s="328"/>
      <c r="R703" s="277" t="str">
        <f>IF(H703&gt;0, rate1(1,$L$52,$L$51,$L$54,L703,$L$53,$L$50,P703),"")</f>
        <v/>
      </c>
      <c r="S703" s="323"/>
      <c r="T703" s="323"/>
      <c r="U703" s="328"/>
      <c r="V703" s="336"/>
      <c r="W703" s="328"/>
      <c r="X703" s="328"/>
      <c r="Y703" s="328"/>
      <c r="Z703" s="108" t="str">
        <f>IF(H703&gt;0, rate1(1,$L$52,$L$51,$L$54,U703,$L$53,$L$50,Y703),"")</f>
        <v/>
      </c>
      <c r="AA703" s="336" t="str">
        <f t="shared" si="423"/>
        <v/>
      </c>
      <c r="AB703" s="336" t="str">
        <f t="shared" si="424"/>
        <v/>
      </c>
      <c r="AC703" s="328" t="str">
        <f t="shared" si="425"/>
        <v/>
      </c>
      <c r="AD703" s="328" t="str">
        <f t="shared" si="426"/>
        <v/>
      </c>
      <c r="AE703" s="328" t="str">
        <f t="shared" si="427"/>
        <v/>
      </c>
      <c r="AF703" s="328" t="str">
        <f t="shared" si="428"/>
        <v/>
      </c>
      <c r="AG703" s="328" t="str">
        <f t="shared" si="429"/>
        <v/>
      </c>
      <c r="AH703" s="328" t="str">
        <f t="shared" si="430"/>
        <v/>
      </c>
      <c r="AI703" s="328" t="str">
        <f t="shared" si="431"/>
        <v/>
      </c>
      <c r="AJ703" s="328" t="str">
        <f t="shared" si="432"/>
        <v/>
      </c>
      <c r="AK703" s="337" t="str">
        <f t="shared" si="433"/>
        <v/>
      </c>
      <c r="AL703" s="42" t="str">
        <f t="shared" si="411"/>
        <v/>
      </c>
    </row>
    <row r="704" spans="2:38" ht="15" x14ac:dyDescent="0.15">
      <c r="B704" s="328" t="str">
        <f t="shared" ref="B704:B767" si="436">IF(H704&gt;0, AF703,"")</f>
        <v/>
      </c>
      <c r="C704" s="328" t="str">
        <f t="shared" ref="C704:C767" si="437">IF(H704&gt;0, AG703,"")</f>
        <v/>
      </c>
      <c r="D704" s="328" t="str">
        <f t="shared" ref="D704:D767" si="438">IF(H704&gt;0, AH703,"")</f>
        <v/>
      </c>
      <c r="E704" s="328" t="e">
        <f t="shared" si="434"/>
        <v>#VALUE!</v>
      </c>
      <c r="F704" s="328" t="str">
        <f t="shared" ref="F704:F767" si="439">IF(H704&gt;0, (E704+E703)/2,"")</f>
        <v/>
      </c>
      <c r="G704" s="328" t="str">
        <f t="shared" ref="G704:G767" si="440">IF(H704&gt;0, F704*$S$53*$C$55*(B704-C704+N704)^1.5,"")</f>
        <v/>
      </c>
      <c r="H704" s="313"/>
      <c r="I704" s="328" t="str">
        <f t="shared" ref="I704:I767" si="441">IF(H704&gt;0, (B704-C704)*B$19,"")</f>
        <v/>
      </c>
      <c r="J704" s="328">
        <f t="shared" si="435"/>
        <v>80</v>
      </c>
      <c r="K704" s="335" t="str">
        <f t="shared" ref="K704:K767" si="442">IF(H704&gt;0, IF((1-S703-0.015)&gt;0,1,-1),"")</f>
        <v/>
      </c>
      <c r="L704" s="323" t="str">
        <f t="shared" ref="L704:L767" si="443">IF(H704&gt;0, D704+K704*H704,"")</f>
        <v/>
      </c>
      <c r="M704" s="323" t="str">
        <f t="shared" ref="M704:M767" si="444">IF(H704&gt;0, (D704+L704)/2,"")</f>
        <v/>
      </c>
      <c r="N704" s="328" t="str">
        <f t="shared" ref="N704:N767" si="445">IF(H704&gt;0, 2*($P$53*M704/$S$52/$S$51)^2-(B704-C704)*2,"")</f>
        <v/>
      </c>
      <c r="O704" s="328" t="str">
        <f t="shared" ref="O704:O767" si="446">IF(H704&gt;0, wh(B704,$F$51,$F$52,$F$53),"")</f>
        <v/>
      </c>
      <c r="P704" s="332"/>
      <c r="Q704" s="328"/>
      <c r="R704" s="277" t="str">
        <f>IF(H704&gt;0, rate1(1,$L$52,$L$51,$L$54,L704,$L$53,$L$50,P704),"")</f>
        <v/>
      </c>
      <c r="S704" s="323"/>
      <c r="T704" s="323"/>
      <c r="U704" s="328"/>
      <c r="V704" s="336"/>
      <c r="W704" s="328"/>
      <c r="X704" s="328"/>
      <c r="Y704" s="328"/>
      <c r="Z704" s="108" t="str">
        <f>IF(H704&gt;0, rate1(1,$L$52,$L$51,$L$54,U704,$L$53,$L$50,Y704),"")</f>
        <v/>
      </c>
      <c r="AA704" s="336" t="str">
        <f t="shared" ref="AA704:AA767" si="447">IF(H704&gt;0, X704/O704/Z704,"")</f>
        <v/>
      </c>
      <c r="AB704" s="336" t="str">
        <f t="shared" ref="AB704:AB767" si="448">IF(H704&gt;0, W704/(1-AA704),"")</f>
        <v/>
      </c>
      <c r="AC704" s="328" t="str">
        <f t="shared" ref="AC704:AC767" si="449">IF(H704&gt;0, delta_z(N704,S704,H704,AE703,AB704),"")</f>
        <v/>
      </c>
      <c r="AD704" s="328" t="str">
        <f t="shared" ref="AD704:AD767" si="450">IF(H704&gt;0, H704/AC704*K704,"")</f>
        <v/>
      </c>
      <c r="AE704" s="328" t="str">
        <f t="shared" ref="AE704:AE767" si="451">IF(H704&gt;0, (AD704-AD703)/(AC704+AC703)*2,"")</f>
        <v/>
      </c>
      <c r="AF704" s="328" t="str">
        <f t="shared" ref="AF704:AF767" si="452">IF(H704&gt;0, B704-(AC704-N704),"")</f>
        <v/>
      </c>
      <c r="AG704" s="328" t="str">
        <f t="shared" ref="AG704:AG767" si="453">IF(H704&gt;0, C704-AC704,"")</f>
        <v/>
      </c>
      <c r="AH704" s="328" t="str">
        <f t="shared" ref="AH704:AH767" si="454">IF(H704&gt;0, $S$54*$S$53*$C$55*SQRT(AF704-AG704),"")</f>
        <v/>
      </c>
      <c r="AI704" s="328" t="str">
        <f t="shared" ref="AI704:AI767" si="455">IF(H704&gt;0, AC704/R704*1000000,"")</f>
        <v/>
      </c>
      <c r="AJ704" s="328" t="str">
        <f t="shared" ref="AJ704:AJ767" si="456">IF(H704&gt;0, AJ703+AI704/3600,"")</f>
        <v/>
      </c>
      <c r="AK704" s="337" t="str">
        <f t="shared" ref="AK704:AK767" si="457">IF(H704&gt;0, AK703+AI703*G703/1000000,"")</f>
        <v/>
      </c>
      <c r="AL704" s="42" t="str">
        <f t="shared" ref="AL704:AL767" si="458">IF(H704&gt;0, AL703+AI703*J703/1000000,"")</f>
        <v/>
      </c>
    </row>
    <row r="705" spans="2:38" ht="15" x14ac:dyDescent="0.15">
      <c r="B705" s="328" t="str">
        <f t="shared" si="436"/>
        <v/>
      </c>
      <c r="C705" s="328" t="str">
        <f t="shared" si="437"/>
        <v/>
      </c>
      <c r="D705" s="328" t="str">
        <f t="shared" si="438"/>
        <v/>
      </c>
      <c r="E705" s="328" t="e">
        <f t="shared" si="434"/>
        <v>#VALUE!</v>
      </c>
      <c r="F705" s="328" t="str">
        <f t="shared" si="439"/>
        <v/>
      </c>
      <c r="G705" s="328" t="str">
        <f t="shared" si="440"/>
        <v/>
      </c>
      <c r="H705" s="313"/>
      <c r="I705" s="328" t="str">
        <f t="shared" si="441"/>
        <v/>
      </c>
      <c r="J705" s="328">
        <f t="shared" si="435"/>
        <v>80</v>
      </c>
      <c r="K705" s="335" t="str">
        <f t="shared" si="442"/>
        <v/>
      </c>
      <c r="L705" s="323" t="str">
        <f t="shared" si="443"/>
        <v/>
      </c>
      <c r="M705" s="323" t="str">
        <f t="shared" si="444"/>
        <v/>
      </c>
      <c r="N705" s="328" t="str">
        <f t="shared" si="445"/>
        <v/>
      </c>
      <c r="O705" s="328" t="str">
        <f t="shared" si="446"/>
        <v/>
      </c>
      <c r="P705" s="332"/>
      <c r="Q705" s="328"/>
      <c r="R705" s="277" t="str">
        <f>IF(H705&gt;0, rate1(1,$L$52,$L$51,$L$54,L705,$L$53,$L$50,P705),"")</f>
        <v/>
      </c>
      <c r="S705" s="323"/>
      <c r="T705" s="323"/>
      <c r="U705" s="328"/>
      <c r="V705" s="336"/>
      <c r="W705" s="328"/>
      <c r="X705" s="328"/>
      <c r="Y705" s="328"/>
      <c r="Z705" s="108" t="str">
        <f>IF(H705&gt;0, rate1(1,$L$52,$L$51,$L$54,U705,$L$53,$L$50,Y705),"")</f>
        <v/>
      </c>
      <c r="AA705" s="336" t="str">
        <f t="shared" si="447"/>
        <v/>
      </c>
      <c r="AB705" s="336" t="str">
        <f t="shared" si="448"/>
        <v/>
      </c>
      <c r="AC705" s="328" t="str">
        <f t="shared" si="449"/>
        <v/>
      </c>
      <c r="AD705" s="328" t="str">
        <f t="shared" si="450"/>
        <v/>
      </c>
      <c r="AE705" s="328" t="str">
        <f t="shared" si="451"/>
        <v/>
      </c>
      <c r="AF705" s="328" t="str">
        <f t="shared" si="452"/>
        <v/>
      </c>
      <c r="AG705" s="328" t="str">
        <f t="shared" si="453"/>
        <v/>
      </c>
      <c r="AH705" s="328" t="str">
        <f t="shared" si="454"/>
        <v/>
      </c>
      <c r="AI705" s="328" t="str">
        <f t="shared" si="455"/>
        <v/>
      </c>
      <c r="AJ705" s="328" t="str">
        <f t="shared" si="456"/>
        <v/>
      </c>
      <c r="AK705" s="337" t="str">
        <f t="shared" si="457"/>
        <v/>
      </c>
      <c r="AL705" s="42" t="str">
        <f t="shared" si="458"/>
        <v/>
      </c>
    </row>
    <row r="706" spans="2:38" ht="15" x14ac:dyDescent="0.15">
      <c r="B706" s="328" t="str">
        <f t="shared" si="436"/>
        <v/>
      </c>
      <c r="C706" s="328" t="str">
        <f t="shared" si="437"/>
        <v/>
      </c>
      <c r="D706" s="328" t="str">
        <f t="shared" si="438"/>
        <v/>
      </c>
      <c r="E706" s="328" t="e">
        <f t="shared" si="434"/>
        <v>#VALUE!</v>
      </c>
      <c r="F706" s="328" t="str">
        <f t="shared" si="439"/>
        <v/>
      </c>
      <c r="G706" s="328" t="str">
        <f t="shared" si="440"/>
        <v/>
      </c>
      <c r="H706" s="313"/>
      <c r="I706" s="328" t="str">
        <f t="shared" si="441"/>
        <v/>
      </c>
      <c r="J706" s="328">
        <f t="shared" si="435"/>
        <v>80</v>
      </c>
      <c r="K706" s="335" t="str">
        <f t="shared" si="442"/>
        <v/>
      </c>
      <c r="L706" s="323" t="str">
        <f t="shared" si="443"/>
        <v/>
      </c>
      <c r="M706" s="323" t="str">
        <f t="shared" si="444"/>
        <v/>
      </c>
      <c r="N706" s="328" t="str">
        <f t="shared" si="445"/>
        <v/>
      </c>
      <c r="O706" s="328" t="str">
        <f t="shared" si="446"/>
        <v/>
      </c>
      <c r="P706" s="332"/>
      <c r="Q706" s="328"/>
      <c r="R706" s="277" t="str">
        <f>IF(H706&gt;0, rate1(1,$L$52,$L$51,$L$54,L706,$L$53,$L$50,P706),"")</f>
        <v/>
      </c>
      <c r="S706" s="323"/>
      <c r="T706" s="323"/>
      <c r="U706" s="328"/>
      <c r="V706" s="336"/>
      <c r="W706" s="328"/>
      <c r="X706" s="328"/>
      <c r="Y706" s="328"/>
      <c r="Z706" s="108" t="str">
        <f>IF(H706&gt;0, rate1(1,$L$52,$L$51,$L$54,U706,$L$53,$L$50,Y706),"")</f>
        <v/>
      </c>
      <c r="AA706" s="336" t="str">
        <f t="shared" si="447"/>
        <v/>
      </c>
      <c r="AB706" s="336" t="str">
        <f t="shared" si="448"/>
        <v/>
      </c>
      <c r="AC706" s="328" t="str">
        <f t="shared" si="449"/>
        <v/>
      </c>
      <c r="AD706" s="328" t="str">
        <f t="shared" si="450"/>
        <v/>
      </c>
      <c r="AE706" s="328" t="str">
        <f t="shared" si="451"/>
        <v/>
      </c>
      <c r="AF706" s="328" t="str">
        <f t="shared" si="452"/>
        <v/>
      </c>
      <c r="AG706" s="328" t="str">
        <f t="shared" si="453"/>
        <v/>
      </c>
      <c r="AH706" s="328" t="str">
        <f t="shared" si="454"/>
        <v/>
      </c>
      <c r="AI706" s="328" t="str">
        <f t="shared" si="455"/>
        <v/>
      </c>
      <c r="AJ706" s="328" t="str">
        <f t="shared" si="456"/>
        <v/>
      </c>
      <c r="AK706" s="337" t="str">
        <f t="shared" si="457"/>
        <v/>
      </c>
      <c r="AL706" s="42" t="str">
        <f t="shared" si="458"/>
        <v/>
      </c>
    </row>
    <row r="707" spans="2:38" ht="15" x14ac:dyDescent="0.15">
      <c r="B707" s="328" t="str">
        <f t="shared" si="436"/>
        <v/>
      </c>
      <c r="C707" s="328" t="str">
        <f t="shared" si="437"/>
        <v/>
      </c>
      <c r="D707" s="328" t="str">
        <f t="shared" si="438"/>
        <v/>
      </c>
      <c r="E707" s="328" t="e">
        <f t="shared" si="434"/>
        <v>#VALUE!</v>
      </c>
      <c r="F707" s="328" t="str">
        <f t="shared" si="439"/>
        <v/>
      </c>
      <c r="G707" s="328" t="str">
        <f t="shared" si="440"/>
        <v/>
      </c>
      <c r="H707" s="313"/>
      <c r="I707" s="328" t="str">
        <f t="shared" si="441"/>
        <v/>
      </c>
      <c r="J707" s="328">
        <f t="shared" si="435"/>
        <v>80</v>
      </c>
      <c r="K707" s="335" t="str">
        <f t="shared" si="442"/>
        <v/>
      </c>
      <c r="L707" s="323" t="str">
        <f t="shared" si="443"/>
        <v/>
      </c>
      <c r="M707" s="323" t="str">
        <f t="shared" si="444"/>
        <v/>
      </c>
      <c r="N707" s="328" t="str">
        <f t="shared" si="445"/>
        <v/>
      </c>
      <c r="O707" s="328" t="str">
        <f t="shared" si="446"/>
        <v/>
      </c>
      <c r="P707" s="332"/>
      <c r="Q707" s="328"/>
      <c r="R707" s="277" t="str">
        <f>IF(H707&gt;0, rate1(1,$L$52,$L$51,$L$54,L707,$L$53,$L$50,P707),"")</f>
        <v/>
      </c>
      <c r="S707" s="323"/>
      <c r="T707" s="323"/>
      <c r="U707" s="328"/>
      <c r="V707" s="336"/>
      <c r="W707" s="328"/>
      <c r="X707" s="328"/>
      <c r="Y707" s="328"/>
      <c r="Z707" s="108" t="str">
        <f>IF(H707&gt;0, rate1(1,$L$52,$L$51,$L$54,U707,$L$53,$L$50,Y707),"")</f>
        <v/>
      </c>
      <c r="AA707" s="336" t="str">
        <f t="shared" si="447"/>
        <v/>
      </c>
      <c r="AB707" s="336" t="str">
        <f t="shared" si="448"/>
        <v/>
      </c>
      <c r="AC707" s="328" t="str">
        <f t="shared" si="449"/>
        <v/>
      </c>
      <c r="AD707" s="328" t="str">
        <f t="shared" si="450"/>
        <v/>
      </c>
      <c r="AE707" s="328" t="str">
        <f t="shared" si="451"/>
        <v/>
      </c>
      <c r="AF707" s="328" t="str">
        <f t="shared" si="452"/>
        <v/>
      </c>
      <c r="AG707" s="328" t="str">
        <f t="shared" si="453"/>
        <v/>
      </c>
      <c r="AH707" s="328" t="str">
        <f t="shared" si="454"/>
        <v/>
      </c>
      <c r="AI707" s="328" t="str">
        <f t="shared" si="455"/>
        <v/>
      </c>
      <c r="AJ707" s="328" t="str">
        <f t="shared" si="456"/>
        <v/>
      </c>
      <c r="AK707" s="337" t="str">
        <f t="shared" si="457"/>
        <v/>
      </c>
      <c r="AL707" s="42" t="str">
        <f t="shared" si="458"/>
        <v/>
      </c>
    </row>
    <row r="708" spans="2:38" ht="15" x14ac:dyDescent="0.15">
      <c r="B708" s="328" t="str">
        <f t="shared" si="436"/>
        <v/>
      </c>
      <c r="C708" s="328" t="str">
        <f t="shared" si="437"/>
        <v/>
      </c>
      <c r="D708" s="328" t="str">
        <f t="shared" si="438"/>
        <v/>
      </c>
      <c r="E708" s="328" t="e">
        <f t="shared" si="434"/>
        <v>#VALUE!</v>
      </c>
      <c r="F708" s="328" t="str">
        <f t="shared" si="439"/>
        <v/>
      </c>
      <c r="G708" s="328" t="str">
        <f t="shared" si="440"/>
        <v/>
      </c>
      <c r="H708" s="313"/>
      <c r="I708" s="328" t="str">
        <f t="shared" si="441"/>
        <v/>
      </c>
      <c r="J708" s="328">
        <f t="shared" si="435"/>
        <v>80</v>
      </c>
      <c r="K708" s="335" t="str">
        <f t="shared" si="442"/>
        <v/>
      </c>
      <c r="L708" s="323" t="str">
        <f t="shared" si="443"/>
        <v/>
      </c>
      <c r="M708" s="323" t="str">
        <f t="shared" si="444"/>
        <v/>
      </c>
      <c r="N708" s="328" t="str">
        <f t="shared" si="445"/>
        <v/>
      </c>
      <c r="O708" s="328" t="str">
        <f t="shared" si="446"/>
        <v/>
      </c>
      <c r="P708" s="332"/>
      <c r="Q708" s="328"/>
      <c r="R708" s="277" t="str">
        <f>IF(H708&gt;0, rate1(1,$L$52,$L$51,$L$54,L708,$L$53,$L$50,P708),"")</f>
        <v/>
      </c>
      <c r="S708" s="323"/>
      <c r="T708" s="323"/>
      <c r="U708" s="328"/>
      <c r="V708" s="336"/>
      <c r="W708" s="328"/>
      <c r="X708" s="328"/>
      <c r="Y708" s="328"/>
      <c r="Z708" s="108" t="str">
        <f>IF(H708&gt;0, rate1(1,$L$52,$L$51,$L$54,U708,$L$53,$L$50,Y708),"")</f>
        <v/>
      </c>
      <c r="AA708" s="336" t="str">
        <f t="shared" si="447"/>
        <v/>
      </c>
      <c r="AB708" s="336" t="str">
        <f t="shared" si="448"/>
        <v/>
      </c>
      <c r="AC708" s="328" t="str">
        <f t="shared" si="449"/>
        <v/>
      </c>
      <c r="AD708" s="328" t="str">
        <f t="shared" si="450"/>
        <v/>
      </c>
      <c r="AE708" s="328" t="str">
        <f t="shared" si="451"/>
        <v/>
      </c>
      <c r="AF708" s="328" t="str">
        <f t="shared" si="452"/>
        <v/>
      </c>
      <c r="AG708" s="328" t="str">
        <f t="shared" si="453"/>
        <v/>
      </c>
      <c r="AH708" s="328" t="str">
        <f t="shared" si="454"/>
        <v/>
      </c>
      <c r="AI708" s="328" t="str">
        <f t="shared" si="455"/>
        <v/>
      </c>
      <c r="AJ708" s="328" t="str">
        <f t="shared" si="456"/>
        <v/>
      </c>
      <c r="AK708" s="337" t="str">
        <f t="shared" si="457"/>
        <v/>
      </c>
      <c r="AL708" s="42" t="str">
        <f t="shared" si="458"/>
        <v/>
      </c>
    </row>
    <row r="709" spans="2:38" ht="15" x14ac:dyDescent="0.15">
      <c r="B709" s="328" t="str">
        <f t="shared" si="436"/>
        <v/>
      </c>
      <c r="C709" s="328" t="str">
        <f t="shared" si="437"/>
        <v/>
      </c>
      <c r="D709" s="328" t="str">
        <f t="shared" si="438"/>
        <v/>
      </c>
      <c r="E709" s="328" t="e">
        <f t="shared" si="434"/>
        <v>#VALUE!</v>
      </c>
      <c r="F709" s="328" t="str">
        <f t="shared" si="439"/>
        <v/>
      </c>
      <c r="G709" s="328" t="str">
        <f t="shared" si="440"/>
        <v/>
      </c>
      <c r="H709" s="313"/>
      <c r="I709" s="328" t="str">
        <f t="shared" si="441"/>
        <v/>
      </c>
      <c r="J709" s="328">
        <f t="shared" si="435"/>
        <v>80</v>
      </c>
      <c r="K709" s="335" t="str">
        <f t="shared" si="442"/>
        <v/>
      </c>
      <c r="L709" s="323" t="str">
        <f t="shared" si="443"/>
        <v/>
      </c>
      <c r="M709" s="323" t="str">
        <f t="shared" si="444"/>
        <v/>
      </c>
      <c r="N709" s="328" t="str">
        <f t="shared" si="445"/>
        <v/>
      </c>
      <c r="O709" s="328" t="str">
        <f t="shared" si="446"/>
        <v/>
      </c>
      <c r="P709" s="332"/>
      <c r="Q709" s="328"/>
      <c r="R709" s="277" t="str">
        <f>IF(H709&gt;0, rate1(1,$L$52,$L$51,$L$54,L709,$L$53,$L$50,P709),"")</f>
        <v/>
      </c>
      <c r="S709" s="323"/>
      <c r="T709" s="323"/>
      <c r="U709" s="328"/>
      <c r="V709" s="336"/>
      <c r="W709" s="328"/>
      <c r="X709" s="328"/>
      <c r="Y709" s="328"/>
      <c r="Z709" s="108" t="str">
        <f>IF(H709&gt;0, rate1(1,$L$52,$L$51,$L$54,U709,$L$53,$L$50,Y709),"")</f>
        <v/>
      </c>
      <c r="AA709" s="336" t="str">
        <f t="shared" si="447"/>
        <v/>
      </c>
      <c r="AB709" s="336" t="str">
        <f t="shared" si="448"/>
        <v/>
      </c>
      <c r="AC709" s="328" t="str">
        <f t="shared" si="449"/>
        <v/>
      </c>
      <c r="AD709" s="328" t="str">
        <f t="shared" si="450"/>
        <v/>
      </c>
      <c r="AE709" s="328" t="str">
        <f t="shared" si="451"/>
        <v/>
      </c>
      <c r="AF709" s="328" t="str">
        <f t="shared" si="452"/>
        <v/>
      </c>
      <c r="AG709" s="328" t="str">
        <f t="shared" si="453"/>
        <v/>
      </c>
      <c r="AH709" s="328" t="str">
        <f t="shared" si="454"/>
        <v/>
      </c>
      <c r="AI709" s="328" t="str">
        <f t="shared" si="455"/>
        <v/>
      </c>
      <c r="AJ709" s="328" t="str">
        <f t="shared" si="456"/>
        <v/>
      </c>
      <c r="AK709" s="337" t="str">
        <f t="shared" si="457"/>
        <v/>
      </c>
      <c r="AL709" s="42" t="str">
        <f t="shared" si="458"/>
        <v/>
      </c>
    </row>
    <row r="710" spans="2:38" ht="15" x14ac:dyDescent="0.15">
      <c r="B710" s="328" t="str">
        <f t="shared" si="436"/>
        <v/>
      </c>
      <c r="C710" s="328" t="str">
        <f t="shared" si="437"/>
        <v/>
      </c>
      <c r="D710" s="328" t="str">
        <f t="shared" si="438"/>
        <v/>
      </c>
      <c r="E710" s="328" t="e">
        <f t="shared" si="434"/>
        <v>#VALUE!</v>
      </c>
      <c r="F710" s="328" t="str">
        <f t="shared" si="439"/>
        <v/>
      </c>
      <c r="G710" s="328" t="str">
        <f t="shared" si="440"/>
        <v/>
      </c>
      <c r="H710" s="313"/>
      <c r="I710" s="328" t="str">
        <f t="shared" si="441"/>
        <v/>
      </c>
      <c r="J710" s="328">
        <f t="shared" si="435"/>
        <v>80</v>
      </c>
      <c r="K710" s="335" t="str">
        <f t="shared" si="442"/>
        <v/>
      </c>
      <c r="L710" s="323" t="str">
        <f t="shared" si="443"/>
        <v/>
      </c>
      <c r="M710" s="323" t="str">
        <f t="shared" si="444"/>
        <v/>
      </c>
      <c r="N710" s="328" t="str">
        <f t="shared" si="445"/>
        <v/>
      </c>
      <c r="O710" s="328" t="str">
        <f t="shared" si="446"/>
        <v/>
      </c>
      <c r="P710" s="332"/>
      <c r="Q710" s="328"/>
      <c r="R710" s="277" t="str">
        <f>IF(H710&gt;0, rate1(1,$L$52,$L$51,$L$54,L710,$L$53,$L$50,P710),"")</f>
        <v/>
      </c>
      <c r="S710" s="323"/>
      <c r="T710" s="323"/>
      <c r="U710" s="328"/>
      <c r="V710" s="336"/>
      <c r="W710" s="328"/>
      <c r="X710" s="328"/>
      <c r="Y710" s="328"/>
      <c r="Z710" s="108" t="str">
        <f>IF(H710&gt;0, rate1(1,$L$52,$L$51,$L$54,U710,$L$53,$L$50,Y710),"")</f>
        <v/>
      </c>
      <c r="AA710" s="336" t="str">
        <f t="shared" si="447"/>
        <v/>
      </c>
      <c r="AB710" s="336" t="str">
        <f t="shared" si="448"/>
        <v/>
      </c>
      <c r="AC710" s="328" t="str">
        <f t="shared" si="449"/>
        <v/>
      </c>
      <c r="AD710" s="328" t="str">
        <f t="shared" si="450"/>
        <v/>
      </c>
      <c r="AE710" s="328" t="str">
        <f t="shared" si="451"/>
        <v/>
      </c>
      <c r="AF710" s="328" t="str">
        <f t="shared" si="452"/>
        <v/>
      </c>
      <c r="AG710" s="328" t="str">
        <f t="shared" si="453"/>
        <v/>
      </c>
      <c r="AH710" s="328" t="str">
        <f t="shared" si="454"/>
        <v/>
      </c>
      <c r="AI710" s="328" t="str">
        <f t="shared" si="455"/>
        <v/>
      </c>
      <c r="AJ710" s="328" t="str">
        <f t="shared" si="456"/>
        <v/>
      </c>
      <c r="AK710" s="337" t="str">
        <f t="shared" si="457"/>
        <v/>
      </c>
      <c r="AL710" s="42" t="str">
        <f t="shared" si="458"/>
        <v/>
      </c>
    </row>
    <row r="711" spans="2:38" ht="15" x14ac:dyDescent="0.15">
      <c r="B711" s="328" t="str">
        <f t="shared" si="436"/>
        <v/>
      </c>
      <c r="C711" s="328" t="str">
        <f t="shared" si="437"/>
        <v/>
      </c>
      <c r="D711" s="328" t="str">
        <f t="shared" si="438"/>
        <v/>
      </c>
      <c r="E711" s="328" t="e">
        <f t="shared" si="434"/>
        <v>#VALUE!</v>
      </c>
      <c r="F711" s="328" t="str">
        <f t="shared" si="439"/>
        <v/>
      </c>
      <c r="G711" s="328" t="str">
        <f t="shared" si="440"/>
        <v/>
      </c>
      <c r="H711" s="313"/>
      <c r="I711" s="328" t="str">
        <f t="shared" si="441"/>
        <v/>
      </c>
      <c r="J711" s="328">
        <f t="shared" si="435"/>
        <v>80</v>
      </c>
      <c r="K711" s="335" t="str">
        <f t="shared" si="442"/>
        <v/>
      </c>
      <c r="L711" s="323" t="str">
        <f t="shared" si="443"/>
        <v/>
      </c>
      <c r="M711" s="323" t="str">
        <f t="shared" si="444"/>
        <v/>
      </c>
      <c r="N711" s="328" t="str">
        <f t="shared" si="445"/>
        <v/>
      </c>
      <c r="O711" s="328" t="str">
        <f t="shared" si="446"/>
        <v/>
      </c>
      <c r="P711" s="332"/>
      <c r="Q711" s="328"/>
      <c r="R711" s="277" t="str">
        <f>IF(H711&gt;0, rate1(1,$L$52,$L$51,$L$54,L711,$L$53,$L$50,P711),"")</f>
        <v/>
      </c>
      <c r="S711" s="323"/>
      <c r="T711" s="323"/>
      <c r="U711" s="328"/>
      <c r="V711" s="336"/>
      <c r="W711" s="328"/>
      <c r="X711" s="328"/>
      <c r="Y711" s="328"/>
      <c r="Z711" s="108" t="str">
        <f>IF(H711&gt;0, rate1(1,$L$52,$L$51,$L$54,U711,$L$53,$L$50,Y711),"")</f>
        <v/>
      </c>
      <c r="AA711" s="336" t="str">
        <f t="shared" si="447"/>
        <v/>
      </c>
      <c r="AB711" s="336" t="str">
        <f t="shared" si="448"/>
        <v/>
      </c>
      <c r="AC711" s="328" t="str">
        <f t="shared" si="449"/>
        <v/>
      </c>
      <c r="AD711" s="328" t="str">
        <f t="shared" si="450"/>
        <v/>
      </c>
      <c r="AE711" s="328" t="str">
        <f t="shared" si="451"/>
        <v/>
      </c>
      <c r="AF711" s="328" t="str">
        <f t="shared" si="452"/>
        <v/>
      </c>
      <c r="AG711" s="328" t="str">
        <f t="shared" si="453"/>
        <v/>
      </c>
      <c r="AH711" s="328" t="str">
        <f t="shared" si="454"/>
        <v/>
      </c>
      <c r="AI711" s="328" t="str">
        <f t="shared" si="455"/>
        <v/>
      </c>
      <c r="AJ711" s="328" t="str">
        <f t="shared" si="456"/>
        <v/>
      </c>
      <c r="AK711" s="337" t="str">
        <f t="shared" si="457"/>
        <v/>
      </c>
      <c r="AL711" s="42" t="str">
        <f t="shared" si="458"/>
        <v/>
      </c>
    </row>
    <row r="712" spans="2:38" ht="15" x14ac:dyDescent="0.15">
      <c r="B712" s="328" t="str">
        <f t="shared" si="436"/>
        <v/>
      </c>
      <c r="C712" s="328" t="str">
        <f t="shared" si="437"/>
        <v/>
      </c>
      <c r="D712" s="328" t="str">
        <f t="shared" si="438"/>
        <v/>
      </c>
      <c r="E712" s="328" t="e">
        <f t="shared" si="434"/>
        <v>#VALUE!</v>
      </c>
      <c r="F712" s="328" t="str">
        <f t="shared" si="439"/>
        <v/>
      </c>
      <c r="G712" s="328" t="str">
        <f t="shared" si="440"/>
        <v/>
      </c>
      <c r="H712" s="313"/>
      <c r="I712" s="328" t="str">
        <f t="shared" si="441"/>
        <v/>
      </c>
      <c r="J712" s="328">
        <f t="shared" si="435"/>
        <v>80</v>
      </c>
      <c r="K712" s="335" t="str">
        <f t="shared" si="442"/>
        <v/>
      </c>
      <c r="L712" s="323" t="str">
        <f t="shared" si="443"/>
        <v/>
      </c>
      <c r="M712" s="323" t="str">
        <f t="shared" si="444"/>
        <v/>
      </c>
      <c r="N712" s="328" t="str">
        <f t="shared" si="445"/>
        <v/>
      </c>
      <c r="O712" s="328" t="str">
        <f t="shared" si="446"/>
        <v/>
      </c>
      <c r="P712" s="332"/>
      <c r="Q712" s="328"/>
      <c r="R712" s="277" t="str">
        <f>IF(H712&gt;0, rate1(1,$L$52,$L$51,$L$54,L712,$L$53,$L$50,P712),"")</f>
        <v/>
      </c>
      <c r="S712" s="323"/>
      <c r="T712" s="323"/>
      <c r="U712" s="328"/>
      <c r="V712" s="336"/>
      <c r="W712" s="328"/>
      <c r="X712" s="328"/>
      <c r="Y712" s="328"/>
      <c r="Z712" s="108" t="str">
        <f>IF(H712&gt;0, rate1(1,$L$52,$L$51,$L$54,U712,$L$53,$L$50,Y712),"")</f>
        <v/>
      </c>
      <c r="AA712" s="336" t="str">
        <f t="shared" si="447"/>
        <v/>
      </c>
      <c r="AB712" s="336" t="str">
        <f t="shared" si="448"/>
        <v/>
      </c>
      <c r="AC712" s="328" t="str">
        <f t="shared" si="449"/>
        <v/>
      </c>
      <c r="AD712" s="328" t="str">
        <f t="shared" si="450"/>
        <v/>
      </c>
      <c r="AE712" s="328" t="str">
        <f t="shared" si="451"/>
        <v/>
      </c>
      <c r="AF712" s="328" t="str">
        <f t="shared" si="452"/>
        <v/>
      </c>
      <c r="AG712" s="328" t="str">
        <f t="shared" si="453"/>
        <v/>
      </c>
      <c r="AH712" s="328" t="str">
        <f t="shared" si="454"/>
        <v/>
      </c>
      <c r="AI712" s="328" t="str">
        <f t="shared" si="455"/>
        <v/>
      </c>
      <c r="AJ712" s="328" t="str">
        <f t="shared" si="456"/>
        <v/>
      </c>
      <c r="AK712" s="337" t="str">
        <f t="shared" si="457"/>
        <v/>
      </c>
      <c r="AL712" s="42" t="str">
        <f t="shared" si="458"/>
        <v/>
      </c>
    </row>
    <row r="713" spans="2:38" ht="15" x14ac:dyDescent="0.15">
      <c r="B713" s="328" t="str">
        <f t="shared" si="436"/>
        <v/>
      </c>
      <c r="C713" s="328" t="str">
        <f t="shared" si="437"/>
        <v/>
      </c>
      <c r="D713" s="328" t="str">
        <f t="shared" si="438"/>
        <v/>
      </c>
      <c r="E713" s="328" t="e">
        <f t="shared" si="434"/>
        <v>#VALUE!</v>
      </c>
      <c r="F713" s="328" t="str">
        <f t="shared" si="439"/>
        <v/>
      </c>
      <c r="G713" s="328" t="str">
        <f t="shared" si="440"/>
        <v/>
      </c>
      <c r="H713" s="313"/>
      <c r="I713" s="328" t="str">
        <f t="shared" si="441"/>
        <v/>
      </c>
      <c r="J713" s="328">
        <f t="shared" si="435"/>
        <v>80</v>
      </c>
      <c r="K713" s="335" t="str">
        <f t="shared" si="442"/>
        <v/>
      </c>
      <c r="L713" s="323" t="str">
        <f t="shared" si="443"/>
        <v/>
      </c>
      <c r="M713" s="323" t="str">
        <f t="shared" si="444"/>
        <v/>
      </c>
      <c r="N713" s="328" t="str">
        <f t="shared" si="445"/>
        <v/>
      </c>
      <c r="O713" s="328" t="str">
        <f t="shared" si="446"/>
        <v/>
      </c>
      <c r="P713" s="332"/>
      <c r="Q713" s="328"/>
      <c r="R713" s="277" t="str">
        <f>IF(H713&gt;0, rate1(1,$L$52,$L$51,$L$54,L713,$L$53,$L$50,P713),"")</f>
        <v/>
      </c>
      <c r="S713" s="323"/>
      <c r="T713" s="323"/>
      <c r="U713" s="328"/>
      <c r="V713" s="336"/>
      <c r="W713" s="328"/>
      <c r="X713" s="328"/>
      <c r="Y713" s="328"/>
      <c r="Z713" s="108" t="str">
        <f>IF(H713&gt;0, rate1(1,$L$52,$L$51,$L$54,U713,$L$53,$L$50,Y713),"")</f>
        <v/>
      </c>
      <c r="AA713" s="336" t="str">
        <f t="shared" si="447"/>
        <v/>
      </c>
      <c r="AB713" s="336" t="str">
        <f t="shared" si="448"/>
        <v/>
      </c>
      <c r="AC713" s="328" t="str">
        <f t="shared" si="449"/>
        <v/>
      </c>
      <c r="AD713" s="328" t="str">
        <f t="shared" si="450"/>
        <v/>
      </c>
      <c r="AE713" s="328" t="str">
        <f t="shared" si="451"/>
        <v/>
      </c>
      <c r="AF713" s="328" t="str">
        <f t="shared" si="452"/>
        <v/>
      </c>
      <c r="AG713" s="328" t="str">
        <f t="shared" si="453"/>
        <v/>
      </c>
      <c r="AH713" s="328" t="str">
        <f t="shared" si="454"/>
        <v/>
      </c>
      <c r="AI713" s="328" t="str">
        <f t="shared" si="455"/>
        <v/>
      </c>
      <c r="AJ713" s="328" t="str">
        <f t="shared" si="456"/>
        <v/>
      </c>
      <c r="AK713" s="337" t="str">
        <f t="shared" si="457"/>
        <v/>
      </c>
      <c r="AL713" s="42" t="str">
        <f t="shared" si="458"/>
        <v/>
      </c>
    </row>
    <row r="714" spans="2:38" ht="15" x14ac:dyDescent="0.15">
      <c r="B714" s="328" t="str">
        <f t="shared" si="436"/>
        <v/>
      </c>
      <c r="C714" s="328" t="str">
        <f t="shared" si="437"/>
        <v/>
      </c>
      <c r="D714" s="328" t="str">
        <f t="shared" si="438"/>
        <v/>
      </c>
      <c r="E714" s="328" t="e">
        <f t="shared" si="434"/>
        <v>#VALUE!</v>
      </c>
      <c r="F714" s="328" t="str">
        <f t="shared" si="439"/>
        <v/>
      </c>
      <c r="G714" s="328" t="str">
        <f t="shared" si="440"/>
        <v/>
      </c>
      <c r="H714" s="313"/>
      <c r="I714" s="328" t="str">
        <f t="shared" si="441"/>
        <v/>
      </c>
      <c r="J714" s="328">
        <f t="shared" si="435"/>
        <v>80</v>
      </c>
      <c r="K714" s="335" t="str">
        <f t="shared" si="442"/>
        <v/>
      </c>
      <c r="L714" s="323" t="str">
        <f t="shared" si="443"/>
        <v/>
      </c>
      <c r="M714" s="323" t="str">
        <f t="shared" si="444"/>
        <v/>
      </c>
      <c r="N714" s="328" t="str">
        <f t="shared" si="445"/>
        <v/>
      </c>
      <c r="O714" s="328" t="str">
        <f t="shared" si="446"/>
        <v/>
      </c>
      <c r="P714" s="332"/>
      <c r="Q714" s="328"/>
      <c r="R714" s="277" t="str">
        <f>IF(H714&gt;0, rate1(1,$L$52,$L$51,$L$54,L714,$L$53,$L$50,P714),"")</f>
        <v/>
      </c>
      <c r="S714" s="323"/>
      <c r="T714" s="323"/>
      <c r="U714" s="328"/>
      <c r="V714" s="336"/>
      <c r="W714" s="328"/>
      <c r="X714" s="328"/>
      <c r="Y714" s="328"/>
      <c r="Z714" s="108" t="str">
        <f>IF(H714&gt;0, rate1(1,$L$52,$L$51,$L$54,U714,$L$53,$L$50,Y714),"")</f>
        <v/>
      </c>
      <c r="AA714" s="336" t="str">
        <f t="shared" si="447"/>
        <v/>
      </c>
      <c r="AB714" s="336" t="str">
        <f t="shared" si="448"/>
        <v/>
      </c>
      <c r="AC714" s="328" t="str">
        <f t="shared" si="449"/>
        <v/>
      </c>
      <c r="AD714" s="328" t="str">
        <f t="shared" si="450"/>
        <v/>
      </c>
      <c r="AE714" s="328" t="str">
        <f t="shared" si="451"/>
        <v/>
      </c>
      <c r="AF714" s="328" t="str">
        <f t="shared" si="452"/>
        <v/>
      </c>
      <c r="AG714" s="328" t="str">
        <f t="shared" si="453"/>
        <v/>
      </c>
      <c r="AH714" s="328" t="str">
        <f t="shared" si="454"/>
        <v/>
      </c>
      <c r="AI714" s="328" t="str">
        <f t="shared" si="455"/>
        <v/>
      </c>
      <c r="AJ714" s="328" t="str">
        <f t="shared" si="456"/>
        <v/>
      </c>
      <c r="AK714" s="337" t="str">
        <f t="shared" si="457"/>
        <v/>
      </c>
      <c r="AL714" s="42" t="str">
        <f t="shared" si="458"/>
        <v/>
      </c>
    </row>
    <row r="715" spans="2:38" ht="15" x14ac:dyDescent="0.15">
      <c r="B715" s="328" t="str">
        <f t="shared" si="436"/>
        <v/>
      </c>
      <c r="C715" s="328" t="str">
        <f t="shared" si="437"/>
        <v/>
      </c>
      <c r="D715" s="328" t="str">
        <f t="shared" si="438"/>
        <v/>
      </c>
      <c r="E715" s="328" t="e">
        <f t="shared" si="434"/>
        <v>#VALUE!</v>
      </c>
      <c r="F715" s="328" t="str">
        <f t="shared" si="439"/>
        <v/>
      </c>
      <c r="G715" s="328" t="str">
        <f t="shared" si="440"/>
        <v/>
      </c>
      <c r="H715" s="313"/>
      <c r="I715" s="328" t="str">
        <f t="shared" si="441"/>
        <v/>
      </c>
      <c r="J715" s="328">
        <f t="shared" si="435"/>
        <v>80</v>
      </c>
      <c r="K715" s="335" t="str">
        <f t="shared" si="442"/>
        <v/>
      </c>
      <c r="L715" s="323" t="str">
        <f t="shared" si="443"/>
        <v/>
      </c>
      <c r="M715" s="323" t="str">
        <f t="shared" si="444"/>
        <v/>
      </c>
      <c r="N715" s="328" t="str">
        <f t="shared" si="445"/>
        <v/>
      </c>
      <c r="O715" s="328" t="str">
        <f t="shared" si="446"/>
        <v/>
      </c>
      <c r="P715" s="332"/>
      <c r="Q715" s="328"/>
      <c r="R715" s="277" t="str">
        <f>IF(H715&gt;0, rate1(1,$L$52,$L$51,$L$54,L715,$L$53,$L$50,P715),"")</f>
        <v/>
      </c>
      <c r="S715" s="323"/>
      <c r="T715" s="323"/>
      <c r="U715" s="328"/>
      <c r="V715" s="336"/>
      <c r="W715" s="328"/>
      <c r="X715" s="328"/>
      <c r="Y715" s="328"/>
      <c r="Z715" s="108" t="str">
        <f>IF(H715&gt;0, rate1(1,$L$52,$L$51,$L$54,U715,$L$53,$L$50,Y715),"")</f>
        <v/>
      </c>
      <c r="AA715" s="336" t="str">
        <f t="shared" si="447"/>
        <v/>
      </c>
      <c r="AB715" s="336" t="str">
        <f t="shared" si="448"/>
        <v/>
      </c>
      <c r="AC715" s="328" t="str">
        <f t="shared" si="449"/>
        <v/>
      </c>
      <c r="AD715" s="328" t="str">
        <f t="shared" si="450"/>
        <v/>
      </c>
      <c r="AE715" s="328" t="str">
        <f t="shared" si="451"/>
        <v/>
      </c>
      <c r="AF715" s="328" t="str">
        <f t="shared" si="452"/>
        <v/>
      </c>
      <c r="AG715" s="328" t="str">
        <f t="shared" si="453"/>
        <v/>
      </c>
      <c r="AH715" s="328" t="str">
        <f t="shared" si="454"/>
        <v/>
      </c>
      <c r="AI715" s="328" t="str">
        <f t="shared" si="455"/>
        <v/>
      </c>
      <c r="AJ715" s="328" t="str">
        <f t="shared" si="456"/>
        <v/>
      </c>
      <c r="AK715" s="337" t="str">
        <f t="shared" si="457"/>
        <v/>
      </c>
      <c r="AL715" s="42" t="str">
        <f t="shared" si="458"/>
        <v/>
      </c>
    </row>
    <row r="716" spans="2:38" ht="15" x14ac:dyDescent="0.15">
      <c r="B716" s="328" t="str">
        <f t="shared" si="436"/>
        <v/>
      </c>
      <c r="C716" s="328" t="str">
        <f t="shared" si="437"/>
        <v/>
      </c>
      <c r="D716" s="328" t="str">
        <f t="shared" si="438"/>
        <v/>
      </c>
      <c r="E716" s="328" t="e">
        <f t="shared" si="434"/>
        <v>#VALUE!</v>
      </c>
      <c r="F716" s="328" t="str">
        <f t="shared" si="439"/>
        <v/>
      </c>
      <c r="G716" s="328" t="str">
        <f t="shared" si="440"/>
        <v/>
      </c>
      <c r="H716" s="313"/>
      <c r="I716" s="328" t="str">
        <f t="shared" si="441"/>
        <v/>
      </c>
      <c r="J716" s="328">
        <f t="shared" si="435"/>
        <v>80</v>
      </c>
      <c r="K716" s="335" t="str">
        <f t="shared" si="442"/>
        <v/>
      </c>
      <c r="L716" s="323" t="str">
        <f t="shared" si="443"/>
        <v/>
      </c>
      <c r="M716" s="323" t="str">
        <f t="shared" si="444"/>
        <v/>
      </c>
      <c r="N716" s="328" t="str">
        <f t="shared" si="445"/>
        <v/>
      </c>
      <c r="O716" s="328" t="str">
        <f t="shared" si="446"/>
        <v/>
      </c>
      <c r="P716" s="332"/>
      <c r="Q716" s="328"/>
      <c r="R716" s="277" t="str">
        <f>IF(H716&gt;0, rate1(1,$L$52,$L$51,$L$54,L716,$L$53,$L$50,P716),"")</f>
        <v/>
      </c>
      <c r="S716" s="323"/>
      <c r="T716" s="323"/>
      <c r="U716" s="328"/>
      <c r="V716" s="336"/>
      <c r="W716" s="328"/>
      <c r="X716" s="328"/>
      <c r="Y716" s="328"/>
      <c r="Z716" s="108" t="str">
        <f>IF(H716&gt;0, rate1(1,$L$52,$L$51,$L$54,U716,$L$53,$L$50,Y716),"")</f>
        <v/>
      </c>
      <c r="AA716" s="336" t="str">
        <f t="shared" si="447"/>
        <v/>
      </c>
      <c r="AB716" s="336" t="str">
        <f t="shared" si="448"/>
        <v/>
      </c>
      <c r="AC716" s="328" t="str">
        <f t="shared" si="449"/>
        <v/>
      </c>
      <c r="AD716" s="328" t="str">
        <f t="shared" si="450"/>
        <v/>
      </c>
      <c r="AE716" s="328" t="str">
        <f t="shared" si="451"/>
        <v/>
      </c>
      <c r="AF716" s="328" t="str">
        <f t="shared" si="452"/>
        <v/>
      </c>
      <c r="AG716" s="328" t="str">
        <f t="shared" si="453"/>
        <v/>
      </c>
      <c r="AH716" s="328" t="str">
        <f t="shared" si="454"/>
        <v/>
      </c>
      <c r="AI716" s="328" t="str">
        <f t="shared" si="455"/>
        <v/>
      </c>
      <c r="AJ716" s="328" t="str">
        <f t="shared" si="456"/>
        <v/>
      </c>
      <c r="AK716" s="337" t="str">
        <f t="shared" si="457"/>
        <v/>
      </c>
      <c r="AL716" s="42" t="str">
        <f t="shared" si="458"/>
        <v/>
      </c>
    </row>
    <row r="717" spans="2:38" ht="15" x14ac:dyDescent="0.15">
      <c r="B717" s="328" t="str">
        <f t="shared" si="436"/>
        <v/>
      </c>
      <c r="C717" s="328" t="str">
        <f t="shared" si="437"/>
        <v/>
      </c>
      <c r="D717" s="328" t="str">
        <f t="shared" si="438"/>
        <v/>
      </c>
      <c r="E717" s="328" t="e">
        <f t="shared" si="434"/>
        <v>#VALUE!</v>
      </c>
      <c r="F717" s="328" t="str">
        <f t="shared" si="439"/>
        <v/>
      </c>
      <c r="G717" s="328" t="str">
        <f t="shared" si="440"/>
        <v/>
      </c>
      <c r="H717" s="313"/>
      <c r="I717" s="328" t="str">
        <f t="shared" si="441"/>
        <v/>
      </c>
      <c r="J717" s="328">
        <f t="shared" si="435"/>
        <v>80</v>
      </c>
      <c r="K717" s="335" t="str">
        <f t="shared" si="442"/>
        <v/>
      </c>
      <c r="L717" s="323" t="str">
        <f t="shared" si="443"/>
        <v/>
      </c>
      <c r="M717" s="323" t="str">
        <f t="shared" si="444"/>
        <v/>
      </c>
      <c r="N717" s="328" t="str">
        <f t="shared" si="445"/>
        <v/>
      </c>
      <c r="O717" s="328" t="str">
        <f t="shared" si="446"/>
        <v/>
      </c>
      <c r="P717" s="332"/>
      <c r="Q717" s="328"/>
      <c r="R717" s="277" t="str">
        <f>IF(H717&gt;0, rate1(1,$L$52,$L$51,$L$54,L717,$L$53,$L$50,P717),"")</f>
        <v/>
      </c>
      <c r="S717" s="323"/>
      <c r="T717" s="323"/>
      <c r="U717" s="328"/>
      <c r="V717" s="336"/>
      <c r="W717" s="328"/>
      <c r="X717" s="328"/>
      <c r="Y717" s="328"/>
      <c r="Z717" s="108" t="str">
        <f>IF(H717&gt;0, rate1(1,$L$52,$L$51,$L$54,U717,$L$53,$L$50,Y717),"")</f>
        <v/>
      </c>
      <c r="AA717" s="336" t="str">
        <f t="shared" si="447"/>
        <v/>
      </c>
      <c r="AB717" s="336" t="str">
        <f t="shared" si="448"/>
        <v/>
      </c>
      <c r="AC717" s="328" t="str">
        <f t="shared" si="449"/>
        <v/>
      </c>
      <c r="AD717" s="328" t="str">
        <f t="shared" si="450"/>
        <v/>
      </c>
      <c r="AE717" s="328" t="str">
        <f t="shared" si="451"/>
        <v/>
      </c>
      <c r="AF717" s="328" t="str">
        <f t="shared" si="452"/>
        <v/>
      </c>
      <c r="AG717" s="328" t="str">
        <f t="shared" si="453"/>
        <v/>
      </c>
      <c r="AH717" s="328" t="str">
        <f t="shared" si="454"/>
        <v/>
      </c>
      <c r="AI717" s="328" t="str">
        <f t="shared" si="455"/>
        <v/>
      </c>
      <c r="AJ717" s="328" t="str">
        <f t="shared" si="456"/>
        <v/>
      </c>
      <c r="AK717" s="337" t="str">
        <f t="shared" si="457"/>
        <v/>
      </c>
      <c r="AL717" s="42" t="str">
        <f t="shared" si="458"/>
        <v/>
      </c>
    </row>
    <row r="718" spans="2:38" ht="15" x14ac:dyDescent="0.15">
      <c r="B718" s="328" t="str">
        <f t="shared" si="436"/>
        <v/>
      </c>
      <c r="C718" s="328" t="str">
        <f t="shared" si="437"/>
        <v/>
      </c>
      <c r="D718" s="328" t="str">
        <f t="shared" si="438"/>
        <v/>
      </c>
      <c r="E718" s="328" t="e">
        <f t="shared" si="434"/>
        <v>#VALUE!</v>
      </c>
      <c r="F718" s="328" t="str">
        <f t="shared" si="439"/>
        <v/>
      </c>
      <c r="G718" s="328" t="str">
        <f t="shared" si="440"/>
        <v/>
      </c>
      <c r="H718" s="313"/>
      <c r="I718" s="328" t="str">
        <f t="shared" si="441"/>
        <v/>
      </c>
      <c r="J718" s="328">
        <f t="shared" si="435"/>
        <v>80</v>
      </c>
      <c r="K718" s="335" t="str">
        <f t="shared" si="442"/>
        <v/>
      </c>
      <c r="L718" s="323" t="str">
        <f t="shared" si="443"/>
        <v/>
      </c>
      <c r="M718" s="323" t="str">
        <f t="shared" si="444"/>
        <v/>
      </c>
      <c r="N718" s="328" t="str">
        <f t="shared" si="445"/>
        <v/>
      </c>
      <c r="O718" s="328" t="str">
        <f t="shared" si="446"/>
        <v/>
      </c>
      <c r="P718" s="332"/>
      <c r="Q718" s="328"/>
      <c r="R718" s="277" t="str">
        <f>IF(H718&gt;0, rate1(1,$L$52,$L$51,$L$54,L718,$L$53,$L$50,P718),"")</f>
        <v/>
      </c>
      <c r="S718" s="323"/>
      <c r="T718" s="323"/>
      <c r="U718" s="328"/>
      <c r="V718" s="336"/>
      <c r="W718" s="328"/>
      <c r="X718" s="328"/>
      <c r="Y718" s="328"/>
      <c r="Z718" s="108" t="str">
        <f>IF(H718&gt;0, rate1(1,$L$52,$L$51,$L$54,U718,$L$53,$L$50,Y718),"")</f>
        <v/>
      </c>
      <c r="AA718" s="336" t="str">
        <f t="shared" si="447"/>
        <v/>
      </c>
      <c r="AB718" s="336" t="str">
        <f t="shared" si="448"/>
        <v/>
      </c>
      <c r="AC718" s="328" t="str">
        <f t="shared" si="449"/>
        <v/>
      </c>
      <c r="AD718" s="328" t="str">
        <f t="shared" si="450"/>
        <v/>
      </c>
      <c r="AE718" s="328" t="str">
        <f t="shared" si="451"/>
        <v/>
      </c>
      <c r="AF718" s="328" t="str">
        <f t="shared" si="452"/>
        <v/>
      </c>
      <c r="AG718" s="328" t="str">
        <f t="shared" si="453"/>
        <v/>
      </c>
      <c r="AH718" s="328" t="str">
        <f t="shared" si="454"/>
        <v/>
      </c>
      <c r="AI718" s="328" t="str">
        <f t="shared" si="455"/>
        <v/>
      </c>
      <c r="AJ718" s="328" t="str">
        <f t="shared" si="456"/>
        <v/>
      </c>
      <c r="AK718" s="337" t="str">
        <f t="shared" si="457"/>
        <v/>
      </c>
      <c r="AL718" s="42" t="str">
        <f t="shared" si="458"/>
        <v/>
      </c>
    </row>
    <row r="719" spans="2:38" ht="15" x14ac:dyDescent="0.15">
      <c r="B719" s="328" t="str">
        <f t="shared" si="436"/>
        <v/>
      </c>
      <c r="C719" s="328" t="str">
        <f t="shared" si="437"/>
        <v/>
      </c>
      <c r="D719" s="328" t="str">
        <f t="shared" si="438"/>
        <v/>
      </c>
      <c r="E719" s="328" t="e">
        <f t="shared" si="434"/>
        <v>#VALUE!</v>
      </c>
      <c r="F719" s="328" t="str">
        <f t="shared" si="439"/>
        <v/>
      </c>
      <c r="G719" s="328" t="str">
        <f t="shared" si="440"/>
        <v/>
      </c>
      <c r="H719" s="313"/>
      <c r="I719" s="328" t="str">
        <f t="shared" si="441"/>
        <v/>
      </c>
      <c r="J719" s="328">
        <f t="shared" si="435"/>
        <v>80</v>
      </c>
      <c r="K719" s="335" t="str">
        <f t="shared" si="442"/>
        <v/>
      </c>
      <c r="L719" s="323" t="str">
        <f t="shared" si="443"/>
        <v/>
      </c>
      <c r="M719" s="323" t="str">
        <f t="shared" si="444"/>
        <v/>
      </c>
      <c r="N719" s="328" t="str">
        <f t="shared" si="445"/>
        <v/>
      </c>
      <c r="O719" s="328" t="str">
        <f t="shared" si="446"/>
        <v/>
      </c>
      <c r="P719" s="332"/>
      <c r="Q719" s="328"/>
      <c r="R719" s="277" t="str">
        <f>IF(H719&gt;0, rate1(1,$L$52,$L$51,$L$54,L719,$L$53,$L$50,P719),"")</f>
        <v/>
      </c>
      <c r="S719" s="323"/>
      <c r="T719" s="323"/>
      <c r="U719" s="328"/>
      <c r="V719" s="336"/>
      <c r="W719" s="328"/>
      <c r="X719" s="328"/>
      <c r="Y719" s="328"/>
      <c r="Z719" s="108" t="str">
        <f>IF(H719&gt;0, rate1(1,$L$52,$L$51,$L$54,U719,$L$53,$L$50,Y719),"")</f>
        <v/>
      </c>
      <c r="AA719" s="336" t="str">
        <f t="shared" si="447"/>
        <v/>
      </c>
      <c r="AB719" s="336" t="str">
        <f t="shared" si="448"/>
        <v/>
      </c>
      <c r="AC719" s="328" t="str">
        <f t="shared" si="449"/>
        <v/>
      </c>
      <c r="AD719" s="328" t="str">
        <f t="shared" si="450"/>
        <v/>
      </c>
      <c r="AE719" s="328" t="str">
        <f t="shared" si="451"/>
        <v/>
      </c>
      <c r="AF719" s="328" t="str">
        <f t="shared" si="452"/>
        <v/>
      </c>
      <c r="AG719" s="328" t="str">
        <f t="shared" si="453"/>
        <v/>
      </c>
      <c r="AH719" s="328" t="str">
        <f t="shared" si="454"/>
        <v/>
      </c>
      <c r="AI719" s="328" t="str">
        <f t="shared" si="455"/>
        <v/>
      </c>
      <c r="AJ719" s="328" t="str">
        <f t="shared" si="456"/>
        <v/>
      </c>
      <c r="AK719" s="337" t="str">
        <f t="shared" si="457"/>
        <v/>
      </c>
      <c r="AL719" s="42" t="str">
        <f t="shared" si="458"/>
        <v/>
      </c>
    </row>
    <row r="720" spans="2:38" ht="15" x14ac:dyDescent="0.15">
      <c r="B720" s="328" t="str">
        <f t="shared" si="436"/>
        <v/>
      </c>
      <c r="C720" s="328" t="str">
        <f t="shared" si="437"/>
        <v/>
      </c>
      <c r="D720" s="328" t="str">
        <f t="shared" si="438"/>
        <v/>
      </c>
      <c r="E720" s="328" t="e">
        <f t="shared" si="434"/>
        <v>#VALUE!</v>
      </c>
      <c r="F720" s="328" t="str">
        <f t="shared" si="439"/>
        <v/>
      </c>
      <c r="G720" s="328" t="str">
        <f t="shared" si="440"/>
        <v/>
      </c>
      <c r="H720" s="313"/>
      <c r="I720" s="328" t="str">
        <f t="shared" si="441"/>
        <v/>
      </c>
      <c r="J720" s="328">
        <f t="shared" si="435"/>
        <v>80</v>
      </c>
      <c r="K720" s="335" t="str">
        <f t="shared" si="442"/>
        <v/>
      </c>
      <c r="L720" s="323" t="str">
        <f t="shared" si="443"/>
        <v/>
      </c>
      <c r="M720" s="323" t="str">
        <f t="shared" si="444"/>
        <v/>
      </c>
      <c r="N720" s="328" t="str">
        <f t="shared" si="445"/>
        <v/>
      </c>
      <c r="O720" s="328" t="str">
        <f t="shared" si="446"/>
        <v/>
      </c>
      <c r="P720" s="332"/>
      <c r="Q720" s="328"/>
      <c r="R720" s="277" t="str">
        <f>IF(H720&gt;0, rate1(1,$L$52,$L$51,$L$54,L720,$L$53,$L$50,P720),"")</f>
        <v/>
      </c>
      <c r="S720" s="323"/>
      <c r="T720" s="323"/>
      <c r="U720" s="328"/>
      <c r="V720" s="336"/>
      <c r="W720" s="328"/>
      <c r="X720" s="328"/>
      <c r="Y720" s="328"/>
      <c r="Z720" s="108" t="str">
        <f>IF(H720&gt;0, rate1(1,$L$52,$L$51,$L$54,U720,$L$53,$L$50,Y720),"")</f>
        <v/>
      </c>
      <c r="AA720" s="336" t="str">
        <f t="shared" si="447"/>
        <v/>
      </c>
      <c r="AB720" s="336" t="str">
        <f t="shared" si="448"/>
        <v/>
      </c>
      <c r="AC720" s="328" t="str">
        <f t="shared" si="449"/>
        <v/>
      </c>
      <c r="AD720" s="328" t="str">
        <f t="shared" si="450"/>
        <v/>
      </c>
      <c r="AE720" s="328" t="str">
        <f t="shared" si="451"/>
        <v/>
      </c>
      <c r="AF720" s="328" t="str">
        <f t="shared" si="452"/>
        <v/>
      </c>
      <c r="AG720" s="328" t="str">
        <f t="shared" si="453"/>
        <v/>
      </c>
      <c r="AH720" s="328" t="str">
        <f t="shared" si="454"/>
        <v/>
      </c>
      <c r="AI720" s="328" t="str">
        <f t="shared" si="455"/>
        <v/>
      </c>
      <c r="AJ720" s="328" t="str">
        <f t="shared" si="456"/>
        <v/>
      </c>
      <c r="AK720" s="337" t="str">
        <f t="shared" si="457"/>
        <v/>
      </c>
      <c r="AL720" s="42" t="str">
        <f t="shared" si="458"/>
        <v/>
      </c>
    </row>
    <row r="721" spans="2:38" ht="15" x14ac:dyDescent="0.15">
      <c r="B721" s="328" t="str">
        <f t="shared" si="436"/>
        <v/>
      </c>
      <c r="C721" s="328" t="str">
        <f t="shared" si="437"/>
        <v/>
      </c>
      <c r="D721" s="328" t="str">
        <f t="shared" si="438"/>
        <v/>
      </c>
      <c r="E721" s="328" t="e">
        <f t="shared" si="434"/>
        <v>#VALUE!</v>
      </c>
      <c r="F721" s="328" t="str">
        <f t="shared" si="439"/>
        <v/>
      </c>
      <c r="G721" s="328" t="str">
        <f t="shared" si="440"/>
        <v/>
      </c>
      <c r="H721" s="313"/>
      <c r="I721" s="328" t="str">
        <f t="shared" si="441"/>
        <v/>
      </c>
      <c r="J721" s="328">
        <f t="shared" si="435"/>
        <v>80</v>
      </c>
      <c r="K721" s="335" t="str">
        <f t="shared" si="442"/>
        <v/>
      </c>
      <c r="L721" s="323" t="str">
        <f t="shared" si="443"/>
        <v/>
      </c>
      <c r="M721" s="323" t="str">
        <f t="shared" si="444"/>
        <v/>
      </c>
      <c r="N721" s="328" t="str">
        <f t="shared" si="445"/>
        <v/>
      </c>
      <c r="O721" s="328" t="str">
        <f t="shared" si="446"/>
        <v/>
      </c>
      <c r="P721" s="332"/>
      <c r="Q721" s="328"/>
      <c r="R721" s="277" t="str">
        <f>IF(H721&gt;0, rate1(1,$L$52,$L$51,$L$54,L721,$L$53,$L$50,P721),"")</f>
        <v/>
      </c>
      <c r="S721" s="323"/>
      <c r="T721" s="323"/>
      <c r="U721" s="328"/>
      <c r="V721" s="336"/>
      <c r="W721" s="328"/>
      <c r="X721" s="328"/>
      <c r="Y721" s="328"/>
      <c r="Z721" s="108" t="str">
        <f>IF(H721&gt;0, rate1(1,$L$52,$L$51,$L$54,U721,$L$53,$L$50,Y721),"")</f>
        <v/>
      </c>
      <c r="AA721" s="336" t="str">
        <f t="shared" si="447"/>
        <v/>
      </c>
      <c r="AB721" s="336" t="str">
        <f t="shared" si="448"/>
        <v/>
      </c>
      <c r="AC721" s="328" t="str">
        <f t="shared" si="449"/>
        <v/>
      </c>
      <c r="AD721" s="328" t="str">
        <f t="shared" si="450"/>
        <v/>
      </c>
      <c r="AE721" s="328" t="str">
        <f t="shared" si="451"/>
        <v/>
      </c>
      <c r="AF721" s="328" t="str">
        <f t="shared" si="452"/>
        <v/>
      </c>
      <c r="AG721" s="328" t="str">
        <f t="shared" si="453"/>
        <v/>
      </c>
      <c r="AH721" s="328" t="str">
        <f t="shared" si="454"/>
        <v/>
      </c>
      <c r="AI721" s="328" t="str">
        <f t="shared" si="455"/>
        <v/>
      </c>
      <c r="AJ721" s="328" t="str">
        <f t="shared" si="456"/>
        <v/>
      </c>
      <c r="AK721" s="337" t="str">
        <f t="shared" si="457"/>
        <v/>
      </c>
      <c r="AL721" s="42" t="str">
        <f t="shared" si="458"/>
        <v/>
      </c>
    </row>
    <row r="722" spans="2:38" ht="15" x14ac:dyDescent="0.15">
      <c r="B722" s="328" t="str">
        <f t="shared" si="436"/>
        <v/>
      </c>
      <c r="C722" s="328" t="str">
        <f t="shared" si="437"/>
        <v/>
      </c>
      <c r="D722" s="328" t="str">
        <f t="shared" si="438"/>
        <v/>
      </c>
      <c r="E722" s="328" t="e">
        <f t="shared" si="434"/>
        <v>#VALUE!</v>
      </c>
      <c r="F722" s="328" t="str">
        <f t="shared" si="439"/>
        <v/>
      </c>
      <c r="G722" s="328" t="str">
        <f t="shared" si="440"/>
        <v/>
      </c>
      <c r="H722" s="313"/>
      <c r="I722" s="328" t="str">
        <f t="shared" si="441"/>
        <v/>
      </c>
      <c r="J722" s="328">
        <f t="shared" si="435"/>
        <v>80</v>
      </c>
      <c r="K722" s="335" t="str">
        <f t="shared" si="442"/>
        <v/>
      </c>
      <c r="L722" s="323" t="str">
        <f t="shared" si="443"/>
        <v/>
      </c>
      <c r="M722" s="323" t="str">
        <f t="shared" si="444"/>
        <v/>
      </c>
      <c r="N722" s="328" t="str">
        <f t="shared" si="445"/>
        <v/>
      </c>
      <c r="O722" s="328" t="str">
        <f t="shared" si="446"/>
        <v/>
      </c>
      <c r="P722" s="332"/>
      <c r="Q722" s="328"/>
      <c r="R722" s="277" t="str">
        <f>IF(H722&gt;0, rate1(1,$L$52,$L$51,$L$54,L722,$L$53,$L$50,P722),"")</f>
        <v/>
      </c>
      <c r="S722" s="323"/>
      <c r="T722" s="323"/>
      <c r="U722" s="328"/>
      <c r="V722" s="336"/>
      <c r="W722" s="328"/>
      <c r="X722" s="328"/>
      <c r="Y722" s="328"/>
      <c r="Z722" s="108" t="str">
        <f>IF(H722&gt;0, rate1(1,$L$52,$L$51,$L$54,U722,$L$53,$L$50,Y722),"")</f>
        <v/>
      </c>
      <c r="AA722" s="336" t="str">
        <f t="shared" si="447"/>
        <v/>
      </c>
      <c r="AB722" s="336" t="str">
        <f t="shared" si="448"/>
        <v/>
      </c>
      <c r="AC722" s="328" t="str">
        <f t="shared" si="449"/>
        <v/>
      </c>
      <c r="AD722" s="328" t="str">
        <f t="shared" si="450"/>
        <v/>
      </c>
      <c r="AE722" s="328" t="str">
        <f t="shared" si="451"/>
        <v/>
      </c>
      <c r="AF722" s="328" t="str">
        <f t="shared" si="452"/>
        <v/>
      </c>
      <c r="AG722" s="328" t="str">
        <f t="shared" si="453"/>
        <v/>
      </c>
      <c r="AH722" s="328" t="str">
        <f t="shared" si="454"/>
        <v/>
      </c>
      <c r="AI722" s="328" t="str">
        <f t="shared" si="455"/>
        <v/>
      </c>
      <c r="AJ722" s="328" t="str">
        <f t="shared" si="456"/>
        <v/>
      </c>
      <c r="AK722" s="337" t="str">
        <f t="shared" si="457"/>
        <v/>
      </c>
      <c r="AL722" s="42" t="str">
        <f t="shared" si="458"/>
        <v/>
      </c>
    </row>
    <row r="723" spans="2:38" ht="15" x14ac:dyDescent="0.15">
      <c r="B723" s="328" t="str">
        <f t="shared" si="436"/>
        <v/>
      </c>
      <c r="C723" s="328" t="str">
        <f t="shared" si="437"/>
        <v/>
      </c>
      <c r="D723" s="328" t="str">
        <f t="shared" si="438"/>
        <v/>
      </c>
      <c r="E723" s="328" t="e">
        <f t="shared" si="434"/>
        <v>#VALUE!</v>
      </c>
      <c r="F723" s="328" t="str">
        <f t="shared" si="439"/>
        <v/>
      </c>
      <c r="G723" s="328" t="str">
        <f t="shared" si="440"/>
        <v/>
      </c>
      <c r="H723" s="313"/>
      <c r="I723" s="328" t="str">
        <f t="shared" si="441"/>
        <v/>
      </c>
      <c r="J723" s="328">
        <f t="shared" si="435"/>
        <v>80</v>
      </c>
      <c r="K723" s="335" t="str">
        <f t="shared" si="442"/>
        <v/>
      </c>
      <c r="L723" s="323" t="str">
        <f t="shared" si="443"/>
        <v/>
      </c>
      <c r="M723" s="323" t="str">
        <f t="shared" si="444"/>
        <v/>
      </c>
      <c r="N723" s="328" t="str">
        <f t="shared" si="445"/>
        <v/>
      </c>
      <c r="O723" s="328" t="str">
        <f t="shared" si="446"/>
        <v/>
      </c>
      <c r="P723" s="332"/>
      <c r="Q723" s="328"/>
      <c r="R723" s="277" t="str">
        <f>IF(H723&gt;0, rate1(1,$L$52,$L$51,$L$54,L723,$L$53,$L$50,P723),"")</f>
        <v/>
      </c>
      <c r="S723" s="323"/>
      <c r="T723" s="323"/>
      <c r="U723" s="328"/>
      <c r="V723" s="336"/>
      <c r="W723" s="328"/>
      <c r="X723" s="328"/>
      <c r="Y723" s="328"/>
      <c r="Z723" s="108" t="str">
        <f>IF(H723&gt;0, rate1(1,$L$52,$L$51,$L$54,U723,$L$53,$L$50,Y723),"")</f>
        <v/>
      </c>
      <c r="AA723" s="336" t="str">
        <f t="shared" si="447"/>
        <v/>
      </c>
      <c r="AB723" s="336" t="str">
        <f t="shared" si="448"/>
        <v/>
      </c>
      <c r="AC723" s="328" t="str">
        <f t="shared" si="449"/>
        <v/>
      </c>
      <c r="AD723" s="328" t="str">
        <f t="shared" si="450"/>
        <v/>
      </c>
      <c r="AE723" s="328" t="str">
        <f t="shared" si="451"/>
        <v/>
      </c>
      <c r="AF723" s="328" t="str">
        <f t="shared" si="452"/>
        <v/>
      </c>
      <c r="AG723" s="328" t="str">
        <f t="shared" si="453"/>
        <v/>
      </c>
      <c r="AH723" s="328" t="str">
        <f t="shared" si="454"/>
        <v/>
      </c>
      <c r="AI723" s="328" t="str">
        <f t="shared" si="455"/>
        <v/>
      </c>
      <c r="AJ723" s="328" t="str">
        <f t="shared" si="456"/>
        <v/>
      </c>
      <c r="AK723" s="337" t="str">
        <f t="shared" si="457"/>
        <v/>
      </c>
      <c r="AL723" s="42" t="str">
        <f t="shared" si="458"/>
        <v/>
      </c>
    </row>
    <row r="724" spans="2:38" ht="15" x14ac:dyDescent="0.15">
      <c r="B724" s="328" t="str">
        <f t="shared" si="436"/>
        <v/>
      </c>
      <c r="C724" s="328" t="str">
        <f t="shared" si="437"/>
        <v/>
      </c>
      <c r="D724" s="328" t="str">
        <f t="shared" si="438"/>
        <v/>
      </c>
      <c r="E724" s="328" t="e">
        <f t="shared" si="434"/>
        <v>#VALUE!</v>
      </c>
      <c r="F724" s="328" t="str">
        <f t="shared" si="439"/>
        <v/>
      </c>
      <c r="G724" s="328" t="str">
        <f t="shared" si="440"/>
        <v/>
      </c>
      <c r="H724" s="313"/>
      <c r="I724" s="328" t="str">
        <f t="shared" si="441"/>
        <v/>
      </c>
      <c r="J724" s="328">
        <f t="shared" si="435"/>
        <v>80</v>
      </c>
      <c r="K724" s="335" t="str">
        <f t="shared" si="442"/>
        <v/>
      </c>
      <c r="L724" s="323" t="str">
        <f t="shared" si="443"/>
        <v/>
      </c>
      <c r="M724" s="323" t="str">
        <f t="shared" si="444"/>
        <v/>
      </c>
      <c r="N724" s="328" t="str">
        <f t="shared" si="445"/>
        <v/>
      </c>
      <c r="O724" s="328" t="str">
        <f t="shared" si="446"/>
        <v/>
      </c>
      <c r="P724" s="332"/>
      <c r="Q724" s="328"/>
      <c r="R724" s="277" t="str">
        <f>IF(H724&gt;0, rate1(1,$L$52,$L$51,$L$54,L724,$L$53,$L$50,P724),"")</f>
        <v/>
      </c>
      <c r="S724" s="323"/>
      <c r="T724" s="323"/>
      <c r="U724" s="328"/>
      <c r="V724" s="336"/>
      <c r="W724" s="328"/>
      <c r="X724" s="328"/>
      <c r="Y724" s="328"/>
      <c r="Z724" s="108" t="str">
        <f>IF(H724&gt;0, rate1(1,$L$52,$L$51,$L$54,U724,$L$53,$L$50,Y724),"")</f>
        <v/>
      </c>
      <c r="AA724" s="336" t="str">
        <f t="shared" si="447"/>
        <v/>
      </c>
      <c r="AB724" s="336" t="str">
        <f t="shared" si="448"/>
        <v/>
      </c>
      <c r="AC724" s="328" t="str">
        <f t="shared" si="449"/>
        <v/>
      </c>
      <c r="AD724" s="328" t="str">
        <f t="shared" si="450"/>
        <v/>
      </c>
      <c r="AE724" s="328" t="str">
        <f t="shared" si="451"/>
        <v/>
      </c>
      <c r="AF724" s="328" t="str">
        <f t="shared" si="452"/>
        <v/>
      </c>
      <c r="AG724" s="328" t="str">
        <f t="shared" si="453"/>
        <v/>
      </c>
      <c r="AH724" s="328" t="str">
        <f t="shared" si="454"/>
        <v/>
      </c>
      <c r="AI724" s="328" t="str">
        <f t="shared" si="455"/>
        <v/>
      </c>
      <c r="AJ724" s="328" t="str">
        <f t="shared" si="456"/>
        <v/>
      </c>
      <c r="AK724" s="337" t="str">
        <f t="shared" si="457"/>
        <v/>
      </c>
      <c r="AL724" s="42" t="str">
        <f t="shared" si="458"/>
        <v/>
      </c>
    </row>
    <row r="725" spans="2:38" ht="15" x14ac:dyDescent="0.15">
      <c r="B725" s="328" t="str">
        <f t="shared" si="436"/>
        <v/>
      </c>
      <c r="C725" s="328" t="str">
        <f t="shared" si="437"/>
        <v/>
      </c>
      <c r="D725" s="328" t="str">
        <f t="shared" si="438"/>
        <v/>
      </c>
      <c r="E725" s="328" t="e">
        <f t="shared" si="434"/>
        <v>#VALUE!</v>
      </c>
      <c r="F725" s="328" t="str">
        <f t="shared" si="439"/>
        <v/>
      </c>
      <c r="G725" s="328" t="str">
        <f t="shared" si="440"/>
        <v/>
      </c>
      <c r="H725" s="313"/>
      <c r="I725" s="328" t="str">
        <f t="shared" si="441"/>
        <v/>
      </c>
      <c r="J725" s="328">
        <f t="shared" si="435"/>
        <v>80</v>
      </c>
      <c r="K725" s="335" t="str">
        <f t="shared" si="442"/>
        <v/>
      </c>
      <c r="L725" s="323" t="str">
        <f t="shared" si="443"/>
        <v/>
      </c>
      <c r="M725" s="323" t="str">
        <f t="shared" si="444"/>
        <v/>
      </c>
      <c r="N725" s="328" t="str">
        <f t="shared" si="445"/>
        <v/>
      </c>
      <c r="O725" s="328" t="str">
        <f t="shared" si="446"/>
        <v/>
      </c>
      <c r="P725" s="332"/>
      <c r="Q725" s="328"/>
      <c r="R725" s="277" t="str">
        <f>IF(H725&gt;0, rate1(1,$L$52,$L$51,$L$54,L725,$L$53,$L$50,P725),"")</f>
        <v/>
      </c>
      <c r="S725" s="323"/>
      <c r="T725" s="323"/>
      <c r="U725" s="328"/>
      <c r="V725" s="336"/>
      <c r="W725" s="328"/>
      <c r="X725" s="328"/>
      <c r="Y725" s="328"/>
      <c r="Z725" s="108" t="str">
        <f>IF(H725&gt;0, rate1(1,$L$52,$L$51,$L$54,U725,$L$53,$L$50,Y725),"")</f>
        <v/>
      </c>
      <c r="AA725" s="336" t="str">
        <f t="shared" si="447"/>
        <v/>
      </c>
      <c r="AB725" s="336" t="str">
        <f t="shared" si="448"/>
        <v/>
      </c>
      <c r="AC725" s="328" t="str">
        <f t="shared" si="449"/>
        <v/>
      </c>
      <c r="AD725" s="328" t="str">
        <f t="shared" si="450"/>
        <v/>
      </c>
      <c r="AE725" s="328" t="str">
        <f t="shared" si="451"/>
        <v/>
      </c>
      <c r="AF725" s="328" t="str">
        <f t="shared" si="452"/>
        <v/>
      </c>
      <c r="AG725" s="328" t="str">
        <f t="shared" si="453"/>
        <v/>
      </c>
      <c r="AH725" s="328" t="str">
        <f t="shared" si="454"/>
        <v/>
      </c>
      <c r="AI725" s="328" t="str">
        <f t="shared" si="455"/>
        <v/>
      </c>
      <c r="AJ725" s="328" t="str">
        <f t="shared" si="456"/>
        <v/>
      </c>
      <c r="AK725" s="337" t="str">
        <f t="shared" si="457"/>
        <v/>
      </c>
      <c r="AL725" s="42" t="str">
        <f t="shared" si="458"/>
        <v/>
      </c>
    </row>
    <row r="726" spans="2:38" ht="15" x14ac:dyDescent="0.15">
      <c r="B726" s="328" t="str">
        <f t="shared" si="436"/>
        <v/>
      </c>
      <c r="C726" s="328" t="str">
        <f t="shared" si="437"/>
        <v/>
      </c>
      <c r="D726" s="328" t="str">
        <f t="shared" si="438"/>
        <v/>
      </c>
      <c r="E726" s="328" t="e">
        <f t="shared" si="434"/>
        <v>#VALUE!</v>
      </c>
      <c r="F726" s="328" t="str">
        <f t="shared" si="439"/>
        <v/>
      </c>
      <c r="G726" s="328" t="str">
        <f t="shared" si="440"/>
        <v/>
      </c>
      <c r="H726" s="313"/>
      <c r="I726" s="328" t="str">
        <f t="shared" si="441"/>
        <v/>
      </c>
      <c r="J726" s="328">
        <f t="shared" si="435"/>
        <v>80</v>
      </c>
      <c r="K726" s="335" t="str">
        <f t="shared" si="442"/>
        <v/>
      </c>
      <c r="L726" s="323" t="str">
        <f t="shared" si="443"/>
        <v/>
      </c>
      <c r="M726" s="323" t="str">
        <f t="shared" si="444"/>
        <v/>
      </c>
      <c r="N726" s="328" t="str">
        <f t="shared" si="445"/>
        <v/>
      </c>
      <c r="O726" s="328" t="str">
        <f t="shared" si="446"/>
        <v/>
      </c>
      <c r="P726" s="332"/>
      <c r="Q726" s="328"/>
      <c r="R726" s="277" t="str">
        <f>IF(H726&gt;0, rate1(1,$L$52,$L$51,$L$54,L726,$L$53,$L$50,P726),"")</f>
        <v/>
      </c>
      <c r="S726" s="323"/>
      <c r="T726" s="323"/>
      <c r="U726" s="328"/>
      <c r="V726" s="336"/>
      <c r="W726" s="328"/>
      <c r="X726" s="328"/>
      <c r="Y726" s="328"/>
      <c r="Z726" s="108" t="str">
        <f>IF(H726&gt;0, rate1(1,$L$52,$L$51,$L$54,U726,$L$53,$L$50,Y726),"")</f>
        <v/>
      </c>
      <c r="AA726" s="336" t="str">
        <f t="shared" si="447"/>
        <v/>
      </c>
      <c r="AB726" s="336" t="str">
        <f t="shared" si="448"/>
        <v/>
      </c>
      <c r="AC726" s="328" t="str">
        <f t="shared" si="449"/>
        <v/>
      </c>
      <c r="AD726" s="328" t="str">
        <f t="shared" si="450"/>
        <v/>
      </c>
      <c r="AE726" s="328" t="str">
        <f t="shared" si="451"/>
        <v/>
      </c>
      <c r="AF726" s="328" t="str">
        <f t="shared" si="452"/>
        <v/>
      </c>
      <c r="AG726" s="328" t="str">
        <f t="shared" si="453"/>
        <v/>
      </c>
      <c r="AH726" s="328" t="str">
        <f t="shared" si="454"/>
        <v/>
      </c>
      <c r="AI726" s="328" t="str">
        <f t="shared" si="455"/>
        <v/>
      </c>
      <c r="AJ726" s="328" t="str">
        <f t="shared" si="456"/>
        <v/>
      </c>
      <c r="AK726" s="337" t="str">
        <f t="shared" si="457"/>
        <v/>
      </c>
      <c r="AL726" s="42" t="str">
        <f t="shared" si="458"/>
        <v/>
      </c>
    </row>
    <row r="727" spans="2:38" ht="15" x14ac:dyDescent="0.15">
      <c r="B727" s="328" t="str">
        <f t="shared" si="436"/>
        <v/>
      </c>
      <c r="C727" s="328" t="str">
        <f t="shared" si="437"/>
        <v/>
      </c>
      <c r="D727" s="328" t="str">
        <f t="shared" si="438"/>
        <v/>
      </c>
      <c r="E727" s="328" t="e">
        <f t="shared" si="434"/>
        <v>#VALUE!</v>
      </c>
      <c r="F727" s="328" t="str">
        <f t="shared" si="439"/>
        <v/>
      </c>
      <c r="G727" s="328" t="str">
        <f t="shared" si="440"/>
        <v/>
      </c>
      <c r="H727" s="313"/>
      <c r="I727" s="328" t="str">
        <f t="shared" si="441"/>
        <v/>
      </c>
      <c r="J727" s="328">
        <f t="shared" si="435"/>
        <v>80</v>
      </c>
      <c r="K727" s="335" t="str">
        <f t="shared" si="442"/>
        <v/>
      </c>
      <c r="L727" s="323" t="str">
        <f t="shared" si="443"/>
        <v/>
      </c>
      <c r="M727" s="323" t="str">
        <f t="shared" si="444"/>
        <v/>
      </c>
      <c r="N727" s="328" t="str">
        <f t="shared" si="445"/>
        <v/>
      </c>
      <c r="O727" s="328" t="str">
        <f t="shared" si="446"/>
        <v/>
      </c>
      <c r="P727" s="332"/>
      <c r="Q727" s="328"/>
      <c r="R727" s="277" t="str">
        <f>IF(H727&gt;0, rate1(1,$L$52,$L$51,$L$54,L727,$L$53,$L$50,P727),"")</f>
        <v/>
      </c>
      <c r="S727" s="323"/>
      <c r="T727" s="323"/>
      <c r="U727" s="328"/>
      <c r="V727" s="336"/>
      <c r="W727" s="328"/>
      <c r="X727" s="328"/>
      <c r="Y727" s="328"/>
      <c r="Z727" s="108" t="str">
        <f>IF(H727&gt;0, rate1(1,$L$52,$L$51,$L$54,U727,$L$53,$L$50,Y727),"")</f>
        <v/>
      </c>
      <c r="AA727" s="336" t="str">
        <f t="shared" si="447"/>
        <v/>
      </c>
      <c r="AB727" s="336" t="str">
        <f t="shared" si="448"/>
        <v/>
      </c>
      <c r="AC727" s="328" t="str">
        <f t="shared" si="449"/>
        <v/>
      </c>
      <c r="AD727" s="328" t="str">
        <f t="shared" si="450"/>
        <v/>
      </c>
      <c r="AE727" s="328" t="str">
        <f t="shared" si="451"/>
        <v/>
      </c>
      <c r="AF727" s="328" t="str">
        <f t="shared" si="452"/>
        <v/>
      </c>
      <c r="AG727" s="328" t="str">
        <f t="shared" si="453"/>
        <v/>
      </c>
      <c r="AH727" s="328" t="str">
        <f t="shared" si="454"/>
        <v/>
      </c>
      <c r="AI727" s="328" t="str">
        <f t="shared" si="455"/>
        <v/>
      </c>
      <c r="AJ727" s="328" t="str">
        <f t="shared" si="456"/>
        <v/>
      </c>
      <c r="AK727" s="337" t="str">
        <f t="shared" si="457"/>
        <v/>
      </c>
      <c r="AL727" s="42" t="str">
        <f t="shared" si="458"/>
        <v/>
      </c>
    </row>
    <row r="728" spans="2:38" ht="15" x14ac:dyDescent="0.15">
      <c r="B728" s="328" t="str">
        <f t="shared" si="436"/>
        <v/>
      </c>
      <c r="C728" s="328" t="str">
        <f t="shared" si="437"/>
        <v/>
      </c>
      <c r="D728" s="328" t="str">
        <f t="shared" si="438"/>
        <v/>
      </c>
      <c r="E728" s="328" t="e">
        <f t="shared" si="434"/>
        <v>#VALUE!</v>
      </c>
      <c r="F728" s="328" t="str">
        <f t="shared" si="439"/>
        <v/>
      </c>
      <c r="G728" s="328" t="str">
        <f t="shared" si="440"/>
        <v/>
      </c>
      <c r="H728" s="313"/>
      <c r="I728" s="328" t="str">
        <f t="shared" si="441"/>
        <v/>
      </c>
      <c r="J728" s="328">
        <f t="shared" si="435"/>
        <v>80</v>
      </c>
      <c r="K728" s="335" t="str">
        <f t="shared" si="442"/>
        <v/>
      </c>
      <c r="L728" s="323" t="str">
        <f t="shared" si="443"/>
        <v/>
      </c>
      <c r="M728" s="323" t="str">
        <f t="shared" si="444"/>
        <v/>
      </c>
      <c r="N728" s="328" t="str">
        <f t="shared" si="445"/>
        <v/>
      </c>
      <c r="O728" s="328" t="str">
        <f t="shared" si="446"/>
        <v/>
      </c>
      <c r="P728" s="332"/>
      <c r="Q728" s="328"/>
      <c r="R728" s="277" t="str">
        <f>IF(H728&gt;0, rate1(1,$L$52,$L$51,$L$54,L728,$L$53,$L$50,P728),"")</f>
        <v/>
      </c>
      <c r="S728" s="323"/>
      <c r="T728" s="323"/>
      <c r="U728" s="328"/>
      <c r="V728" s="336"/>
      <c r="W728" s="328"/>
      <c r="X728" s="328"/>
      <c r="Y728" s="328"/>
      <c r="Z728" s="108" t="str">
        <f>IF(H728&gt;0, rate1(1,$L$52,$L$51,$L$54,U728,$L$53,$L$50,Y728),"")</f>
        <v/>
      </c>
      <c r="AA728" s="336" t="str">
        <f t="shared" si="447"/>
        <v/>
      </c>
      <c r="AB728" s="336" t="str">
        <f t="shared" si="448"/>
        <v/>
      </c>
      <c r="AC728" s="328" t="str">
        <f t="shared" si="449"/>
        <v/>
      </c>
      <c r="AD728" s="328" t="str">
        <f t="shared" si="450"/>
        <v/>
      </c>
      <c r="AE728" s="328" t="str">
        <f t="shared" si="451"/>
        <v/>
      </c>
      <c r="AF728" s="328" t="str">
        <f t="shared" si="452"/>
        <v/>
      </c>
      <c r="AG728" s="328" t="str">
        <f t="shared" si="453"/>
        <v/>
      </c>
      <c r="AH728" s="328" t="str">
        <f t="shared" si="454"/>
        <v/>
      </c>
      <c r="AI728" s="328" t="str">
        <f t="shared" si="455"/>
        <v/>
      </c>
      <c r="AJ728" s="328" t="str">
        <f t="shared" si="456"/>
        <v/>
      </c>
      <c r="AK728" s="337" t="str">
        <f t="shared" si="457"/>
        <v/>
      </c>
      <c r="AL728" s="42" t="str">
        <f t="shared" si="458"/>
        <v/>
      </c>
    </row>
    <row r="729" spans="2:38" ht="15" x14ac:dyDescent="0.15">
      <c r="B729" s="328" t="str">
        <f t="shared" si="436"/>
        <v/>
      </c>
      <c r="C729" s="328" t="str">
        <f t="shared" si="437"/>
        <v/>
      </c>
      <c r="D729" s="328" t="str">
        <f t="shared" si="438"/>
        <v/>
      </c>
      <c r="E729" s="328" t="e">
        <f t="shared" si="434"/>
        <v>#VALUE!</v>
      </c>
      <c r="F729" s="328" t="str">
        <f t="shared" si="439"/>
        <v/>
      </c>
      <c r="G729" s="328" t="str">
        <f t="shared" si="440"/>
        <v/>
      </c>
      <c r="H729" s="313"/>
      <c r="I729" s="328" t="str">
        <f t="shared" si="441"/>
        <v/>
      </c>
      <c r="J729" s="328">
        <f t="shared" si="435"/>
        <v>80</v>
      </c>
      <c r="K729" s="335" t="str">
        <f t="shared" si="442"/>
        <v/>
      </c>
      <c r="L729" s="323" t="str">
        <f t="shared" si="443"/>
        <v/>
      </c>
      <c r="M729" s="323" t="str">
        <f t="shared" si="444"/>
        <v/>
      </c>
      <c r="N729" s="328" t="str">
        <f t="shared" si="445"/>
        <v/>
      </c>
      <c r="O729" s="328" t="str">
        <f t="shared" si="446"/>
        <v/>
      </c>
      <c r="P729" s="332"/>
      <c r="Q729" s="328"/>
      <c r="R729" s="277" t="str">
        <f>IF(H729&gt;0, rate1(1,$L$52,$L$51,$L$54,L729,$L$53,$L$50,P729),"")</f>
        <v/>
      </c>
      <c r="S729" s="323"/>
      <c r="T729" s="323"/>
      <c r="U729" s="328"/>
      <c r="V729" s="336"/>
      <c r="W729" s="328"/>
      <c r="X729" s="328"/>
      <c r="Y729" s="328"/>
      <c r="Z729" s="108" t="str">
        <f>IF(H729&gt;0, rate1(1,$L$52,$L$51,$L$54,U729,$L$53,$L$50,Y729),"")</f>
        <v/>
      </c>
      <c r="AA729" s="336" t="str">
        <f t="shared" si="447"/>
        <v/>
      </c>
      <c r="AB729" s="336" t="str">
        <f t="shared" si="448"/>
        <v/>
      </c>
      <c r="AC729" s="328" t="str">
        <f t="shared" si="449"/>
        <v/>
      </c>
      <c r="AD729" s="328" t="str">
        <f t="shared" si="450"/>
        <v/>
      </c>
      <c r="AE729" s="328" t="str">
        <f t="shared" si="451"/>
        <v/>
      </c>
      <c r="AF729" s="328" t="str">
        <f t="shared" si="452"/>
        <v/>
      </c>
      <c r="AG729" s="328" t="str">
        <f t="shared" si="453"/>
        <v/>
      </c>
      <c r="AH729" s="328" t="str">
        <f t="shared" si="454"/>
        <v/>
      </c>
      <c r="AI729" s="328" t="str">
        <f t="shared" si="455"/>
        <v/>
      </c>
      <c r="AJ729" s="328" t="str">
        <f t="shared" si="456"/>
        <v/>
      </c>
      <c r="AK729" s="337" t="str">
        <f t="shared" si="457"/>
        <v/>
      </c>
      <c r="AL729" s="42" t="str">
        <f t="shared" si="458"/>
        <v/>
      </c>
    </row>
    <row r="730" spans="2:38" ht="15" x14ac:dyDescent="0.15">
      <c r="B730" s="328" t="str">
        <f t="shared" si="436"/>
        <v/>
      </c>
      <c r="C730" s="328" t="str">
        <f t="shared" si="437"/>
        <v/>
      </c>
      <c r="D730" s="328" t="str">
        <f t="shared" si="438"/>
        <v/>
      </c>
      <c r="E730" s="328" t="e">
        <f t="shared" si="434"/>
        <v>#VALUE!</v>
      </c>
      <c r="F730" s="328" t="str">
        <f t="shared" si="439"/>
        <v/>
      </c>
      <c r="G730" s="328" t="str">
        <f t="shared" si="440"/>
        <v/>
      </c>
      <c r="H730" s="313"/>
      <c r="I730" s="328" t="str">
        <f t="shared" si="441"/>
        <v/>
      </c>
      <c r="J730" s="328">
        <f t="shared" si="435"/>
        <v>80</v>
      </c>
      <c r="K730" s="335" t="str">
        <f t="shared" si="442"/>
        <v/>
      </c>
      <c r="L730" s="323" t="str">
        <f t="shared" si="443"/>
        <v/>
      </c>
      <c r="M730" s="323" t="str">
        <f t="shared" si="444"/>
        <v/>
      </c>
      <c r="N730" s="328" t="str">
        <f t="shared" si="445"/>
        <v/>
      </c>
      <c r="O730" s="328" t="str">
        <f t="shared" si="446"/>
        <v/>
      </c>
      <c r="P730" s="332"/>
      <c r="Q730" s="328"/>
      <c r="R730" s="277" t="str">
        <f>IF(H730&gt;0, rate1(1,$L$52,$L$51,$L$54,L730,$L$53,$L$50,P730),"")</f>
        <v/>
      </c>
      <c r="S730" s="323"/>
      <c r="T730" s="323"/>
      <c r="U730" s="328"/>
      <c r="V730" s="336"/>
      <c r="W730" s="328"/>
      <c r="X730" s="328"/>
      <c r="Y730" s="328"/>
      <c r="Z730" s="108" t="str">
        <f>IF(H730&gt;0, rate1(1,$L$52,$L$51,$L$54,U730,$L$53,$L$50,Y730),"")</f>
        <v/>
      </c>
      <c r="AA730" s="336" t="str">
        <f t="shared" si="447"/>
        <v/>
      </c>
      <c r="AB730" s="336" t="str">
        <f t="shared" si="448"/>
        <v/>
      </c>
      <c r="AC730" s="328" t="str">
        <f t="shared" si="449"/>
        <v/>
      </c>
      <c r="AD730" s="328" t="str">
        <f t="shared" si="450"/>
        <v/>
      </c>
      <c r="AE730" s="328" t="str">
        <f t="shared" si="451"/>
        <v/>
      </c>
      <c r="AF730" s="328" t="str">
        <f t="shared" si="452"/>
        <v/>
      </c>
      <c r="AG730" s="328" t="str">
        <f t="shared" si="453"/>
        <v/>
      </c>
      <c r="AH730" s="328" t="str">
        <f t="shared" si="454"/>
        <v/>
      </c>
      <c r="AI730" s="328" t="str">
        <f t="shared" si="455"/>
        <v/>
      </c>
      <c r="AJ730" s="328" t="str">
        <f t="shared" si="456"/>
        <v/>
      </c>
      <c r="AK730" s="337" t="str">
        <f t="shared" si="457"/>
        <v/>
      </c>
      <c r="AL730" s="42" t="str">
        <f t="shared" si="458"/>
        <v/>
      </c>
    </row>
    <row r="731" spans="2:38" ht="15" x14ac:dyDescent="0.15">
      <c r="B731" s="328" t="str">
        <f t="shared" si="436"/>
        <v/>
      </c>
      <c r="C731" s="328" t="str">
        <f t="shared" si="437"/>
        <v/>
      </c>
      <c r="D731" s="328" t="str">
        <f t="shared" si="438"/>
        <v/>
      </c>
      <c r="E731" s="328" t="e">
        <f t="shared" si="434"/>
        <v>#VALUE!</v>
      </c>
      <c r="F731" s="328" t="str">
        <f t="shared" si="439"/>
        <v/>
      </c>
      <c r="G731" s="328" t="str">
        <f t="shared" si="440"/>
        <v/>
      </c>
      <c r="H731" s="313"/>
      <c r="I731" s="328" t="str">
        <f t="shared" si="441"/>
        <v/>
      </c>
      <c r="J731" s="328">
        <f t="shared" si="435"/>
        <v>80</v>
      </c>
      <c r="K731" s="335" t="str">
        <f t="shared" si="442"/>
        <v/>
      </c>
      <c r="L731" s="323" t="str">
        <f t="shared" si="443"/>
        <v/>
      </c>
      <c r="M731" s="323" t="str">
        <f t="shared" si="444"/>
        <v/>
      </c>
      <c r="N731" s="328" t="str">
        <f t="shared" si="445"/>
        <v/>
      </c>
      <c r="O731" s="328" t="str">
        <f t="shared" si="446"/>
        <v/>
      </c>
      <c r="P731" s="332"/>
      <c r="Q731" s="328"/>
      <c r="R731" s="277" t="str">
        <f>IF(H731&gt;0, rate1(1,$L$52,$L$51,$L$54,L731,$L$53,$L$50,P731),"")</f>
        <v/>
      </c>
      <c r="S731" s="323"/>
      <c r="T731" s="323"/>
      <c r="U731" s="328"/>
      <c r="V731" s="336"/>
      <c r="W731" s="328"/>
      <c r="X731" s="328"/>
      <c r="Y731" s="328"/>
      <c r="Z731" s="108" t="str">
        <f>IF(H731&gt;0, rate1(1,$L$52,$L$51,$L$54,U731,$L$53,$L$50,Y731),"")</f>
        <v/>
      </c>
      <c r="AA731" s="336" t="str">
        <f t="shared" si="447"/>
        <v/>
      </c>
      <c r="AB731" s="336" t="str">
        <f t="shared" si="448"/>
        <v/>
      </c>
      <c r="AC731" s="328" t="str">
        <f t="shared" si="449"/>
        <v/>
      </c>
      <c r="AD731" s="328" t="str">
        <f t="shared" si="450"/>
        <v/>
      </c>
      <c r="AE731" s="328" t="str">
        <f t="shared" si="451"/>
        <v/>
      </c>
      <c r="AF731" s="328" t="str">
        <f t="shared" si="452"/>
        <v/>
      </c>
      <c r="AG731" s="328" t="str">
        <f t="shared" si="453"/>
        <v/>
      </c>
      <c r="AH731" s="328" t="str">
        <f t="shared" si="454"/>
        <v/>
      </c>
      <c r="AI731" s="328" t="str">
        <f t="shared" si="455"/>
        <v/>
      </c>
      <c r="AJ731" s="328" t="str">
        <f t="shared" si="456"/>
        <v/>
      </c>
      <c r="AK731" s="337" t="str">
        <f t="shared" si="457"/>
        <v/>
      </c>
      <c r="AL731" s="42" t="str">
        <f t="shared" si="458"/>
        <v/>
      </c>
    </row>
    <row r="732" spans="2:38" ht="15" x14ac:dyDescent="0.15">
      <c r="B732" s="328" t="str">
        <f t="shared" si="436"/>
        <v/>
      </c>
      <c r="C732" s="328" t="str">
        <f t="shared" si="437"/>
        <v/>
      </c>
      <c r="D732" s="328" t="str">
        <f t="shared" si="438"/>
        <v/>
      </c>
      <c r="E732" s="328" t="e">
        <f t="shared" si="434"/>
        <v>#VALUE!</v>
      </c>
      <c r="F732" s="328" t="str">
        <f t="shared" si="439"/>
        <v/>
      </c>
      <c r="G732" s="328" t="str">
        <f t="shared" si="440"/>
        <v/>
      </c>
      <c r="H732" s="313"/>
      <c r="I732" s="328" t="str">
        <f t="shared" si="441"/>
        <v/>
      </c>
      <c r="J732" s="328">
        <f t="shared" si="435"/>
        <v>80</v>
      </c>
      <c r="K732" s="335" t="str">
        <f t="shared" si="442"/>
        <v/>
      </c>
      <c r="L732" s="323" t="str">
        <f t="shared" si="443"/>
        <v/>
      </c>
      <c r="M732" s="323" t="str">
        <f t="shared" si="444"/>
        <v/>
      </c>
      <c r="N732" s="328" t="str">
        <f t="shared" si="445"/>
        <v/>
      </c>
      <c r="O732" s="328" t="str">
        <f t="shared" si="446"/>
        <v/>
      </c>
      <c r="P732" s="332"/>
      <c r="Q732" s="328"/>
      <c r="R732" s="277" t="str">
        <f>IF(H732&gt;0, rate1(1,$L$52,$L$51,$L$54,L732,$L$53,$L$50,P732),"")</f>
        <v/>
      </c>
      <c r="S732" s="323"/>
      <c r="T732" s="323"/>
      <c r="U732" s="328"/>
      <c r="V732" s="336"/>
      <c r="W732" s="328"/>
      <c r="X732" s="328"/>
      <c r="Y732" s="328"/>
      <c r="Z732" s="108" t="str">
        <f>IF(H732&gt;0, rate1(1,$L$52,$L$51,$L$54,U732,$L$53,$L$50,Y732),"")</f>
        <v/>
      </c>
      <c r="AA732" s="336" t="str">
        <f t="shared" si="447"/>
        <v/>
      </c>
      <c r="AB732" s="336" t="str">
        <f t="shared" si="448"/>
        <v/>
      </c>
      <c r="AC732" s="328" t="str">
        <f t="shared" si="449"/>
        <v/>
      </c>
      <c r="AD732" s="328" t="str">
        <f t="shared" si="450"/>
        <v/>
      </c>
      <c r="AE732" s="328" t="str">
        <f t="shared" si="451"/>
        <v/>
      </c>
      <c r="AF732" s="328" t="str">
        <f t="shared" si="452"/>
        <v/>
      </c>
      <c r="AG732" s="328" t="str">
        <f t="shared" si="453"/>
        <v/>
      </c>
      <c r="AH732" s="328" t="str">
        <f t="shared" si="454"/>
        <v/>
      </c>
      <c r="AI732" s="328" t="str">
        <f t="shared" si="455"/>
        <v/>
      </c>
      <c r="AJ732" s="328" t="str">
        <f t="shared" si="456"/>
        <v/>
      </c>
      <c r="AK732" s="337" t="str">
        <f t="shared" si="457"/>
        <v/>
      </c>
      <c r="AL732" s="42" t="str">
        <f t="shared" si="458"/>
        <v/>
      </c>
    </row>
    <row r="733" spans="2:38" ht="15" x14ac:dyDescent="0.15">
      <c r="B733" s="328" t="str">
        <f t="shared" si="436"/>
        <v/>
      </c>
      <c r="C733" s="328" t="str">
        <f t="shared" si="437"/>
        <v/>
      </c>
      <c r="D733" s="328" t="str">
        <f t="shared" si="438"/>
        <v/>
      </c>
      <c r="E733" s="328" t="e">
        <f t="shared" si="434"/>
        <v>#VALUE!</v>
      </c>
      <c r="F733" s="328" t="str">
        <f t="shared" si="439"/>
        <v/>
      </c>
      <c r="G733" s="328" t="str">
        <f t="shared" si="440"/>
        <v/>
      </c>
      <c r="H733" s="313"/>
      <c r="I733" s="328" t="str">
        <f t="shared" si="441"/>
        <v/>
      </c>
      <c r="J733" s="328">
        <f t="shared" si="435"/>
        <v>80</v>
      </c>
      <c r="K733" s="335" t="str">
        <f t="shared" si="442"/>
        <v/>
      </c>
      <c r="L733" s="323" t="str">
        <f t="shared" si="443"/>
        <v/>
      </c>
      <c r="M733" s="323" t="str">
        <f t="shared" si="444"/>
        <v/>
      </c>
      <c r="N733" s="328" t="str">
        <f t="shared" si="445"/>
        <v/>
      </c>
      <c r="O733" s="328" t="str">
        <f t="shared" si="446"/>
        <v/>
      </c>
      <c r="P733" s="332"/>
      <c r="Q733" s="328"/>
      <c r="R733" s="277" t="str">
        <f>IF(H733&gt;0, rate1(1,$L$52,$L$51,$L$54,L733,$L$53,$L$50,P733),"")</f>
        <v/>
      </c>
      <c r="S733" s="323"/>
      <c r="T733" s="323"/>
      <c r="U733" s="328"/>
      <c r="V733" s="336"/>
      <c r="W733" s="328"/>
      <c r="X733" s="328"/>
      <c r="Y733" s="328"/>
      <c r="Z733" s="108" t="str">
        <f>IF(H733&gt;0, rate1(1,$L$52,$L$51,$L$54,U733,$L$53,$L$50,Y733),"")</f>
        <v/>
      </c>
      <c r="AA733" s="336" t="str">
        <f t="shared" si="447"/>
        <v/>
      </c>
      <c r="AB733" s="336" t="str">
        <f t="shared" si="448"/>
        <v/>
      </c>
      <c r="AC733" s="328" t="str">
        <f t="shared" si="449"/>
        <v/>
      </c>
      <c r="AD733" s="328" t="str">
        <f t="shared" si="450"/>
        <v/>
      </c>
      <c r="AE733" s="328" t="str">
        <f t="shared" si="451"/>
        <v/>
      </c>
      <c r="AF733" s="328" t="str">
        <f t="shared" si="452"/>
        <v/>
      </c>
      <c r="AG733" s="328" t="str">
        <f t="shared" si="453"/>
        <v/>
      </c>
      <c r="AH733" s="328" t="str">
        <f t="shared" si="454"/>
        <v/>
      </c>
      <c r="AI733" s="328" t="str">
        <f t="shared" si="455"/>
        <v/>
      </c>
      <c r="AJ733" s="328" t="str">
        <f t="shared" si="456"/>
        <v/>
      </c>
      <c r="AK733" s="337" t="str">
        <f t="shared" si="457"/>
        <v/>
      </c>
      <c r="AL733" s="42" t="str">
        <f t="shared" si="458"/>
        <v/>
      </c>
    </row>
    <row r="734" spans="2:38" ht="15" x14ac:dyDescent="0.15">
      <c r="B734" s="328" t="str">
        <f t="shared" si="436"/>
        <v/>
      </c>
      <c r="C734" s="328" t="str">
        <f t="shared" si="437"/>
        <v/>
      </c>
      <c r="D734" s="328" t="str">
        <f t="shared" si="438"/>
        <v/>
      </c>
      <c r="E734" s="328" t="e">
        <f t="shared" si="434"/>
        <v>#VALUE!</v>
      </c>
      <c r="F734" s="328" t="str">
        <f t="shared" si="439"/>
        <v/>
      </c>
      <c r="G734" s="328" t="str">
        <f t="shared" si="440"/>
        <v/>
      </c>
      <c r="H734" s="313"/>
      <c r="I734" s="328" t="str">
        <f t="shared" si="441"/>
        <v/>
      </c>
      <c r="J734" s="328">
        <f t="shared" si="435"/>
        <v>80</v>
      </c>
      <c r="K734" s="335" t="str">
        <f t="shared" si="442"/>
        <v/>
      </c>
      <c r="L734" s="323" t="str">
        <f t="shared" si="443"/>
        <v/>
      </c>
      <c r="M734" s="323" t="str">
        <f t="shared" si="444"/>
        <v/>
      </c>
      <c r="N734" s="328" t="str">
        <f t="shared" si="445"/>
        <v/>
      </c>
      <c r="O734" s="328" t="str">
        <f t="shared" si="446"/>
        <v/>
      </c>
      <c r="P734" s="332"/>
      <c r="Q734" s="328"/>
      <c r="R734" s="277" t="str">
        <f>IF(H734&gt;0, rate1(1,$L$52,$L$51,$L$54,L734,$L$53,$L$50,P734),"")</f>
        <v/>
      </c>
      <c r="S734" s="323"/>
      <c r="T734" s="323"/>
      <c r="U734" s="328"/>
      <c r="V734" s="336"/>
      <c r="W734" s="328"/>
      <c r="X734" s="328"/>
      <c r="Y734" s="328"/>
      <c r="Z734" s="108" t="str">
        <f>IF(H734&gt;0, rate1(1,$L$52,$L$51,$L$54,U734,$L$53,$L$50,Y734),"")</f>
        <v/>
      </c>
      <c r="AA734" s="336" t="str">
        <f t="shared" si="447"/>
        <v/>
      </c>
      <c r="AB734" s="336" t="str">
        <f t="shared" si="448"/>
        <v/>
      </c>
      <c r="AC734" s="328" t="str">
        <f t="shared" si="449"/>
        <v/>
      </c>
      <c r="AD734" s="328" t="str">
        <f t="shared" si="450"/>
        <v/>
      </c>
      <c r="AE734" s="328" t="str">
        <f t="shared" si="451"/>
        <v/>
      </c>
      <c r="AF734" s="328" t="str">
        <f t="shared" si="452"/>
        <v/>
      </c>
      <c r="AG734" s="328" t="str">
        <f t="shared" si="453"/>
        <v/>
      </c>
      <c r="AH734" s="328" t="str">
        <f t="shared" si="454"/>
        <v/>
      </c>
      <c r="AI734" s="328" t="str">
        <f t="shared" si="455"/>
        <v/>
      </c>
      <c r="AJ734" s="328" t="str">
        <f t="shared" si="456"/>
        <v/>
      </c>
      <c r="AK734" s="337" t="str">
        <f t="shared" si="457"/>
        <v/>
      </c>
      <c r="AL734" s="42" t="str">
        <f t="shared" si="458"/>
        <v/>
      </c>
    </row>
    <row r="735" spans="2:38" ht="15" x14ac:dyDescent="0.15">
      <c r="B735" s="328" t="str">
        <f t="shared" si="436"/>
        <v/>
      </c>
      <c r="C735" s="328" t="str">
        <f t="shared" si="437"/>
        <v/>
      </c>
      <c r="D735" s="328" t="str">
        <f t="shared" si="438"/>
        <v/>
      </c>
      <c r="E735" s="328" t="e">
        <f t="shared" si="434"/>
        <v>#VALUE!</v>
      </c>
      <c r="F735" s="328" t="str">
        <f t="shared" si="439"/>
        <v/>
      </c>
      <c r="G735" s="328" t="str">
        <f t="shared" si="440"/>
        <v/>
      </c>
      <c r="H735" s="313"/>
      <c r="I735" s="328" t="str">
        <f t="shared" si="441"/>
        <v/>
      </c>
      <c r="J735" s="328">
        <f t="shared" si="435"/>
        <v>80</v>
      </c>
      <c r="K735" s="335" t="str">
        <f t="shared" si="442"/>
        <v/>
      </c>
      <c r="L735" s="323" t="str">
        <f t="shared" si="443"/>
        <v/>
      </c>
      <c r="M735" s="323" t="str">
        <f t="shared" si="444"/>
        <v/>
      </c>
      <c r="N735" s="328" t="str">
        <f t="shared" si="445"/>
        <v/>
      </c>
      <c r="O735" s="328" t="str">
        <f t="shared" si="446"/>
        <v/>
      </c>
      <c r="P735" s="332"/>
      <c r="Q735" s="328"/>
      <c r="R735" s="277" t="str">
        <f>IF(H735&gt;0, rate1(1,$L$52,$L$51,$L$54,L735,$L$53,$L$50,P735),"")</f>
        <v/>
      </c>
      <c r="S735" s="323"/>
      <c r="T735" s="323"/>
      <c r="U735" s="328"/>
      <c r="V735" s="336"/>
      <c r="W735" s="328"/>
      <c r="X735" s="328"/>
      <c r="Y735" s="328"/>
      <c r="Z735" s="108" t="str">
        <f>IF(H735&gt;0, rate1(1,$L$52,$L$51,$L$54,U735,$L$53,$L$50,Y735),"")</f>
        <v/>
      </c>
      <c r="AA735" s="336" t="str">
        <f t="shared" si="447"/>
        <v/>
      </c>
      <c r="AB735" s="336" t="str">
        <f t="shared" si="448"/>
        <v/>
      </c>
      <c r="AC735" s="328" t="str">
        <f t="shared" si="449"/>
        <v/>
      </c>
      <c r="AD735" s="328" t="str">
        <f t="shared" si="450"/>
        <v/>
      </c>
      <c r="AE735" s="328" t="str">
        <f t="shared" si="451"/>
        <v/>
      </c>
      <c r="AF735" s="328" t="str">
        <f t="shared" si="452"/>
        <v/>
      </c>
      <c r="AG735" s="328" t="str">
        <f t="shared" si="453"/>
        <v/>
      </c>
      <c r="AH735" s="328" t="str">
        <f t="shared" si="454"/>
        <v/>
      </c>
      <c r="AI735" s="328" t="str">
        <f t="shared" si="455"/>
        <v/>
      </c>
      <c r="AJ735" s="328" t="str">
        <f t="shared" si="456"/>
        <v/>
      </c>
      <c r="AK735" s="337" t="str">
        <f t="shared" si="457"/>
        <v/>
      </c>
      <c r="AL735" s="42" t="str">
        <f t="shared" si="458"/>
        <v/>
      </c>
    </row>
    <row r="736" spans="2:38" ht="15" x14ac:dyDescent="0.15">
      <c r="B736" s="328" t="str">
        <f t="shared" si="436"/>
        <v/>
      </c>
      <c r="C736" s="328" t="str">
        <f t="shared" si="437"/>
        <v/>
      </c>
      <c r="D736" s="328" t="str">
        <f t="shared" si="438"/>
        <v/>
      </c>
      <c r="E736" s="328" t="e">
        <f t="shared" si="434"/>
        <v>#VALUE!</v>
      </c>
      <c r="F736" s="328" t="str">
        <f t="shared" si="439"/>
        <v/>
      </c>
      <c r="G736" s="328" t="str">
        <f t="shared" si="440"/>
        <v/>
      </c>
      <c r="H736" s="313"/>
      <c r="I736" s="328" t="str">
        <f t="shared" si="441"/>
        <v/>
      </c>
      <c r="J736" s="328">
        <f t="shared" si="435"/>
        <v>80</v>
      </c>
      <c r="K736" s="335" t="str">
        <f t="shared" si="442"/>
        <v/>
      </c>
      <c r="L736" s="323" t="str">
        <f t="shared" si="443"/>
        <v/>
      </c>
      <c r="M736" s="323" t="str">
        <f t="shared" si="444"/>
        <v/>
      </c>
      <c r="N736" s="328" t="str">
        <f t="shared" si="445"/>
        <v/>
      </c>
      <c r="O736" s="328" t="str">
        <f t="shared" si="446"/>
        <v/>
      </c>
      <c r="P736" s="332"/>
      <c r="Q736" s="328"/>
      <c r="R736" s="277" t="str">
        <f>IF(H736&gt;0, rate1(1,$L$52,$L$51,$L$54,L736,$L$53,$L$50,P736),"")</f>
        <v/>
      </c>
      <c r="S736" s="323"/>
      <c r="T736" s="323"/>
      <c r="U736" s="328"/>
      <c r="V736" s="336"/>
      <c r="W736" s="328"/>
      <c r="X736" s="328"/>
      <c r="Y736" s="328"/>
      <c r="Z736" s="108" t="str">
        <f>IF(H736&gt;0, rate1(1,$L$52,$L$51,$L$54,U736,$L$53,$L$50,Y736),"")</f>
        <v/>
      </c>
      <c r="AA736" s="336" t="str">
        <f t="shared" si="447"/>
        <v/>
      </c>
      <c r="AB736" s="336" t="str">
        <f t="shared" si="448"/>
        <v/>
      </c>
      <c r="AC736" s="328" t="str">
        <f t="shared" si="449"/>
        <v/>
      </c>
      <c r="AD736" s="328" t="str">
        <f t="shared" si="450"/>
        <v/>
      </c>
      <c r="AE736" s="328" t="str">
        <f t="shared" si="451"/>
        <v/>
      </c>
      <c r="AF736" s="328" t="str">
        <f t="shared" si="452"/>
        <v/>
      </c>
      <c r="AG736" s="328" t="str">
        <f t="shared" si="453"/>
        <v/>
      </c>
      <c r="AH736" s="328" t="str">
        <f t="shared" si="454"/>
        <v/>
      </c>
      <c r="AI736" s="328" t="str">
        <f t="shared" si="455"/>
        <v/>
      </c>
      <c r="AJ736" s="328" t="str">
        <f t="shared" si="456"/>
        <v/>
      </c>
      <c r="AK736" s="337" t="str">
        <f t="shared" si="457"/>
        <v/>
      </c>
      <c r="AL736" s="42" t="str">
        <f t="shared" si="458"/>
        <v/>
      </c>
    </row>
    <row r="737" spans="2:38" ht="15" x14ac:dyDescent="0.15">
      <c r="B737" s="328" t="str">
        <f t="shared" si="436"/>
        <v/>
      </c>
      <c r="C737" s="328" t="str">
        <f t="shared" si="437"/>
        <v/>
      </c>
      <c r="D737" s="328" t="str">
        <f t="shared" si="438"/>
        <v/>
      </c>
      <c r="E737" s="328" t="e">
        <f t="shared" si="434"/>
        <v>#VALUE!</v>
      </c>
      <c r="F737" s="328" t="str">
        <f t="shared" si="439"/>
        <v/>
      </c>
      <c r="G737" s="328" t="str">
        <f t="shared" si="440"/>
        <v/>
      </c>
      <c r="H737" s="313"/>
      <c r="I737" s="328" t="str">
        <f t="shared" si="441"/>
        <v/>
      </c>
      <c r="J737" s="328">
        <f t="shared" si="435"/>
        <v>80</v>
      </c>
      <c r="K737" s="335" t="str">
        <f t="shared" si="442"/>
        <v/>
      </c>
      <c r="L737" s="323" t="str">
        <f t="shared" si="443"/>
        <v/>
      </c>
      <c r="M737" s="323" t="str">
        <f t="shared" si="444"/>
        <v/>
      </c>
      <c r="N737" s="328" t="str">
        <f t="shared" si="445"/>
        <v/>
      </c>
      <c r="O737" s="328" t="str">
        <f t="shared" si="446"/>
        <v/>
      </c>
      <c r="P737" s="332"/>
      <c r="Q737" s="328"/>
      <c r="R737" s="277" t="str">
        <f>IF(H737&gt;0, rate1(1,$L$52,$L$51,$L$54,L737,$L$53,$L$50,P737),"")</f>
        <v/>
      </c>
      <c r="S737" s="323"/>
      <c r="T737" s="323"/>
      <c r="U737" s="328"/>
      <c r="V737" s="336"/>
      <c r="W737" s="328"/>
      <c r="X737" s="328"/>
      <c r="Y737" s="328"/>
      <c r="Z737" s="108" t="str">
        <f>IF(H737&gt;0, rate1(1,$L$52,$L$51,$L$54,U737,$L$53,$L$50,Y737),"")</f>
        <v/>
      </c>
      <c r="AA737" s="336" t="str">
        <f t="shared" si="447"/>
        <v/>
      </c>
      <c r="AB737" s="336" t="str">
        <f t="shared" si="448"/>
        <v/>
      </c>
      <c r="AC737" s="328" t="str">
        <f t="shared" si="449"/>
        <v/>
      </c>
      <c r="AD737" s="328" t="str">
        <f t="shared" si="450"/>
        <v/>
      </c>
      <c r="AE737" s="328" t="str">
        <f t="shared" si="451"/>
        <v/>
      </c>
      <c r="AF737" s="328" t="str">
        <f t="shared" si="452"/>
        <v/>
      </c>
      <c r="AG737" s="328" t="str">
        <f t="shared" si="453"/>
        <v/>
      </c>
      <c r="AH737" s="328" t="str">
        <f t="shared" si="454"/>
        <v/>
      </c>
      <c r="AI737" s="328" t="str">
        <f t="shared" si="455"/>
        <v/>
      </c>
      <c r="AJ737" s="328" t="str">
        <f t="shared" si="456"/>
        <v/>
      </c>
      <c r="AK737" s="337" t="str">
        <f t="shared" si="457"/>
        <v/>
      </c>
      <c r="AL737" s="42" t="str">
        <f t="shared" si="458"/>
        <v/>
      </c>
    </row>
    <row r="738" spans="2:38" ht="15" x14ac:dyDescent="0.15">
      <c r="B738" s="328" t="str">
        <f t="shared" si="436"/>
        <v/>
      </c>
      <c r="C738" s="328" t="str">
        <f t="shared" si="437"/>
        <v/>
      </c>
      <c r="D738" s="328" t="str">
        <f t="shared" si="438"/>
        <v/>
      </c>
      <c r="E738" s="328" t="e">
        <f t="shared" si="434"/>
        <v>#VALUE!</v>
      </c>
      <c r="F738" s="328" t="str">
        <f t="shared" si="439"/>
        <v/>
      </c>
      <c r="G738" s="328" t="str">
        <f t="shared" si="440"/>
        <v/>
      </c>
      <c r="H738" s="313"/>
      <c r="I738" s="328" t="str">
        <f t="shared" si="441"/>
        <v/>
      </c>
      <c r="J738" s="328">
        <f t="shared" si="435"/>
        <v>80</v>
      </c>
      <c r="K738" s="335" t="str">
        <f t="shared" si="442"/>
        <v/>
      </c>
      <c r="L738" s="323" t="str">
        <f t="shared" si="443"/>
        <v/>
      </c>
      <c r="M738" s="323" t="str">
        <f t="shared" si="444"/>
        <v/>
      </c>
      <c r="N738" s="328" t="str">
        <f t="shared" si="445"/>
        <v/>
      </c>
      <c r="O738" s="328" t="str">
        <f t="shared" si="446"/>
        <v/>
      </c>
      <c r="P738" s="332"/>
      <c r="Q738" s="328"/>
      <c r="R738" s="277" t="str">
        <f>IF(H738&gt;0, rate1(1,$L$52,$L$51,$L$54,L738,$L$53,$L$50,P738),"")</f>
        <v/>
      </c>
      <c r="S738" s="323"/>
      <c r="T738" s="323"/>
      <c r="U738" s="328"/>
      <c r="V738" s="336"/>
      <c r="W738" s="328"/>
      <c r="X738" s="328"/>
      <c r="Y738" s="328"/>
      <c r="Z738" s="108" t="str">
        <f>IF(H738&gt;0, rate1(1,$L$52,$L$51,$L$54,U738,$L$53,$L$50,Y738),"")</f>
        <v/>
      </c>
      <c r="AA738" s="336" t="str">
        <f t="shared" si="447"/>
        <v/>
      </c>
      <c r="AB738" s="336" t="str">
        <f t="shared" si="448"/>
        <v/>
      </c>
      <c r="AC738" s="328" t="str">
        <f t="shared" si="449"/>
        <v/>
      </c>
      <c r="AD738" s="328" t="str">
        <f t="shared" si="450"/>
        <v/>
      </c>
      <c r="AE738" s="328" t="str">
        <f t="shared" si="451"/>
        <v/>
      </c>
      <c r="AF738" s="328" t="str">
        <f t="shared" si="452"/>
        <v/>
      </c>
      <c r="AG738" s="328" t="str">
        <f t="shared" si="453"/>
        <v/>
      </c>
      <c r="AH738" s="328" t="str">
        <f t="shared" si="454"/>
        <v/>
      </c>
      <c r="AI738" s="328" t="str">
        <f t="shared" si="455"/>
        <v/>
      </c>
      <c r="AJ738" s="328" t="str">
        <f t="shared" si="456"/>
        <v/>
      </c>
      <c r="AK738" s="337" t="str">
        <f t="shared" si="457"/>
        <v/>
      </c>
      <c r="AL738" s="42" t="str">
        <f t="shared" si="458"/>
        <v/>
      </c>
    </row>
    <row r="739" spans="2:38" ht="15" x14ac:dyDescent="0.15">
      <c r="B739" s="328" t="str">
        <f t="shared" si="436"/>
        <v/>
      </c>
      <c r="C739" s="328" t="str">
        <f t="shared" si="437"/>
        <v/>
      </c>
      <c r="D739" s="328" t="str">
        <f t="shared" si="438"/>
        <v/>
      </c>
      <c r="E739" s="328" t="e">
        <f t="shared" si="434"/>
        <v>#VALUE!</v>
      </c>
      <c r="F739" s="328" t="str">
        <f t="shared" si="439"/>
        <v/>
      </c>
      <c r="G739" s="328" t="str">
        <f t="shared" si="440"/>
        <v/>
      </c>
      <c r="H739" s="313"/>
      <c r="I739" s="328" t="str">
        <f t="shared" si="441"/>
        <v/>
      </c>
      <c r="J739" s="328">
        <f t="shared" si="435"/>
        <v>80</v>
      </c>
      <c r="K739" s="335" t="str">
        <f t="shared" si="442"/>
        <v/>
      </c>
      <c r="L739" s="323" t="str">
        <f t="shared" si="443"/>
        <v/>
      </c>
      <c r="M739" s="323" t="str">
        <f t="shared" si="444"/>
        <v/>
      </c>
      <c r="N739" s="328" t="str">
        <f t="shared" si="445"/>
        <v/>
      </c>
      <c r="O739" s="328" t="str">
        <f t="shared" si="446"/>
        <v/>
      </c>
      <c r="P739" s="332"/>
      <c r="Q739" s="328"/>
      <c r="R739" s="277" t="str">
        <f>IF(H739&gt;0, rate1(1,$L$52,$L$51,$L$54,L739,$L$53,$L$50,P739),"")</f>
        <v/>
      </c>
      <c r="S739" s="323"/>
      <c r="T739" s="323"/>
      <c r="U739" s="328"/>
      <c r="V739" s="336"/>
      <c r="W739" s="328"/>
      <c r="X739" s="328"/>
      <c r="Y739" s="328"/>
      <c r="Z739" s="108" t="str">
        <f>IF(H739&gt;0, rate1(1,$L$52,$L$51,$L$54,U739,$L$53,$L$50,Y739),"")</f>
        <v/>
      </c>
      <c r="AA739" s="336" t="str">
        <f t="shared" si="447"/>
        <v/>
      </c>
      <c r="AB739" s="336" t="str">
        <f t="shared" si="448"/>
        <v/>
      </c>
      <c r="AC739" s="328" t="str">
        <f t="shared" si="449"/>
        <v/>
      </c>
      <c r="AD739" s="328" t="str">
        <f t="shared" si="450"/>
        <v/>
      </c>
      <c r="AE739" s="328" t="str">
        <f t="shared" si="451"/>
        <v/>
      </c>
      <c r="AF739" s="328" t="str">
        <f t="shared" si="452"/>
        <v/>
      </c>
      <c r="AG739" s="328" t="str">
        <f t="shared" si="453"/>
        <v/>
      </c>
      <c r="AH739" s="328" t="str">
        <f t="shared" si="454"/>
        <v/>
      </c>
      <c r="AI739" s="328" t="str">
        <f t="shared" si="455"/>
        <v/>
      </c>
      <c r="AJ739" s="328" t="str">
        <f t="shared" si="456"/>
        <v/>
      </c>
      <c r="AK739" s="337" t="str">
        <f t="shared" si="457"/>
        <v/>
      </c>
      <c r="AL739" s="42" t="str">
        <f t="shared" si="458"/>
        <v/>
      </c>
    </row>
    <row r="740" spans="2:38" ht="15" x14ac:dyDescent="0.15">
      <c r="B740" s="328" t="str">
        <f t="shared" si="436"/>
        <v/>
      </c>
      <c r="C740" s="328" t="str">
        <f t="shared" si="437"/>
        <v/>
      </c>
      <c r="D740" s="328" t="str">
        <f t="shared" si="438"/>
        <v/>
      </c>
      <c r="E740" s="328" t="e">
        <f t="shared" si="434"/>
        <v>#VALUE!</v>
      </c>
      <c r="F740" s="328" t="str">
        <f t="shared" si="439"/>
        <v/>
      </c>
      <c r="G740" s="328" t="str">
        <f t="shared" si="440"/>
        <v/>
      </c>
      <c r="H740" s="313"/>
      <c r="I740" s="328" t="str">
        <f t="shared" si="441"/>
        <v/>
      </c>
      <c r="J740" s="328">
        <f t="shared" si="435"/>
        <v>80</v>
      </c>
      <c r="K740" s="335" t="str">
        <f t="shared" si="442"/>
        <v/>
      </c>
      <c r="L740" s="323" t="str">
        <f t="shared" si="443"/>
        <v/>
      </c>
      <c r="M740" s="323" t="str">
        <f t="shared" si="444"/>
        <v/>
      </c>
      <c r="N740" s="328" t="str">
        <f t="shared" si="445"/>
        <v/>
      </c>
      <c r="O740" s="328" t="str">
        <f t="shared" si="446"/>
        <v/>
      </c>
      <c r="P740" s="332"/>
      <c r="Q740" s="328"/>
      <c r="R740" s="277" t="str">
        <f>IF(H740&gt;0, rate1(1,$L$52,$L$51,$L$54,L740,$L$53,$L$50,P740),"")</f>
        <v/>
      </c>
      <c r="S740" s="323"/>
      <c r="T740" s="323"/>
      <c r="U740" s="328"/>
      <c r="V740" s="336"/>
      <c r="W740" s="328"/>
      <c r="X740" s="328"/>
      <c r="Y740" s="328"/>
      <c r="Z740" s="108" t="str">
        <f>IF(H740&gt;0, rate1(1,$L$52,$L$51,$L$54,U740,$L$53,$L$50,Y740),"")</f>
        <v/>
      </c>
      <c r="AA740" s="336" t="str">
        <f t="shared" si="447"/>
        <v/>
      </c>
      <c r="AB740" s="336" t="str">
        <f t="shared" si="448"/>
        <v/>
      </c>
      <c r="AC740" s="328" t="str">
        <f t="shared" si="449"/>
        <v/>
      </c>
      <c r="AD740" s="328" t="str">
        <f t="shared" si="450"/>
        <v/>
      </c>
      <c r="AE740" s="328" t="str">
        <f t="shared" si="451"/>
        <v/>
      </c>
      <c r="AF740" s="328" t="str">
        <f t="shared" si="452"/>
        <v/>
      </c>
      <c r="AG740" s="328" t="str">
        <f t="shared" si="453"/>
        <v/>
      </c>
      <c r="AH740" s="328" t="str">
        <f t="shared" si="454"/>
        <v/>
      </c>
      <c r="AI740" s="328" t="str">
        <f t="shared" si="455"/>
        <v/>
      </c>
      <c r="AJ740" s="328" t="str">
        <f t="shared" si="456"/>
        <v/>
      </c>
      <c r="AK740" s="337" t="str">
        <f t="shared" si="457"/>
        <v/>
      </c>
      <c r="AL740" s="42" t="str">
        <f t="shared" si="458"/>
        <v/>
      </c>
    </row>
    <row r="741" spans="2:38" ht="15" x14ac:dyDescent="0.15">
      <c r="B741" s="328" t="str">
        <f t="shared" si="436"/>
        <v/>
      </c>
      <c r="C741" s="328" t="str">
        <f t="shared" si="437"/>
        <v/>
      </c>
      <c r="D741" s="328" t="str">
        <f t="shared" si="438"/>
        <v/>
      </c>
      <c r="E741" s="328" t="e">
        <f t="shared" si="434"/>
        <v>#VALUE!</v>
      </c>
      <c r="F741" s="328" t="str">
        <f t="shared" si="439"/>
        <v/>
      </c>
      <c r="G741" s="328" t="str">
        <f t="shared" si="440"/>
        <v/>
      </c>
      <c r="H741" s="313"/>
      <c r="I741" s="328" t="str">
        <f t="shared" si="441"/>
        <v/>
      </c>
      <c r="J741" s="328">
        <f t="shared" si="435"/>
        <v>80</v>
      </c>
      <c r="K741" s="335" t="str">
        <f t="shared" si="442"/>
        <v/>
      </c>
      <c r="L741" s="323" t="str">
        <f t="shared" si="443"/>
        <v/>
      </c>
      <c r="M741" s="323" t="str">
        <f t="shared" si="444"/>
        <v/>
      </c>
      <c r="N741" s="328" t="str">
        <f t="shared" si="445"/>
        <v/>
      </c>
      <c r="O741" s="328" t="str">
        <f t="shared" si="446"/>
        <v/>
      </c>
      <c r="P741" s="332"/>
      <c r="Q741" s="328"/>
      <c r="R741" s="277" t="str">
        <f>IF(H741&gt;0, rate1(1,$L$52,$L$51,$L$54,L741,$L$53,$L$50,P741),"")</f>
        <v/>
      </c>
      <c r="S741" s="323"/>
      <c r="T741" s="323"/>
      <c r="U741" s="328"/>
      <c r="V741" s="336"/>
      <c r="W741" s="328"/>
      <c r="X741" s="328"/>
      <c r="Y741" s="328"/>
      <c r="Z741" s="108" t="str">
        <f>IF(H741&gt;0, rate1(1,$L$52,$L$51,$L$54,U741,$L$53,$L$50,Y741),"")</f>
        <v/>
      </c>
      <c r="AA741" s="336" t="str">
        <f t="shared" si="447"/>
        <v/>
      </c>
      <c r="AB741" s="336" t="str">
        <f t="shared" si="448"/>
        <v/>
      </c>
      <c r="AC741" s="328" t="str">
        <f t="shared" si="449"/>
        <v/>
      </c>
      <c r="AD741" s="328" t="str">
        <f t="shared" si="450"/>
        <v/>
      </c>
      <c r="AE741" s="328" t="str">
        <f t="shared" si="451"/>
        <v/>
      </c>
      <c r="AF741" s="328" t="str">
        <f t="shared" si="452"/>
        <v/>
      </c>
      <c r="AG741" s="328" t="str">
        <f t="shared" si="453"/>
        <v/>
      </c>
      <c r="AH741" s="328" t="str">
        <f t="shared" si="454"/>
        <v/>
      </c>
      <c r="AI741" s="328" t="str">
        <f t="shared" si="455"/>
        <v/>
      </c>
      <c r="AJ741" s="328" t="str">
        <f t="shared" si="456"/>
        <v/>
      </c>
      <c r="AK741" s="337" t="str">
        <f t="shared" si="457"/>
        <v/>
      </c>
      <c r="AL741" s="42" t="str">
        <f t="shared" si="458"/>
        <v/>
      </c>
    </row>
    <row r="742" spans="2:38" ht="15" x14ac:dyDescent="0.15">
      <c r="B742" s="328" t="str">
        <f t="shared" si="436"/>
        <v/>
      </c>
      <c r="C742" s="328" t="str">
        <f t="shared" si="437"/>
        <v/>
      </c>
      <c r="D742" s="328" t="str">
        <f t="shared" si="438"/>
        <v/>
      </c>
      <c r="E742" s="328" t="e">
        <f t="shared" si="434"/>
        <v>#VALUE!</v>
      </c>
      <c r="F742" s="328" t="str">
        <f t="shared" si="439"/>
        <v/>
      </c>
      <c r="G742" s="328" t="str">
        <f t="shared" si="440"/>
        <v/>
      </c>
      <c r="H742" s="313"/>
      <c r="I742" s="328" t="str">
        <f t="shared" si="441"/>
        <v/>
      </c>
      <c r="J742" s="328">
        <f t="shared" si="435"/>
        <v>80</v>
      </c>
      <c r="K742" s="335" t="str">
        <f t="shared" si="442"/>
        <v/>
      </c>
      <c r="L742" s="323" t="str">
        <f t="shared" si="443"/>
        <v/>
      </c>
      <c r="M742" s="323" t="str">
        <f t="shared" si="444"/>
        <v/>
      </c>
      <c r="N742" s="328" t="str">
        <f t="shared" si="445"/>
        <v/>
      </c>
      <c r="O742" s="328" t="str">
        <f t="shared" si="446"/>
        <v/>
      </c>
      <c r="P742" s="332"/>
      <c r="Q742" s="328"/>
      <c r="R742" s="277" t="str">
        <f>IF(H742&gt;0, rate1(1,$L$52,$L$51,$L$54,L742,$L$53,$L$50,P742),"")</f>
        <v/>
      </c>
      <c r="S742" s="323"/>
      <c r="T742" s="323"/>
      <c r="U742" s="328"/>
      <c r="V742" s="336"/>
      <c r="W742" s="328"/>
      <c r="X742" s="328"/>
      <c r="Y742" s="328"/>
      <c r="Z742" s="108" t="str">
        <f>IF(H742&gt;0, rate1(1,$L$52,$L$51,$L$54,U742,$L$53,$L$50,Y742),"")</f>
        <v/>
      </c>
      <c r="AA742" s="336" t="str">
        <f t="shared" si="447"/>
        <v/>
      </c>
      <c r="AB742" s="336" t="str">
        <f t="shared" si="448"/>
        <v/>
      </c>
      <c r="AC742" s="328" t="str">
        <f t="shared" si="449"/>
        <v/>
      </c>
      <c r="AD742" s="328" t="str">
        <f t="shared" si="450"/>
        <v/>
      </c>
      <c r="AE742" s="328" t="str">
        <f t="shared" si="451"/>
        <v/>
      </c>
      <c r="AF742" s="328" t="str">
        <f t="shared" si="452"/>
        <v/>
      </c>
      <c r="AG742" s="328" t="str">
        <f t="shared" si="453"/>
        <v/>
      </c>
      <c r="AH742" s="328" t="str">
        <f t="shared" si="454"/>
        <v/>
      </c>
      <c r="AI742" s="328" t="str">
        <f t="shared" si="455"/>
        <v/>
      </c>
      <c r="AJ742" s="328" t="str">
        <f t="shared" si="456"/>
        <v/>
      </c>
      <c r="AK742" s="337" t="str">
        <f t="shared" si="457"/>
        <v/>
      </c>
      <c r="AL742" s="42" t="str">
        <f t="shared" si="458"/>
        <v/>
      </c>
    </row>
    <row r="743" spans="2:38" ht="15" x14ac:dyDescent="0.15">
      <c r="B743" s="328" t="str">
        <f t="shared" si="436"/>
        <v/>
      </c>
      <c r="C743" s="328" t="str">
        <f t="shared" si="437"/>
        <v/>
      </c>
      <c r="D743" s="328" t="str">
        <f t="shared" si="438"/>
        <v/>
      </c>
      <c r="E743" s="328" t="e">
        <f t="shared" si="434"/>
        <v>#VALUE!</v>
      </c>
      <c r="F743" s="328" t="str">
        <f t="shared" si="439"/>
        <v/>
      </c>
      <c r="G743" s="328" t="str">
        <f t="shared" si="440"/>
        <v/>
      </c>
      <c r="H743" s="313"/>
      <c r="I743" s="328" t="str">
        <f t="shared" si="441"/>
        <v/>
      </c>
      <c r="J743" s="328">
        <f t="shared" si="435"/>
        <v>80</v>
      </c>
      <c r="K743" s="335" t="str">
        <f t="shared" si="442"/>
        <v/>
      </c>
      <c r="L743" s="323" t="str">
        <f t="shared" si="443"/>
        <v/>
      </c>
      <c r="M743" s="323" t="str">
        <f t="shared" si="444"/>
        <v/>
      </c>
      <c r="N743" s="328" t="str">
        <f t="shared" si="445"/>
        <v/>
      </c>
      <c r="O743" s="328" t="str">
        <f t="shared" si="446"/>
        <v/>
      </c>
      <c r="P743" s="332"/>
      <c r="Q743" s="328"/>
      <c r="R743" s="277" t="str">
        <f>IF(H743&gt;0, rate1(1,$L$52,$L$51,$L$54,L743,$L$53,$L$50,P743),"")</f>
        <v/>
      </c>
      <c r="S743" s="323"/>
      <c r="T743" s="323"/>
      <c r="U743" s="328"/>
      <c r="V743" s="336"/>
      <c r="W743" s="328"/>
      <c r="X743" s="328"/>
      <c r="Y743" s="328"/>
      <c r="Z743" s="108" t="str">
        <f>IF(H743&gt;0, rate1(1,$L$52,$L$51,$L$54,U743,$L$53,$L$50,Y743),"")</f>
        <v/>
      </c>
      <c r="AA743" s="336" t="str">
        <f t="shared" si="447"/>
        <v/>
      </c>
      <c r="AB743" s="336" t="str">
        <f t="shared" si="448"/>
        <v/>
      </c>
      <c r="AC743" s="328" t="str">
        <f t="shared" si="449"/>
        <v/>
      </c>
      <c r="AD743" s="328" t="str">
        <f t="shared" si="450"/>
        <v/>
      </c>
      <c r="AE743" s="328" t="str">
        <f t="shared" si="451"/>
        <v/>
      </c>
      <c r="AF743" s="328" t="str">
        <f t="shared" si="452"/>
        <v/>
      </c>
      <c r="AG743" s="328" t="str">
        <f t="shared" si="453"/>
        <v/>
      </c>
      <c r="AH743" s="328" t="str">
        <f t="shared" si="454"/>
        <v/>
      </c>
      <c r="AI743" s="328" t="str">
        <f t="shared" si="455"/>
        <v/>
      </c>
      <c r="AJ743" s="328" t="str">
        <f t="shared" si="456"/>
        <v/>
      </c>
      <c r="AK743" s="337" t="str">
        <f t="shared" si="457"/>
        <v/>
      </c>
      <c r="AL743" s="42" t="str">
        <f t="shared" si="458"/>
        <v/>
      </c>
    </row>
    <row r="744" spans="2:38" ht="15" x14ac:dyDescent="0.15">
      <c r="B744" s="328" t="str">
        <f t="shared" si="436"/>
        <v/>
      </c>
      <c r="C744" s="328" t="str">
        <f t="shared" si="437"/>
        <v/>
      </c>
      <c r="D744" s="328" t="str">
        <f t="shared" si="438"/>
        <v/>
      </c>
      <c r="E744" s="328" t="e">
        <f t="shared" si="434"/>
        <v>#VALUE!</v>
      </c>
      <c r="F744" s="328" t="str">
        <f t="shared" si="439"/>
        <v/>
      </c>
      <c r="G744" s="328" t="str">
        <f t="shared" si="440"/>
        <v/>
      </c>
      <c r="H744" s="313"/>
      <c r="I744" s="328" t="str">
        <f t="shared" si="441"/>
        <v/>
      </c>
      <c r="J744" s="328">
        <f t="shared" si="435"/>
        <v>80</v>
      </c>
      <c r="K744" s="335" t="str">
        <f t="shared" si="442"/>
        <v/>
      </c>
      <c r="L744" s="323" t="str">
        <f t="shared" si="443"/>
        <v/>
      </c>
      <c r="M744" s="323" t="str">
        <f t="shared" si="444"/>
        <v/>
      </c>
      <c r="N744" s="328" t="str">
        <f t="shared" si="445"/>
        <v/>
      </c>
      <c r="O744" s="328" t="str">
        <f t="shared" si="446"/>
        <v/>
      </c>
      <c r="P744" s="332"/>
      <c r="Q744" s="328"/>
      <c r="R744" s="277" t="str">
        <f>IF(H744&gt;0, rate1(1,$L$52,$L$51,$L$54,L744,$L$53,$L$50,P744),"")</f>
        <v/>
      </c>
      <c r="S744" s="323"/>
      <c r="T744" s="323"/>
      <c r="U744" s="328"/>
      <c r="V744" s="336"/>
      <c r="W744" s="328"/>
      <c r="X744" s="328"/>
      <c r="Y744" s="328"/>
      <c r="Z744" s="108" t="str">
        <f>IF(H744&gt;0, rate1(1,$L$52,$L$51,$L$54,U744,$L$53,$L$50,Y744),"")</f>
        <v/>
      </c>
      <c r="AA744" s="336" t="str">
        <f t="shared" si="447"/>
        <v/>
      </c>
      <c r="AB744" s="336" t="str">
        <f t="shared" si="448"/>
        <v/>
      </c>
      <c r="AC744" s="328" t="str">
        <f t="shared" si="449"/>
        <v/>
      </c>
      <c r="AD744" s="328" t="str">
        <f t="shared" si="450"/>
        <v/>
      </c>
      <c r="AE744" s="328" t="str">
        <f t="shared" si="451"/>
        <v/>
      </c>
      <c r="AF744" s="328" t="str">
        <f t="shared" si="452"/>
        <v/>
      </c>
      <c r="AG744" s="328" t="str">
        <f t="shared" si="453"/>
        <v/>
      </c>
      <c r="AH744" s="328" t="str">
        <f t="shared" si="454"/>
        <v/>
      </c>
      <c r="AI744" s="328" t="str">
        <f t="shared" si="455"/>
        <v/>
      </c>
      <c r="AJ744" s="328" t="str">
        <f t="shared" si="456"/>
        <v/>
      </c>
      <c r="AK744" s="337" t="str">
        <f t="shared" si="457"/>
        <v/>
      </c>
      <c r="AL744" s="42" t="str">
        <f t="shared" si="458"/>
        <v/>
      </c>
    </row>
    <row r="745" spans="2:38" ht="15" x14ac:dyDescent="0.15">
      <c r="B745" s="328" t="str">
        <f t="shared" si="436"/>
        <v/>
      </c>
      <c r="C745" s="328" t="str">
        <f t="shared" si="437"/>
        <v/>
      </c>
      <c r="D745" s="328" t="str">
        <f t="shared" si="438"/>
        <v/>
      </c>
      <c r="E745" s="328" t="e">
        <f t="shared" si="434"/>
        <v>#VALUE!</v>
      </c>
      <c r="F745" s="328" t="str">
        <f t="shared" si="439"/>
        <v/>
      </c>
      <c r="G745" s="328" t="str">
        <f t="shared" si="440"/>
        <v/>
      </c>
      <c r="H745" s="313"/>
      <c r="I745" s="328" t="str">
        <f t="shared" si="441"/>
        <v/>
      </c>
      <c r="J745" s="328">
        <f t="shared" si="435"/>
        <v>80</v>
      </c>
      <c r="K745" s="335" t="str">
        <f t="shared" si="442"/>
        <v/>
      </c>
      <c r="L745" s="323" t="str">
        <f t="shared" si="443"/>
        <v/>
      </c>
      <c r="M745" s="323" t="str">
        <f t="shared" si="444"/>
        <v/>
      </c>
      <c r="N745" s="328" t="str">
        <f t="shared" si="445"/>
        <v/>
      </c>
      <c r="O745" s="328" t="str">
        <f t="shared" si="446"/>
        <v/>
      </c>
      <c r="P745" s="332"/>
      <c r="Q745" s="328"/>
      <c r="R745" s="277" t="str">
        <f>IF(H745&gt;0, rate1(1,$L$52,$L$51,$L$54,L745,$L$53,$L$50,P745),"")</f>
        <v/>
      </c>
      <c r="S745" s="323"/>
      <c r="T745" s="323"/>
      <c r="U745" s="328"/>
      <c r="V745" s="336"/>
      <c r="W745" s="328"/>
      <c r="X745" s="328"/>
      <c r="Y745" s="328"/>
      <c r="Z745" s="108" t="str">
        <f>IF(H745&gt;0, rate1(1,$L$52,$L$51,$L$54,U745,$L$53,$L$50,Y745),"")</f>
        <v/>
      </c>
      <c r="AA745" s="336" t="str">
        <f t="shared" si="447"/>
        <v/>
      </c>
      <c r="AB745" s="336" t="str">
        <f t="shared" si="448"/>
        <v/>
      </c>
      <c r="AC745" s="328" t="str">
        <f t="shared" si="449"/>
        <v/>
      </c>
      <c r="AD745" s="328" t="str">
        <f t="shared" si="450"/>
        <v/>
      </c>
      <c r="AE745" s="328" t="str">
        <f t="shared" si="451"/>
        <v/>
      </c>
      <c r="AF745" s="328" t="str">
        <f t="shared" si="452"/>
        <v/>
      </c>
      <c r="AG745" s="328" t="str">
        <f t="shared" si="453"/>
        <v/>
      </c>
      <c r="AH745" s="328" t="str">
        <f t="shared" si="454"/>
        <v/>
      </c>
      <c r="AI745" s="328" t="str">
        <f t="shared" si="455"/>
        <v/>
      </c>
      <c r="AJ745" s="328" t="str">
        <f t="shared" si="456"/>
        <v/>
      </c>
      <c r="AK745" s="337" t="str">
        <f t="shared" si="457"/>
        <v/>
      </c>
      <c r="AL745" s="42" t="str">
        <f t="shared" si="458"/>
        <v/>
      </c>
    </row>
    <row r="746" spans="2:38" ht="15" x14ac:dyDescent="0.15">
      <c r="B746" s="328" t="str">
        <f t="shared" si="436"/>
        <v/>
      </c>
      <c r="C746" s="328" t="str">
        <f t="shared" si="437"/>
        <v/>
      </c>
      <c r="D746" s="328" t="str">
        <f t="shared" si="438"/>
        <v/>
      </c>
      <c r="E746" s="328" t="e">
        <f t="shared" si="434"/>
        <v>#VALUE!</v>
      </c>
      <c r="F746" s="328" t="str">
        <f t="shared" si="439"/>
        <v/>
      </c>
      <c r="G746" s="328" t="str">
        <f t="shared" si="440"/>
        <v/>
      </c>
      <c r="H746" s="313"/>
      <c r="I746" s="328" t="str">
        <f t="shared" si="441"/>
        <v/>
      </c>
      <c r="J746" s="328">
        <f t="shared" si="435"/>
        <v>80</v>
      </c>
      <c r="K746" s="335" t="str">
        <f t="shared" si="442"/>
        <v/>
      </c>
      <c r="L746" s="323" t="str">
        <f t="shared" si="443"/>
        <v/>
      </c>
      <c r="M746" s="323" t="str">
        <f t="shared" si="444"/>
        <v/>
      </c>
      <c r="N746" s="328" t="str">
        <f t="shared" si="445"/>
        <v/>
      </c>
      <c r="O746" s="328" t="str">
        <f t="shared" si="446"/>
        <v/>
      </c>
      <c r="P746" s="332"/>
      <c r="Q746" s="328"/>
      <c r="R746" s="277" t="str">
        <f>IF(H746&gt;0, rate1(1,$L$52,$L$51,$L$54,L746,$L$53,$L$50,P746),"")</f>
        <v/>
      </c>
      <c r="S746" s="323"/>
      <c r="T746" s="323"/>
      <c r="U746" s="328"/>
      <c r="V746" s="336"/>
      <c r="W746" s="328"/>
      <c r="X746" s="328"/>
      <c r="Y746" s="328"/>
      <c r="Z746" s="108" t="str">
        <f>IF(H746&gt;0, rate1(1,$L$52,$L$51,$L$54,U746,$L$53,$L$50,Y746),"")</f>
        <v/>
      </c>
      <c r="AA746" s="336" t="str">
        <f t="shared" si="447"/>
        <v/>
      </c>
      <c r="AB746" s="336" t="str">
        <f t="shared" si="448"/>
        <v/>
      </c>
      <c r="AC746" s="328" t="str">
        <f t="shared" si="449"/>
        <v/>
      </c>
      <c r="AD746" s="328" t="str">
        <f t="shared" si="450"/>
        <v/>
      </c>
      <c r="AE746" s="328" t="str">
        <f t="shared" si="451"/>
        <v/>
      </c>
      <c r="AF746" s="328" t="str">
        <f t="shared" si="452"/>
        <v/>
      </c>
      <c r="AG746" s="328" t="str">
        <f t="shared" si="453"/>
        <v/>
      </c>
      <c r="AH746" s="328" t="str">
        <f t="shared" si="454"/>
        <v/>
      </c>
      <c r="AI746" s="328" t="str">
        <f t="shared" si="455"/>
        <v/>
      </c>
      <c r="AJ746" s="328" t="str">
        <f t="shared" si="456"/>
        <v/>
      </c>
      <c r="AK746" s="337" t="str">
        <f t="shared" si="457"/>
        <v/>
      </c>
      <c r="AL746" s="42" t="str">
        <f t="shared" si="458"/>
        <v/>
      </c>
    </row>
    <row r="747" spans="2:38" ht="15" x14ac:dyDescent="0.15">
      <c r="B747" s="328" t="str">
        <f t="shared" si="436"/>
        <v/>
      </c>
      <c r="C747" s="328" t="str">
        <f t="shared" si="437"/>
        <v/>
      </c>
      <c r="D747" s="328" t="str">
        <f t="shared" si="438"/>
        <v/>
      </c>
      <c r="E747" s="328" t="e">
        <f t="shared" si="434"/>
        <v>#VALUE!</v>
      </c>
      <c r="F747" s="328" t="str">
        <f t="shared" si="439"/>
        <v/>
      </c>
      <c r="G747" s="328" t="str">
        <f t="shared" si="440"/>
        <v/>
      </c>
      <c r="H747" s="313"/>
      <c r="I747" s="328" t="str">
        <f t="shared" si="441"/>
        <v/>
      </c>
      <c r="J747" s="328">
        <f t="shared" si="435"/>
        <v>80</v>
      </c>
      <c r="K747" s="335" t="str">
        <f t="shared" si="442"/>
        <v/>
      </c>
      <c r="L747" s="323" t="str">
        <f t="shared" si="443"/>
        <v/>
      </c>
      <c r="M747" s="323" t="str">
        <f t="shared" si="444"/>
        <v/>
      </c>
      <c r="N747" s="328" t="str">
        <f t="shared" si="445"/>
        <v/>
      </c>
      <c r="O747" s="328" t="str">
        <f t="shared" si="446"/>
        <v/>
      </c>
      <c r="P747" s="332"/>
      <c r="Q747" s="328"/>
      <c r="R747" s="277" t="str">
        <f>IF(H747&gt;0, rate1(1,$L$52,$L$51,$L$54,L747,$L$53,$L$50,P747),"")</f>
        <v/>
      </c>
      <c r="S747" s="323"/>
      <c r="T747" s="323"/>
      <c r="U747" s="328"/>
      <c r="V747" s="336"/>
      <c r="W747" s="328"/>
      <c r="X747" s="328"/>
      <c r="Y747" s="328"/>
      <c r="Z747" s="108" t="str">
        <f>IF(H747&gt;0, rate1(1,$L$52,$L$51,$L$54,U747,$L$53,$L$50,Y747),"")</f>
        <v/>
      </c>
      <c r="AA747" s="336" t="str">
        <f t="shared" si="447"/>
        <v/>
      </c>
      <c r="AB747" s="336" t="str">
        <f t="shared" si="448"/>
        <v/>
      </c>
      <c r="AC747" s="328" t="str">
        <f t="shared" si="449"/>
        <v/>
      </c>
      <c r="AD747" s="328" t="str">
        <f t="shared" si="450"/>
        <v/>
      </c>
      <c r="AE747" s="328" t="str">
        <f t="shared" si="451"/>
        <v/>
      </c>
      <c r="AF747" s="328" t="str">
        <f t="shared" si="452"/>
        <v/>
      </c>
      <c r="AG747" s="328" t="str">
        <f t="shared" si="453"/>
        <v/>
      </c>
      <c r="AH747" s="328" t="str">
        <f t="shared" si="454"/>
        <v/>
      </c>
      <c r="AI747" s="328" t="str">
        <f t="shared" si="455"/>
        <v/>
      </c>
      <c r="AJ747" s="328" t="str">
        <f t="shared" si="456"/>
        <v/>
      </c>
      <c r="AK747" s="337" t="str">
        <f t="shared" si="457"/>
        <v/>
      </c>
      <c r="AL747" s="42" t="str">
        <f t="shared" si="458"/>
        <v/>
      </c>
    </row>
    <row r="748" spans="2:38" ht="15" x14ac:dyDescent="0.15">
      <c r="B748" s="328" t="str">
        <f t="shared" si="436"/>
        <v/>
      </c>
      <c r="C748" s="328" t="str">
        <f t="shared" si="437"/>
        <v/>
      </c>
      <c r="D748" s="328" t="str">
        <f t="shared" si="438"/>
        <v/>
      </c>
      <c r="E748" s="328" t="e">
        <f t="shared" si="434"/>
        <v>#VALUE!</v>
      </c>
      <c r="F748" s="328" t="str">
        <f t="shared" si="439"/>
        <v/>
      </c>
      <c r="G748" s="328" t="str">
        <f t="shared" si="440"/>
        <v/>
      </c>
      <c r="H748" s="313"/>
      <c r="I748" s="328" t="str">
        <f t="shared" si="441"/>
        <v/>
      </c>
      <c r="J748" s="328">
        <f t="shared" si="435"/>
        <v>80</v>
      </c>
      <c r="K748" s="335" t="str">
        <f t="shared" si="442"/>
        <v/>
      </c>
      <c r="L748" s="323" t="str">
        <f t="shared" si="443"/>
        <v/>
      </c>
      <c r="M748" s="323" t="str">
        <f t="shared" si="444"/>
        <v/>
      </c>
      <c r="N748" s="328" t="str">
        <f t="shared" si="445"/>
        <v/>
      </c>
      <c r="O748" s="328" t="str">
        <f t="shared" si="446"/>
        <v/>
      </c>
      <c r="P748" s="332"/>
      <c r="Q748" s="328"/>
      <c r="R748" s="277" t="str">
        <f>IF(H748&gt;0, rate1(1,$L$52,$L$51,$L$54,L748,$L$53,$L$50,P748),"")</f>
        <v/>
      </c>
      <c r="S748" s="323"/>
      <c r="T748" s="323"/>
      <c r="U748" s="328"/>
      <c r="V748" s="336"/>
      <c r="W748" s="328"/>
      <c r="X748" s="328"/>
      <c r="Y748" s="328"/>
      <c r="Z748" s="108" t="str">
        <f>IF(H748&gt;0, rate1(1,$L$52,$L$51,$L$54,U748,$L$53,$L$50,Y748),"")</f>
        <v/>
      </c>
      <c r="AA748" s="336" t="str">
        <f t="shared" si="447"/>
        <v/>
      </c>
      <c r="AB748" s="336" t="str">
        <f t="shared" si="448"/>
        <v/>
      </c>
      <c r="AC748" s="328" t="str">
        <f t="shared" si="449"/>
        <v/>
      </c>
      <c r="AD748" s="328" t="str">
        <f t="shared" si="450"/>
        <v/>
      </c>
      <c r="AE748" s="328" t="str">
        <f t="shared" si="451"/>
        <v/>
      </c>
      <c r="AF748" s="328" t="str">
        <f t="shared" si="452"/>
        <v/>
      </c>
      <c r="AG748" s="328" t="str">
        <f t="shared" si="453"/>
        <v/>
      </c>
      <c r="AH748" s="328" t="str">
        <f t="shared" si="454"/>
        <v/>
      </c>
      <c r="AI748" s="328" t="str">
        <f t="shared" si="455"/>
        <v/>
      </c>
      <c r="AJ748" s="328" t="str">
        <f t="shared" si="456"/>
        <v/>
      </c>
      <c r="AK748" s="337" t="str">
        <f t="shared" si="457"/>
        <v/>
      </c>
      <c r="AL748" s="42" t="str">
        <f t="shared" si="458"/>
        <v/>
      </c>
    </row>
    <row r="749" spans="2:38" ht="15" x14ac:dyDescent="0.15">
      <c r="B749" s="328" t="str">
        <f t="shared" si="436"/>
        <v/>
      </c>
      <c r="C749" s="328" t="str">
        <f t="shared" si="437"/>
        <v/>
      </c>
      <c r="D749" s="328" t="str">
        <f t="shared" si="438"/>
        <v/>
      </c>
      <c r="E749" s="328" t="e">
        <f t="shared" si="434"/>
        <v>#VALUE!</v>
      </c>
      <c r="F749" s="328" t="str">
        <f t="shared" si="439"/>
        <v/>
      </c>
      <c r="G749" s="328" t="str">
        <f t="shared" si="440"/>
        <v/>
      </c>
      <c r="H749" s="313"/>
      <c r="I749" s="328" t="str">
        <f t="shared" si="441"/>
        <v/>
      </c>
      <c r="J749" s="328">
        <f t="shared" si="435"/>
        <v>80</v>
      </c>
      <c r="K749" s="335" t="str">
        <f t="shared" si="442"/>
        <v/>
      </c>
      <c r="L749" s="323" t="str">
        <f t="shared" si="443"/>
        <v/>
      </c>
      <c r="M749" s="323" t="str">
        <f t="shared" si="444"/>
        <v/>
      </c>
      <c r="N749" s="328" t="str">
        <f t="shared" si="445"/>
        <v/>
      </c>
      <c r="O749" s="328" t="str">
        <f t="shared" si="446"/>
        <v/>
      </c>
      <c r="P749" s="332"/>
      <c r="Q749" s="328"/>
      <c r="R749" s="277" t="str">
        <f>IF(H749&gt;0, rate1(1,$L$52,$L$51,$L$54,L749,$L$53,$L$50,P749),"")</f>
        <v/>
      </c>
      <c r="S749" s="323"/>
      <c r="T749" s="323"/>
      <c r="U749" s="328"/>
      <c r="V749" s="336"/>
      <c r="W749" s="328"/>
      <c r="X749" s="328"/>
      <c r="Y749" s="328"/>
      <c r="Z749" s="108" t="str">
        <f>IF(H749&gt;0, rate1(1,$L$52,$L$51,$L$54,U749,$L$53,$L$50,Y749),"")</f>
        <v/>
      </c>
      <c r="AA749" s="336" t="str">
        <f t="shared" si="447"/>
        <v/>
      </c>
      <c r="AB749" s="336" t="str">
        <f t="shared" si="448"/>
        <v/>
      </c>
      <c r="AC749" s="328" t="str">
        <f t="shared" si="449"/>
        <v/>
      </c>
      <c r="AD749" s="328" t="str">
        <f t="shared" si="450"/>
        <v/>
      </c>
      <c r="AE749" s="328" t="str">
        <f t="shared" si="451"/>
        <v/>
      </c>
      <c r="AF749" s="328" t="str">
        <f t="shared" si="452"/>
        <v/>
      </c>
      <c r="AG749" s="328" t="str">
        <f t="shared" si="453"/>
        <v/>
      </c>
      <c r="AH749" s="328" t="str">
        <f t="shared" si="454"/>
        <v/>
      </c>
      <c r="AI749" s="328" t="str">
        <f t="shared" si="455"/>
        <v/>
      </c>
      <c r="AJ749" s="328" t="str">
        <f t="shared" si="456"/>
        <v/>
      </c>
      <c r="AK749" s="337" t="str">
        <f t="shared" si="457"/>
        <v/>
      </c>
      <c r="AL749" s="42" t="str">
        <f t="shared" si="458"/>
        <v/>
      </c>
    </row>
    <row r="750" spans="2:38" ht="15" x14ac:dyDescent="0.15">
      <c r="B750" s="328" t="str">
        <f t="shared" si="436"/>
        <v/>
      </c>
      <c r="C750" s="328" t="str">
        <f t="shared" si="437"/>
        <v/>
      </c>
      <c r="D750" s="328" t="str">
        <f t="shared" si="438"/>
        <v/>
      </c>
      <c r="E750" s="328" t="e">
        <f t="shared" si="434"/>
        <v>#VALUE!</v>
      </c>
      <c r="F750" s="328" t="str">
        <f t="shared" si="439"/>
        <v/>
      </c>
      <c r="G750" s="328" t="str">
        <f t="shared" si="440"/>
        <v/>
      </c>
      <c r="H750" s="313"/>
      <c r="I750" s="328" t="str">
        <f t="shared" si="441"/>
        <v/>
      </c>
      <c r="J750" s="328">
        <f t="shared" si="435"/>
        <v>80</v>
      </c>
      <c r="K750" s="335" t="str">
        <f t="shared" si="442"/>
        <v/>
      </c>
      <c r="L750" s="323" t="str">
        <f t="shared" si="443"/>
        <v/>
      </c>
      <c r="M750" s="323" t="str">
        <f t="shared" si="444"/>
        <v/>
      </c>
      <c r="N750" s="328" t="str">
        <f t="shared" si="445"/>
        <v/>
      </c>
      <c r="O750" s="328" t="str">
        <f t="shared" si="446"/>
        <v/>
      </c>
      <c r="P750" s="332"/>
      <c r="Q750" s="328"/>
      <c r="R750" s="277" t="str">
        <f>IF(H750&gt;0, rate1(1,$L$52,$L$51,$L$54,L750,$L$53,$L$50,P750),"")</f>
        <v/>
      </c>
      <c r="S750" s="323"/>
      <c r="T750" s="323"/>
      <c r="U750" s="328"/>
      <c r="V750" s="336"/>
      <c r="W750" s="328"/>
      <c r="X750" s="328"/>
      <c r="Y750" s="328"/>
      <c r="Z750" s="108" t="str">
        <f>IF(H750&gt;0, rate1(1,$L$52,$L$51,$L$54,U750,$L$53,$L$50,Y750),"")</f>
        <v/>
      </c>
      <c r="AA750" s="336" t="str">
        <f t="shared" si="447"/>
        <v/>
      </c>
      <c r="AB750" s="336" t="str">
        <f t="shared" si="448"/>
        <v/>
      </c>
      <c r="AC750" s="328" t="str">
        <f t="shared" si="449"/>
        <v/>
      </c>
      <c r="AD750" s="328" t="str">
        <f t="shared" si="450"/>
        <v/>
      </c>
      <c r="AE750" s="328" t="str">
        <f t="shared" si="451"/>
        <v/>
      </c>
      <c r="AF750" s="328" t="str">
        <f t="shared" si="452"/>
        <v/>
      </c>
      <c r="AG750" s="328" t="str">
        <f t="shared" si="453"/>
        <v/>
      </c>
      <c r="AH750" s="328" t="str">
        <f t="shared" si="454"/>
        <v/>
      </c>
      <c r="AI750" s="328" t="str">
        <f t="shared" si="455"/>
        <v/>
      </c>
      <c r="AJ750" s="328" t="str">
        <f t="shared" si="456"/>
        <v/>
      </c>
      <c r="AK750" s="337" t="str">
        <f t="shared" si="457"/>
        <v/>
      </c>
      <c r="AL750" s="42" t="str">
        <f t="shared" si="458"/>
        <v/>
      </c>
    </row>
    <row r="751" spans="2:38" ht="15" x14ac:dyDescent="0.15">
      <c r="B751" s="328" t="str">
        <f t="shared" si="436"/>
        <v/>
      </c>
      <c r="C751" s="328" t="str">
        <f t="shared" si="437"/>
        <v/>
      </c>
      <c r="D751" s="328" t="str">
        <f t="shared" si="438"/>
        <v/>
      </c>
      <c r="E751" s="328" t="e">
        <f t="shared" si="434"/>
        <v>#VALUE!</v>
      </c>
      <c r="F751" s="328" t="str">
        <f t="shared" si="439"/>
        <v/>
      </c>
      <c r="G751" s="328" t="str">
        <f t="shared" si="440"/>
        <v/>
      </c>
      <c r="H751" s="313"/>
      <c r="I751" s="328" t="str">
        <f t="shared" si="441"/>
        <v/>
      </c>
      <c r="J751" s="328">
        <f t="shared" si="435"/>
        <v>80</v>
      </c>
      <c r="K751" s="335" t="str">
        <f t="shared" si="442"/>
        <v/>
      </c>
      <c r="L751" s="323" t="str">
        <f t="shared" si="443"/>
        <v/>
      </c>
      <c r="M751" s="323" t="str">
        <f t="shared" si="444"/>
        <v/>
      </c>
      <c r="N751" s="328" t="str">
        <f t="shared" si="445"/>
        <v/>
      </c>
      <c r="O751" s="328" t="str">
        <f t="shared" si="446"/>
        <v/>
      </c>
      <c r="P751" s="332"/>
      <c r="Q751" s="328"/>
      <c r="R751" s="277" t="str">
        <f>IF(H751&gt;0, rate1(1,$L$52,$L$51,$L$54,L751,$L$53,$L$50,P751),"")</f>
        <v/>
      </c>
      <c r="S751" s="323"/>
      <c r="T751" s="323"/>
      <c r="U751" s="328"/>
      <c r="V751" s="336"/>
      <c r="W751" s="328"/>
      <c r="X751" s="328"/>
      <c r="Y751" s="328"/>
      <c r="Z751" s="108" t="str">
        <f>IF(H751&gt;0, rate1(1,$L$52,$L$51,$L$54,U751,$L$53,$L$50,Y751),"")</f>
        <v/>
      </c>
      <c r="AA751" s="336" t="str">
        <f t="shared" si="447"/>
        <v/>
      </c>
      <c r="AB751" s="336" t="str">
        <f t="shared" si="448"/>
        <v/>
      </c>
      <c r="AC751" s="328" t="str">
        <f t="shared" si="449"/>
        <v/>
      </c>
      <c r="AD751" s="328" t="str">
        <f t="shared" si="450"/>
        <v/>
      </c>
      <c r="AE751" s="328" t="str">
        <f t="shared" si="451"/>
        <v/>
      </c>
      <c r="AF751" s="328" t="str">
        <f t="shared" si="452"/>
        <v/>
      </c>
      <c r="AG751" s="328" t="str">
        <f t="shared" si="453"/>
        <v/>
      </c>
      <c r="AH751" s="328" t="str">
        <f t="shared" si="454"/>
        <v/>
      </c>
      <c r="AI751" s="328" t="str">
        <f t="shared" si="455"/>
        <v/>
      </c>
      <c r="AJ751" s="328" t="str">
        <f t="shared" si="456"/>
        <v/>
      </c>
      <c r="AK751" s="337" t="str">
        <f t="shared" si="457"/>
        <v/>
      </c>
      <c r="AL751" s="42" t="str">
        <f t="shared" si="458"/>
        <v/>
      </c>
    </row>
    <row r="752" spans="2:38" ht="15" x14ac:dyDescent="0.15">
      <c r="B752" s="328" t="str">
        <f t="shared" si="436"/>
        <v/>
      </c>
      <c r="C752" s="328" t="str">
        <f t="shared" si="437"/>
        <v/>
      </c>
      <c r="D752" s="328" t="str">
        <f t="shared" si="438"/>
        <v/>
      </c>
      <c r="E752" s="328" t="e">
        <f t="shared" si="434"/>
        <v>#VALUE!</v>
      </c>
      <c r="F752" s="328" t="str">
        <f t="shared" si="439"/>
        <v/>
      </c>
      <c r="G752" s="328" t="str">
        <f t="shared" si="440"/>
        <v/>
      </c>
      <c r="H752" s="313"/>
      <c r="I752" s="328" t="str">
        <f t="shared" si="441"/>
        <v/>
      </c>
      <c r="J752" s="328">
        <f t="shared" si="435"/>
        <v>80</v>
      </c>
      <c r="K752" s="335" t="str">
        <f t="shared" si="442"/>
        <v/>
      </c>
      <c r="L752" s="323" t="str">
        <f t="shared" si="443"/>
        <v/>
      </c>
      <c r="M752" s="323" t="str">
        <f t="shared" si="444"/>
        <v/>
      </c>
      <c r="N752" s="328" t="str">
        <f t="shared" si="445"/>
        <v/>
      </c>
      <c r="O752" s="328" t="str">
        <f t="shared" si="446"/>
        <v/>
      </c>
      <c r="P752" s="332"/>
      <c r="Q752" s="328"/>
      <c r="R752" s="277" t="str">
        <f>IF(H752&gt;0, rate1(1,$L$52,$L$51,$L$54,L752,$L$53,$L$50,P752),"")</f>
        <v/>
      </c>
      <c r="S752" s="323"/>
      <c r="T752" s="323"/>
      <c r="U752" s="328"/>
      <c r="V752" s="336"/>
      <c r="W752" s="328"/>
      <c r="X752" s="328"/>
      <c r="Y752" s="328"/>
      <c r="Z752" s="108" t="str">
        <f>IF(H752&gt;0, rate1(1,$L$52,$L$51,$L$54,U752,$L$53,$L$50,Y752),"")</f>
        <v/>
      </c>
      <c r="AA752" s="336" t="str">
        <f t="shared" si="447"/>
        <v/>
      </c>
      <c r="AB752" s="336" t="str">
        <f t="shared" si="448"/>
        <v/>
      </c>
      <c r="AC752" s="328" t="str">
        <f t="shared" si="449"/>
        <v/>
      </c>
      <c r="AD752" s="328" t="str">
        <f t="shared" si="450"/>
        <v/>
      </c>
      <c r="AE752" s="328" t="str">
        <f t="shared" si="451"/>
        <v/>
      </c>
      <c r="AF752" s="328" t="str">
        <f t="shared" si="452"/>
        <v/>
      </c>
      <c r="AG752" s="328" t="str">
        <f t="shared" si="453"/>
        <v/>
      </c>
      <c r="AH752" s="328" t="str">
        <f t="shared" si="454"/>
        <v/>
      </c>
      <c r="AI752" s="328" t="str">
        <f t="shared" si="455"/>
        <v/>
      </c>
      <c r="AJ752" s="328" t="str">
        <f t="shared" si="456"/>
        <v/>
      </c>
      <c r="AK752" s="337" t="str">
        <f t="shared" si="457"/>
        <v/>
      </c>
      <c r="AL752" s="42" t="str">
        <f t="shared" si="458"/>
        <v/>
      </c>
    </row>
    <row r="753" spans="2:38" ht="15" x14ac:dyDescent="0.15">
      <c r="B753" s="328" t="str">
        <f t="shared" si="436"/>
        <v/>
      </c>
      <c r="C753" s="328" t="str">
        <f t="shared" si="437"/>
        <v/>
      </c>
      <c r="D753" s="328" t="str">
        <f t="shared" si="438"/>
        <v/>
      </c>
      <c r="E753" s="328" t="e">
        <f t="shared" si="434"/>
        <v>#VALUE!</v>
      </c>
      <c r="F753" s="328" t="str">
        <f t="shared" si="439"/>
        <v/>
      </c>
      <c r="G753" s="328" t="str">
        <f t="shared" si="440"/>
        <v/>
      </c>
      <c r="H753" s="313"/>
      <c r="I753" s="328" t="str">
        <f t="shared" si="441"/>
        <v/>
      </c>
      <c r="J753" s="328">
        <f t="shared" si="435"/>
        <v>80</v>
      </c>
      <c r="K753" s="335" t="str">
        <f t="shared" si="442"/>
        <v/>
      </c>
      <c r="L753" s="323" t="str">
        <f t="shared" si="443"/>
        <v/>
      </c>
      <c r="M753" s="323" t="str">
        <f t="shared" si="444"/>
        <v/>
      </c>
      <c r="N753" s="328" t="str">
        <f t="shared" si="445"/>
        <v/>
      </c>
      <c r="O753" s="328" t="str">
        <f t="shared" si="446"/>
        <v/>
      </c>
      <c r="P753" s="332"/>
      <c r="Q753" s="328"/>
      <c r="R753" s="277" t="str">
        <f>IF(H753&gt;0, rate1(1,$L$52,$L$51,$L$54,L753,$L$53,$L$50,P753),"")</f>
        <v/>
      </c>
      <c r="S753" s="323"/>
      <c r="T753" s="323"/>
      <c r="U753" s="328"/>
      <c r="V753" s="336"/>
      <c r="W753" s="328"/>
      <c r="X753" s="328"/>
      <c r="Y753" s="328"/>
      <c r="Z753" s="108" t="str">
        <f>IF(H753&gt;0, rate1(1,$L$52,$L$51,$L$54,U753,$L$53,$L$50,Y753),"")</f>
        <v/>
      </c>
      <c r="AA753" s="336" t="str">
        <f t="shared" si="447"/>
        <v/>
      </c>
      <c r="AB753" s="336" t="str">
        <f t="shared" si="448"/>
        <v/>
      </c>
      <c r="AC753" s="328" t="str">
        <f t="shared" si="449"/>
        <v/>
      </c>
      <c r="AD753" s="328" t="str">
        <f t="shared" si="450"/>
        <v/>
      </c>
      <c r="AE753" s="328" t="str">
        <f t="shared" si="451"/>
        <v/>
      </c>
      <c r="AF753" s="328" t="str">
        <f t="shared" si="452"/>
        <v/>
      </c>
      <c r="AG753" s="328" t="str">
        <f t="shared" si="453"/>
        <v/>
      </c>
      <c r="AH753" s="328" t="str">
        <f t="shared" si="454"/>
        <v/>
      </c>
      <c r="AI753" s="328" t="str">
        <f t="shared" si="455"/>
        <v/>
      </c>
      <c r="AJ753" s="328" t="str">
        <f t="shared" si="456"/>
        <v/>
      </c>
      <c r="AK753" s="337" t="str">
        <f t="shared" si="457"/>
        <v/>
      </c>
      <c r="AL753" s="42" t="str">
        <f t="shared" si="458"/>
        <v/>
      </c>
    </row>
    <row r="754" spans="2:38" ht="15" x14ac:dyDescent="0.15">
      <c r="B754" s="328" t="str">
        <f t="shared" si="436"/>
        <v/>
      </c>
      <c r="C754" s="328" t="str">
        <f t="shared" si="437"/>
        <v/>
      </c>
      <c r="D754" s="328" t="str">
        <f t="shared" si="438"/>
        <v/>
      </c>
      <c r="E754" s="328" t="e">
        <f t="shared" si="434"/>
        <v>#VALUE!</v>
      </c>
      <c r="F754" s="328" t="str">
        <f t="shared" si="439"/>
        <v/>
      </c>
      <c r="G754" s="328" t="str">
        <f t="shared" si="440"/>
        <v/>
      </c>
      <c r="H754" s="313"/>
      <c r="I754" s="328" t="str">
        <f t="shared" si="441"/>
        <v/>
      </c>
      <c r="J754" s="328">
        <f t="shared" si="435"/>
        <v>80</v>
      </c>
      <c r="K754" s="335" t="str">
        <f t="shared" si="442"/>
        <v/>
      </c>
      <c r="L754" s="323" t="str">
        <f t="shared" si="443"/>
        <v/>
      </c>
      <c r="M754" s="323" t="str">
        <f t="shared" si="444"/>
        <v/>
      </c>
      <c r="N754" s="328" t="str">
        <f t="shared" si="445"/>
        <v/>
      </c>
      <c r="O754" s="328" t="str">
        <f t="shared" si="446"/>
        <v/>
      </c>
      <c r="P754" s="332"/>
      <c r="Q754" s="328"/>
      <c r="R754" s="277" t="str">
        <f>IF(H754&gt;0, rate1(1,$L$52,$L$51,$L$54,L754,$L$53,$L$50,P754),"")</f>
        <v/>
      </c>
      <c r="S754" s="323"/>
      <c r="T754" s="323"/>
      <c r="U754" s="328"/>
      <c r="V754" s="336"/>
      <c r="W754" s="328"/>
      <c r="X754" s="328"/>
      <c r="Y754" s="328"/>
      <c r="Z754" s="108" t="str">
        <f>IF(H754&gt;0, rate1(1,$L$52,$L$51,$L$54,U754,$L$53,$L$50,Y754),"")</f>
        <v/>
      </c>
      <c r="AA754" s="336" t="str">
        <f t="shared" si="447"/>
        <v/>
      </c>
      <c r="AB754" s="336" t="str">
        <f t="shared" si="448"/>
        <v/>
      </c>
      <c r="AC754" s="328" t="str">
        <f t="shared" si="449"/>
        <v/>
      </c>
      <c r="AD754" s="328" t="str">
        <f t="shared" si="450"/>
        <v/>
      </c>
      <c r="AE754" s="328" t="str">
        <f t="shared" si="451"/>
        <v/>
      </c>
      <c r="AF754" s="328" t="str">
        <f t="shared" si="452"/>
        <v/>
      </c>
      <c r="AG754" s="328" t="str">
        <f t="shared" si="453"/>
        <v/>
      </c>
      <c r="AH754" s="328" t="str">
        <f t="shared" si="454"/>
        <v/>
      </c>
      <c r="AI754" s="328" t="str">
        <f t="shared" si="455"/>
        <v/>
      </c>
      <c r="AJ754" s="328" t="str">
        <f t="shared" si="456"/>
        <v/>
      </c>
      <c r="AK754" s="337" t="str">
        <f t="shared" si="457"/>
        <v/>
      </c>
      <c r="AL754" s="42" t="str">
        <f t="shared" si="458"/>
        <v/>
      </c>
    </row>
    <row r="755" spans="2:38" ht="15" x14ac:dyDescent="0.15">
      <c r="B755" s="328" t="str">
        <f t="shared" si="436"/>
        <v/>
      </c>
      <c r="C755" s="328" t="str">
        <f t="shared" si="437"/>
        <v/>
      </c>
      <c r="D755" s="328" t="str">
        <f t="shared" si="438"/>
        <v/>
      </c>
      <c r="E755" s="328" t="e">
        <f t="shared" si="434"/>
        <v>#VALUE!</v>
      </c>
      <c r="F755" s="328" t="str">
        <f t="shared" si="439"/>
        <v/>
      </c>
      <c r="G755" s="328" t="str">
        <f t="shared" si="440"/>
        <v/>
      </c>
      <c r="H755" s="313"/>
      <c r="I755" s="328" t="str">
        <f t="shared" si="441"/>
        <v/>
      </c>
      <c r="J755" s="328">
        <f t="shared" si="435"/>
        <v>80</v>
      </c>
      <c r="K755" s="335" t="str">
        <f t="shared" si="442"/>
        <v/>
      </c>
      <c r="L755" s="323" t="str">
        <f t="shared" si="443"/>
        <v/>
      </c>
      <c r="M755" s="323" t="str">
        <f t="shared" si="444"/>
        <v/>
      </c>
      <c r="N755" s="328" t="str">
        <f t="shared" si="445"/>
        <v/>
      </c>
      <c r="O755" s="328" t="str">
        <f t="shared" si="446"/>
        <v/>
      </c>
      <c r="P755" s="332"/>
      <c r="Q755" s="328"/>
      <c r="R755" s="277" t="str">
        <f>IF(H755&gt;0, rate1(1,$L$52,$L$51,$L$54,L755,$L$53,$L$50,P755),"")</f>
        <v/>
      </c>
      <c r="S755" s="323"/>
      <c r="T755" s="323"/>
      <c r="U755" s="328"/>
      <c r="V755" s="336"/>
      <c r="W755" s="328"/>
      <c r="X755" s="328"/>
      <c r="Y755" s="328"/>
      <c r="Z755" s="108" t="str">
        <f>IF(H755&gt;0, rate1(1,$L$52,$L$51,$L$54,U755,$L$53,$L$50,Y755),"")</f>
        <v/>
      </c>
      <c r="AA755" s="336" t="str">
        <f t="shared" si="447"/>
        <v/>
      </c>
      <c r="AB755" s="336" t="str">
        <f t="shared" si="448"/>
        <v/>
      </c>
      <c r="AC755" s="328" t="str">
        <f t="shared" si="449"/>
        <v/>
      </c>
      <c r="AD755" s="328" t="str">
        <f t="shared" si="450"/>
        <v/>
      </c>
      <c r="AE755" s="328" t="str">
        <f t="shared" si="451"/>
        <v/>
      </c>
      <c r="AF755" s="328" t="str">
        <f t="shared" si="452"/>
        <v/>
      </c>
      <c r="AG755" s="328" t="str">
        <f t="shared" si="453"/>
        <v/>
      </c>
      <c r="AH755" s="328" t="str">
        <f t="shared" si="454"/>
        <v/>
      </c>
      <c r="AI755" s="328" t="str">
        <f t="shared" si="455"/>
        <v/>
      </c>
      <c r="AJ755" s="328" t="str">
        <f t="shared" si="456"/>
        <v/>
      </c>
      <c r="AK755" s="337" t="str">
        <f t="shared" si="457"/>
        <v/>
      </c>
      <c r="AL755" s="42" t="str">
        <f t="shared" si="458"/>
        <v/>
      </c>
    </row>
    <row r="756" spans="2:38" ht="15" x14ac:dyDescent="0.15">
      <c r="B756" s="328" t="str">
        <f t="shared" si="436"/>
        <v/>
      </c>
      <c r="C756" s="328" t="str">
        <f t="shared" si="437"/>
        <v/>
      </c>
      <c r="D756" s="328" t="str">
        <f t="shared" si="438"/>
        <v/>
      </c>
      <c r="E756" s="328" t="e">
        <f t="shared" si="434"/>
        <v>#VALUE!</v>
      </c>
      <c r="F756" s="328" t="str">
        <f t="shared" si="439"/>
        <v/>
      </c>
      <c r="G756" s="328" t="str">
        <f t="shared" si="440"/>
        <v/>
      </c>
      <c r="H756" s="313"/>
      <c r="I756" s="328" t="str">
        <f t="shared" si="441"/>
        <v/>
      </c>
      <c r="J756" s="328">
        <f t="shared" si="435"/>
        <v>80</v>
      </c>
      <c r="K756" s="335" t="str">
        <f t="shared" si="442"/>
        <v/>
      </c>
      <c r="L756" s="323" t="str">
        <f t="shared" si="443"/>
        <v/>
      </c>
      <c r="M756" s="323" t="str">
        <f t="shared" si="444"/>
        <v/>
      </c>
      <c r="N756" s="328" t="str">
        <f t="shared" si="445"/>
        <v/>
      </c>
      <c r="O756" s="328" t="str">
        <f t="shared" si="446"/>
        <v/>
      </c>
      <c r="P756" s="332"/>
      <c r="Q756" s="328"/>
      <c r="R756" s="277" t="str">
        <f>IF(H756&gt;0, rate1(1,$L$52,$L$51,$L$54,L756,$L$53,$L$50,P756),"")</f>
        <v/>
      </c>
      <c r="S756" s="323"/>
      <c r="T756" s="323"/>
      <c r="U756" s="328"/>
      <c r="V756" s="336"/>
      <c r="W756" s="328"/>
      <c r="X756" s="328"/>
      <c r="Y756" s="328"/>
      <c r="Z756" s="108" t="str">
        <f>IF(H756&gt;0, rate1(1,$L$52,$L$51,$L$54,U756,$L$53,$L$50,Y756),"")</f>
        <v/>
      </c>
      <c r="AA756" s="336" t="str">
        <f t="shared" si="447"/>
        <v/>
      </c>
      <c r="AB756" s="336" t="str">
        <f t="shared" si="448"/>
        <v/>
      </c>
      <c r="AC756" s="328" t="str">
        <f t="shared" si="449"/>
        <v/>
      </c>
      <c r="AD756" s="328" t="str">
        <f t="shared" si="450"/>
        <v/>
      </c>
      <c r="AE756" s="328" t="str">
        <f t="shared" si="451"/>
        <v/>
      </c>
      <c r="AF756" s="328" t="str">
        <f t="shared" si="452"/>
        <v/>
      </c>
      <c r="AG756" s="328" t="str">
        <f t="shared" si="453"/>
        <v/>
      </c>
      <c r="AH756" s="328" t="str">
        <f t="shared" si="454"/>
        <v/>
      </c>
      <c r="AI756" s="328" t="str">
        <f t="shared" si="455"/>
        <v/>
      </c>
      <c r="AJ756" s="328" t="str">
        <f t="shared" si="456"/>
        <v/>
      </c>
      <c r="AK756" s="337" t="str">
        <f t="shared" si="457"/>
        <v/>
      </c>
      <c r="AL756" s="42" t="str">
        <f t="shared" si="458"/>
        <v/>
      </c>
    </row>
    <row r="757" spans="2:38" ht="15" x14ac:dyDescent="0.15">
      <c r="B757" s="328" t="str">
        <f t="shared" si="436"/>
        <v/>
      </c>
      <c r="C757" s="328" t="str">
        <f t="shared" si="437"/>
        <v/>
      </c>
      <c r="D757" s="328" t="str">
        <f t="shared" si="438"/>
        <v/>
      </c>
      <c r="E757" s="328" t="e">
        <f t="shared" si="434"/>
        <v>#VALUE!</v>
      </c>
      <c r="F757" s="328" t="str">
        <f t="shared" si="439"/>
        <v/>
      </c>
      <c r="G757" s="328" t="str">
        <f t="shared" si="440"/>
        <v/>
      </c>
      <c r="H757" s="313"/>
      <c r="I757" s="328" t="str">
        <f t="shared" si="441"/>
        <v/>
      </c>
      <c r="J757" s="328">
        <f t="shared" si="435"/>
        <v>80</v>
      </c>
      <c r="K757" s="335" t="str">
        <f t="shared" si="442"/>
        <v/>
      </c>
      <c r="L757" s="323" t="str">
        <f t="shared" si="443"/>
        <v/>
      </c>
      <c r="M757" s="323" t="str">
        <f t="shared" si="444"/>
        <v/>
      </c>
      <c r="N757" s="328" t="str">
        <f t="shared" si="445"/>
        <v/>
      </c>
      <c r="O757" s="328" t="str">
        <f t="shared" si="446"/>
        <v/>
      </c>
      <c r="P757" s="332"/>
      <c r="Q757" s="328"/>
      <c r="R757" s="277" t="str">
        <f>IF(H757&gt;0, rate1(1,$L$52,$L$51,$L$54,L757,$L$53,$L$50,P757),"")</f>
        <v/>
      </c>
      <c r="S757" s="323"/>
      <c r="T757" s="323"/>
      <c r="U757" s="328"/>
      <c r="V757" s="336"/>
      <c r="W757" s="328"/>
      <c r="X757" s="328"/>
      <c r="Y757" s="328"/>
      <c r="Z757" s="108" t="str">
        <f>IF(H757&gt;0, rate1(1,$L$52,$L$51,$L$54,U757,$L$53,$L$50,Y757),"")</f>
        <v/>
      </c>
      <c r="AA757" s="336" t="str">
        <f t="shared" si="447"/>
        <v/>
      </c>
      <c r="AB757" s="336" t="str">
        <f t="shared" si="448"/>
        <v/>
      </c>
      <c r="AC757" s="328" t="str">
        <f t="shared" si="449"/>
        <v/>
      </c>
      <c r="AD757" s="328" t="str">
        <f t="shared" si="450"/>
        <v/>
      </c>
      <c r="AE757" s="328" t="str">
        <f t="shared" si="451"/>
        <v/>
      </c>
      <c r="AF757" s="328" t="str">
        <f t="shared" si="452"/>
        <v/>
      </c>
      <c r="AG757" s="328" t="str">
        <f t="shared" si="453"/>
        <v/>
      </c>
      <c r="AH757" s="328" t="str">
        <f t="shared" si="454"/>
        <v/>
      </c>
      <c r="AI757" s="328" t="str">
        <f t="shared" si="455"/>
        <v/>
      </c>
      <c r="AJ757" s="328" t="str">
        <f t="shared" si="456"/>
        <v/>
      </c>
      <c r="AK757" s="337" t="str">
        <f t="shared" si="457"/>
        <v/>
      </c>
      <c r="AL757" s="42" t="str">
        <f t="shared" si="458"/>
        <v/>
      </c>
    </row>
    <row r="758" spans="2:38" ht="15" x14ac:dyDescent="0.15">
      <c r="B758" s="328" t="str">
        <f t="shared" si="436"/>
        <v/>
      </c>
      <c r="C758" s="328" t="str">
        <f t="shared" si="437"/>
        <v/>
      </c>
      <c r="D758" s="328" t="str">
        <f t="shared" si="438"/>
        <v/>
      </c>
      <c r="E758" s="328" t="e">
        <f t="shared" si="434"/>
        <v>#VALUE!</v>
      </c>
      <c r="F758" s="328" t="str">
        <f t="shared" si="439"/>
        <v/>
      </c>
      <c r="G758" s="328" t="str">
        <f t="shared" si="440"/>
        <v/>
      </c>
      <c r="H758" s="313"/>
      <c r="I758" s="328" t="str">
        <f t="shared" si="441"/>
        <v/>
      </c>
      <c r="J758" s="328">
        <f t="shared" si="435"/>
        <v>80</v>
      </c>
      <c r="K758" s="335" t="str">
        <f t="shared" si="442"/>
        <v/>
      </c>
      <c r="L758" s="323" t="str">
        <f t="shared" si="443"/>
        <v/>
      </c>
      <c r="M758" s="323" t="str">
        <f t="shared" si="444"/>
        <v/>
      </c>
      <c r="N758" s="328" t="str">
        <f t="shared" si="445"/>
        <v/>
      </c>
      <c r="O758" s="328" t="str">
        <f t="shared" si="446"/>
        <v/>
      </c>
      <c r="P758" s="332"/>
      <c r="Q758" s="328"/>
      <c r="R758" s="277" t="str">
        <f>IF(H758&gt;0, rate1(1,$L$52,$L$51,$L$54,L758,$L$53,$L$50,P758),"")</f>
        <v/>
      </c>
      <c r="S758" s="323"/>
      <c r="T758" s="323"/>
      <c r="U758" s="328"/>
      <c r="V758" s="336"/>
      <c r="W758" s="328"/>
      <c r="X758" s="328"/>
      <c r="Y758" s="328"/>
      <c r="Z758" s="108" t="str">
        <f>IF(H758&gt;0, rate1(1,$L$52,$L$51,$L$54,U758,$L$53,$L$50,Y758),"")</f>
        <v/>
      </c>
      <c r="AA758" s="336" t="str">
        <f t="shared" si="447"/>
        <v/>
      </c>
      <c r="AB758" s="336" t="str">
        <f t="shared" si="448"/>
        <v/>
      </c>
      <c r="AC758" s="328" t="str">
        <f t="shared" si="449"/>
        <v/>
      </c>
      <c r="AD758" s="328" t="str">
        <f t="shared" si="450"/>
        <v/>
      </c>
      <c r="AE758" s="328" t="str">
        <f t="shared" si="451"/>
        <v/>
      </c>
      <c r="AF758" s="328" t="str">
        <f t="shared" si="452"/>
        <v/>
      </c>
      <c r="AG758" s="328" t="str">
        <f t="shared" si="453"/>
        <v/>
      </c>
      <c r="AH758" s="328" t="str">
        <f t="shared" si="454"/>
        <v/>
      </c>
      <c r="AI758" s="328" t="str">
        <f t="shared" si="455"/>
        <v/>
      </c>
      <c r="AJ758" s="328" t="str">
        <f t="shared" si="456"/>
        <v/>
      </c>
      <c r="AK758" s="337" t="str">
        <f t="shared" si="457"/>
        <v/>
      </c>
      <c r="AL758" s="42" t="str">
        <f t="shared" si="458"/>
        <v/>
      </c>
    </row>
    <row r="759" spans="2:38" ht="15" x14ac:dyDescent="0.15">
      <c r="B759" s="328" t="str">
        <f t="shared" si="436"/>
        <v/>
      </c>
      <c r="C759" s="328" t="str">
        <f t="shared" si="437"/>
        <v/>
      </c>
      <c r="D759" s="328" t="str">
        <f t="shared" si="438"/>
        <v/>
      </c>
      <c r="E759" s="328" t="e">
        <f t="shared" si="434"/>
        <v>#VALUE!</v>
      </c>
      <c r="F759" s="328" t="str">
        <f t="shared" si="439"/>
        <v/>
      </c>
      <c r="G759" s="328" t="str">
        <f t="shared" si="440"/>
        <v/>
      </c>
      <c r="H759" s="313"/>
      <c r="I759" s="328" t="str">
        <f t="shared" si="441"/>
        <v/>
      </c>
      <c r="J759" s="328">
        <f t="shared" si="435"/>
        <v>80</v>
      </c>
      <c r="K759" s="335" t="str">
        <f t="shared" si="442"/>
        <v/>
      </c>
      <c r="L759" s="323" t="str">
        <f t="shared" si="443"/>
        <v/>
      </c>
      <c r="M759" s="323" t="str">
        <f t="shared" si="444"/>
        <v/>
      </c>
      <c r="N759" s="328" t="str">
        <f t="shared" si="445"/>
        <v/>
      </c>
      <c r="O759" s="328" t="str">
        <f t="shared" si="446"/>
        <v/>
      </c>
      <c r="P759" s="332"/>
      <c r="Q759" s="328"/>
      <c r="R759" s="277" t="str">
        <f>IF(H759&gt;0, rate1(1,$L$52,$L$51,$L$54,L759,$L$53,$L$50,P759),"")</f>
        <v/>
      </c>
      <c r="S759" s="323"/>
      <c r="T759" s="323"/>
      <c r="U759" s="328"/>
      <c r="V759" s="336"/>
      <c r="W759" s="328"/>
      <c r="X759" s="328"/>
      <c r="Y759" s="328"/>
      <c r="Z759" s="108" t="str">
        <f>IF(H759&gt;0, rate1(1,$L$52,$L$51,$L$54,U759,$L$53,$L$50,Y759),"")</f>
        <v/>
      </c>
      <c r="AA759" s="336" t="str">
        <f t="shared" si="447"/>
        <v/>
      </c>
      <c r="AB759" s="336" t="str">
        <f t="shared" si="448"/>
        <v/>
      </c>
      <c r="AC759" s="328" t="str">
        <f t="shared" si="449"/>
        <v/>
      </c>
      <c r="AD759" s="328" t="str">
        <f t="shared" si="450"/>
        <v/>
      </c>
      <c r="AE759" s="328" t="str">
        <f t="shared" si="451"/>
        <v/>
      </c>
      <c r="AF759" s="328" t="str">
        <f t="shared" si="452"/>
        <v/>
      </c>
      <c r="AG759" s="328" t="str">
        <f t="shared" si="453"/>
        <v/>
      </c>
      <c r="AH759" s="328" t="str">
        <f t="shared" si="454"/>
        <v/>
      </c>
      <c r="AI759" s="328" t="str">
        <f t="shared" si="455"/>
        <v/>
      </c>
      <c r="AJ759" s="328" t="str">
        <f t="shared" si="456"/>
        <v/>
      </c>
      <c r="AK759" s="337" t="str">
        <f t="shared" si="457"/>
        <v/>
      </c>
      <c r="AL759" s="42" t="str">
        <f t="shared" si="458"/>
        <v/>
      </c>
    </row>
    <row r="760" spans="2:38" ht="15" x14ac:dyDescent="0.15">
      <c r="B760" s="328" t="str">
        <f t="shared" si="436"/>
        <v/>
      </c>
      <c r="C760" s="328" t="str">
        <f t="shared" si="437"/>
        <v/>
      </c>
      <c r="D760" s="328" t="str">
        <f t="shared" si="438"/>
        <v/>
      </c>
      <c r="E760" s="328" t="e">
        <f t="shared" si="434"/>
        <v>#VALUE!</v>
      </c>
      <c r="F760" s="328" t="str">
        <f t="shared" si="439"/>
        <v/>
      </c>
      <c r="G760" s="328" t="str">
        <f t="shared" si="440"/>
        <v/>
      </c>
      <c r="H760" s="313"/>
      <c r="I760" s="328" t="str">
        <f t="shared" si="441"/>
        <v/>
      </c>
      <c r="J760" s="328">
        <f t="shared" si="435"/>
        <v>80</v>
      </c>
      <c r="K760" s="335" t="str">
        <f t="shared" si="442"/>
        <v/>
      </c>
      <c r="L760" s="323" t="str">
        <f t="shared" si="443"/>
        <v/>
      </c>
      <c r="M760" s="323" t="str">
        <f t="shared" si="444"/>
        <v/>
      </c>
      <c r="N760" s="328" t="str">
        <f t="shared" si="445"/>
        <v/>
      </c>
      <c r="O760" s="328" t="str">
        <f t="shared" si="446"/>
        <v/>
      </c>
      <c r="P760" s="332"/>
      <c r="Q760" s="328"/>
      <c r="R760" s="277" t="str">
        <f>IF(H760&gt;0, rate1(1,$L$52,$L$51,$L$54,L760,$L$53,$L$50,P760),"")</f>
        <v/>
      </c>
      <c r="S760" s="323"/>
      <c r="T760" s="323"/>
      <c r="U760" s="328"/>
      <c r="V760" s="336"/>
      <c r="W760" s="328"/>
      <c r="X760" s="328"/>
      <c r="Y760" s="328"/>
      <c r="Z760" s="108" t="str">
        <f>IF(H760&gt;0, rate1(1,$L$52,$L$51,$L$54,U760,$L$53,$L$50,Y760),"")</f>
        <v/>
      </c>
      <c r="AA760" s="336" t="str">
        <f t="shared" si="447"/>
        <v/>
      </c>
      <c r="AB760" s="336" t="str">
        <f t="shared" si="448"/>
        <v/>
      </c>
      <c r="AC760" s="328" t="str">
        <f t="shared" si="449"/>
        <v/>
      </c>
      <c r="AD760" s="328" t="str">
        <f t="shared" si="450"/>
        <v/>
      </c>
      <c r="AE760" s="328" t="str">
        <f t="shared" si="451"/>
        <v/>
      </c>
      <c r="AF760" s="328" t="str">
        <f t="shared" si="452"/>
        <v/>
      </c>
      <c r="AG760" s="328" t="str">
        <f t="shared" si="453"/>
        <v/>
      </c>
      <c r="AH760" s="328" t="str">
        <f t="shared" si="454"/>
        <v/>
      </c>
      <c r="AI760" s="328" t="str">
        <f t="shared" si="455"/>
        <v/>
      </c>
      <c r="AJ760" s="328" t="str">
        <f t="shared" si="456"/>
        <v/>
      </c>
      <c r="AK760" s="337" t="str">
        <f t="shared" si="457"/>
        <v/>
      </c>
      <c r="AL760" s="42" t="str">
        <f t="shared" si="458"/>
        <v/>
      </c>
    </row>
    <row r="761" spans="2:38" ht="15" x14ac:dyDescent="0.15">
      <c r="B761" s="328" t="str">
        <f t="shared" si="436"/>
        <v/>
      </c>
      <c r="C761" s="328" t="str">
        <f t="shared" si="437"/>
        <v/>
      </c>
      <c r="D761" s="328" t="str">
        <f t="shared" si="438"/>
        <v/>
      </c>
      <c r="E761" s="328" t="e">
        <f t="shared" si="434"/>
        <v>#VALUE!</v>
      </c>
      <c r="F761" s="328" t="str">
        <f t="shared" si="439"/>
        <v/>
      </c>
      <c r="G761" s="328" t="str">
        <f t="shared" si="440"/>
        <v/>
      </c>
      <c r="H761" s="313"/>
      <c r="I761" s="328" t="str">
        <f t="shared" si="441"/>
        <v/>
      </c>
      <c r="J761" s="328">
        <f t="shared" si="435"/>
        <v>80</v>
      </c>
      <c r="K761" s="335" t="str">
        <f t="shared" si="442"/>
        <v/>
      </c>
      <c r="L761" s="323" t="str">
        <f t="shared" si="443"/>
        <v/>
      </c>
      <c r="M761" s="323" t="str">
        <f t="shared" si="444"/>
        <v/>
      </c>
      <c r="N761" s="328" t="str">
        <f t="shared" si="445"/>
        <v/>
      </c>
      <c r="O761" s="328" t="str">
        <f t="shared" si="446"/>
        <v/>
      </c>
      <c r="P761" s="332"/>
      <c r="Q761" s="328"/>
      <c r="R761" s="277" t="str">
        <f>IF(H761&gt;0, rate1(1,$L$52,$L$51,$L$54,L761,$L$53,$L$50,P761),"")</f>
        <v/>
      </c>
      <c r="S761" s="323"/>
      <c r="T761" s="323"/>
      <c r="U761" s="328"/>
      <c r="V761" s="336"/>
      <c r="W761" s="328"/>
      <c r="X761" s="328"/>
      <c r="Y761" s="328"/>
      <c r="Z761" s="108" t="str">
        <f>IF(H761&gt;0, rate1(1,$L$52,$L$51,$L$54,U761,$L$53,$L$50,Y761),"")</f>
        <v/>
      </c>
      <c r="AA761" s="336" t="str">
        <f t="shared" si="447"/>
        <v/>
      </c>
      <c r="AB761" s="336" t="str">
        <f t="shared" si="448"/>
        <v/>
      </c>
      <c r="AC761" s="328" t="str">
        <f t="shared" si="449"/>
        <v/>
      </c>
      <c r="AD761" s="328" t="str">
        <f t="shared" si="450"/>
        <v/>
      </c>
      <c r="AE761" s="328" t="str">
        <f t="shared" si="451"/>
        <v/>
      </c>
      <c r="AF761" s="328" t="str">
        <f t="shared" si="452"/>
        <v/>
      </c>
      <c r="AG761" s="328" t="str">
        <f t="shared" si="453"/>
        <v/>
      </c>
      <c r="AH761" s="328" t="str">
        <f t="shared" si="454"/>
        <v/>
      </c>
      <c r="AI761" s="328" t="str">
        <f t="shared" si="455"/>
        <v/>
      </c>
      <c r="AJ761" s="328" t="str">
        <f t="shared" si="456"/>
        <v/>
      </c>
      <c r="AK761" s="337" t="str">
        <f t="shared" si="457"/>
        <v/>
      </c>
      <c r="AL761" s="42" t="str">
        <f t="shared" si="458"/>
        <v/>
      </c>
    </row>
    <row r="762" spans="2:38" ht="15" x14ac:dyDescent="0.15">
      <c r="B762" s="328" t="str">
        <f t="shared" si="436"/>
        <v/>
      </c>
      <c r="C762" s="328" t="str">
        <f t="shared" si="437"/>
        <v/>
      </c>
      <c r="D762" s="328" t="str">
        <f t="shared" si="438"/>
        <v/>
      </c>
      <c r="E762" s="328" t="e">
        <f t="shared" si="434"/>
        <v>#VALUE!</v>
      </c>
      <c r="F762" s="328" t="str">
        <f t="shared" si="439"/>
        <v/>
      </c>
      <c r="G762" s="328" t="str">
        <f t="shared" si="440"/>
        <v/>
      </c>
      <c r="H762" s="313"/>
      <c r="I762" s="328" t="str">
        <f t="shared" si="441"/>
        <v/>
      </c>
      <c r="J762" s="328">
        <f t="shared" si="435"/>
        <v>80</v>
      </c>
      <c r="K762" s="335" t="str">
        <f t="shared" si="442"/>
        <v/>
      </c>
      <c r="L762" s="323" t="str">
        <f t="shared" si="443"/>
        <v/>
      </c>
      <c r="M762" s="323" t="str">
        <f t="shared" si="444"/>
        <v/>
      </c>
      <c r="N762" s="328" t="str">
        <f t="shared" si="445"/>
        <v/>
      </c>
      <c r="O762" s="328" t="str">
        <f t="shared" si="446"/>
        <v/>
      </c>
      <c r="P762" s="332"/>
      <c r="Q762" s="328"/>
      <c r="R762" s="277" t="str">
        <f>IF(H762&gt;0, rate1(1,$L$52,$L$51,$L$54,L762,$L$53,$L$50,P762),"")</f>
        <v/>
      </c>
      <c r="S762" s="323"/>
      <c r="T762" s="323"/>
      <c r="U762" s="328"/>
      <c r="V762" s="336"/>
      <c r="W762" s="328"/>
      <c r="X762" s="328"/>
      <c r="Y762" s="328"/>
      <c r="Z762" s="108" t="str">
        <f>IF(H762&gt;0, rate1(1,$L$52,$L$51,$L$54,U762,$L$53,$L$50,Y762),"")</f>
        <v/>
      </c>
      <c r="AA762" s="336" t="str">
        <f t="shared" si="447"/>
        <v/>
      </c>
      <c r="AB762" s="336" t="str">
        <f t="shared" si="448"/>
        <v/>
      </c>
      <c r="AC762" s="328" t="str">
        <f t="shared" si="449"/>
        <v/>
      </c>
      <c r="AD762" s="328" t="str">
        <f t="shared" si="450"/>
        <v/>
      </c>
      <c r="AE762" s="328" t="str">
        <f t="shared" si="451"/>
        <v/>
      </c>
      <c r="AF762" s="328" t="str">
        <f t="shared" si="452"/>
        <v/>
      </c>
      <c r="AG762" s="328" t="str">
        <f t="shared" si="453"/>
        <v/>
      </c>
      <c r="AH762" s="328" t="str">
        <f t="shared" si="454"/>
        <v/>
      </c>
      <c r="AI762" s="328" t="str">
        <f t="shared" si="455"/>
        <v/>
      </c>
      <c r="AJ762" s="328" t="str">
        <f t="shared" si="456"/>
        <v/>
      </c>
      <c r="AK762" s="337" t="str">
        <f t="shared" si="457"/>
        <v/>
      </c>
      <c r="AL762" s="42" t="str">
        <f t="shared" si="458"/>
        <v/>
      </c>
    </row>
    <row r="763" spans="2:38" ht="15" x14ac:dyDescent="0.15">
      <c r="B763" s="328" t="str">
        <f t="shared" si="436"/>
        <v/>
      </c>
      <c r="C763" s="328" t="str">
        <f t="shared" si="437"/>
        <v/>
      </c>
      <c r="D763" s="328" t="str">
        <f t="shared" si="438"/>
        <v/>
      </c>
      <c r="E763" s="328" t="e">
        <f t="shared" si="434"/>
        <v>#VALUE!</v>
      </c>
      <c r="F763" s="328" t="str">
        <f t="shared" si="439"/>
        <v/>
      </c>
      <c r="G763" s="328" t="str">
        <f t="shared" si="440"/>
        <v/>
      </c>
      <c r="H763" s="313"/>
      <c r="I763" s="328" t="str">
        <f t="shared" si="441"/>
        <v/>
      </c>
      <c r="J763" s="328">
        <f t="shared" si="435"/>
        <v>80</v>
      </c>
      <c r="K763" s="335" t="str">
        <f t="shared" si="442"/>
        <v/>
      </c>
      <c r="L763" s="323" t="str">
        <f t="shared" si="443"/>
        <v/>
      </c>
      <c r="M763" s="323" t="str">
        <f t="shared" si="444"/>
        <v/>
      </c>
      <c r="N763" s="328" t="str">
        <f t="shared" si="445"/>
        <v/>
      </c>
      <c r="O763" s="328" t="str">
        <f t="shared" si="446"/>
        <v/>
      </c>
      <c r="P763" s="332"/>
      <c r="Q763" s="328"/>
      <c r="R763" s="277" t="str">
        <f>IF(H763&gt;0, rate1(1,$L$52,$L$51,$L$54,L763,$L$53,$L$50,P763),"")</f>
        <v/>
      </c>
      <c r="S763" s="323"/>
      <c r="T763" s="323"/>
      <c r="U763" s="328"/>
      <c r="V763" s="336"/>
      <c r="W763" s="328"/>
      <c r="X763" s="328"/>
      <c r="Y763" s="328"/>
      <c r="Z763" s="108" t="str">
        <f>IF(H763&gt;0, rate1(1,$L$52,$L$51,$L$54,U763,$L$53,$L$50,Y763),"")</f>
        <v/>
      </c>
      <c r="AA763" s="336" t="str">
        <f t="shared" si="447"/>
        <v/>
      </c>
      <c r="AB763" s="336" t="str">
        <f t="shared" si="448"/>
        <v/>
      </c>
      <c r="AC763" s="328" t="str">
        <f t="shared" si="449"/>
        <v/>
      </c>
      <c r="AD763" s="328" t="str">
        <f t="shared" si="450"/>
        <v/>
      </c>
      <c r="AE763" s="328" t="str">
        <f t="shared" si="451"/>
        <v/>
      </c>
      <c r="AF763" s="328" t="str">
        <f t="shared" si="452"/>
        <v/>
      </c>
      <c r="AG763" s="328" t="str">
        <f t="shared" si="453"/>
        <v/>
      </c>
      <c r="AH763" s="328" t="str">
        <f t="shared" si="454"/>
        <v/>
      </c>
      <c r="AI763" s="328" t="str">
        <f t="shared" si="455"/>
        <v/>
      </c>
      <c r="AJ763" s="328" t="str">
        <f t="shared" si="456"/>
        <v/>
      </c>
      <c r="AK763" s="337" t="str">
        <f t="shared" si="457"/>
        <v/>
      </c>
      <c r="AL763" s="42" t="str">
        <f t="shared" si="458"/>
        <v/>
      </c>
    </row>
    <row r="764" spans="2:38" ht="15" x14ac:dyDescent="0.15">
      <c r="B764" s="328" t="str">
        <f t="shared" si="436"/>
        <v/>
      </c>
      <c r="C764" s="328" t="str">
        <f t="shared" si="437"/>
        <v/>
      </c>
      <c r="D764" s="328" t="str">
        <f t="shared" si="438"/>
        <v/>
      </c>
      <c r="E764" s="328" t="e">
        <f t="shared" si="434"/>
        <v>#VALUE!</v>
      </c>
      <c r="F764" s="328" t="str">
        <f t="shared" si="439"/>
        <v/>
      </c>
      <c r="G764" s="328" t="str">
        <f t="shared" si="440"/>
        <v/>
      </c>
      <c r="H764" s="313"/>
      <c r="I764" s="328" t="str">
        <f t="shared" si="441"/>
        <v/>
      </c>
      <c r="J764" s="328">
        <f t="shared" si="435"/>
        <v>80</v>
      </c>
      <c r="K764" s="335" t="str">
        <f t="shared" si="442"/>
        <v/>
      </c>
      <c r="L764" s="323" t="str">
        <f t="shared" si="443"/>
        <v/>
      </c>
      <c r="M764" s="323" t="str">
        <f t="shared" si="444"/>
        <v/>
      </c>
      <c r="N764" s="328" t="str">
        <f t="shared" si="445"/>
        <v/>
      </c>
      <c r="O764" s="328" t="str">
        <f t="shared" si="446"/>
        <v/>
      </c>
      <c r="P764" s="332"/>
      <c r="Q764" s="328"/>
      <c r="R764" s="277" t="str">
        <f>IF(H764&gt;0, rate1(1,$L$52,$L$51,$L$54,L764,$L$53,$L$50,P764),"")</f>
        <v/>
      </c>
      <c r="S764" s="323"/>
      <c r="T764" s="323"/>
      <c r="U764" s="328"/>
      <c r="V764" s="336"/>
      <c r="W764" s="328"/>
      <c r="X764" s="328"/>
      <c r="Y764" s="328"/>
      <c r="Z764" s="108" t="str">
        <f>IF(H764&gt;0, rate1(1,$L$52,$L$51,$L$54,U764,$L$53,$L$50,Y764),"")</f>
        <v/>
      </c>
      <c r="AA764" s="336" t="str">
        <f t="shared" si="447"/>
        <v/>
      </c>
      <c r="AB764" s="336" t="str">
        <f t="shared" si="448"/>
        <v/>
      </c>
      <c r="AC764" s="328" t="str">
        <f t="shared" si="449"/>
        <v/>
      </c>
      <c r="AD764" s="328" t="str">
        <f t="shared" si="450"/>
        <v/>
      </c>
      <c r="AE764" s="328" t="str">
        <f t="shared" si="451"/>
        <v/>
      </c>
      <c r="AF764" s="328" t="str">
        <f t="shared" si="452"/>
        <v/>
      </c>
      <c r="AG764" s="328" t="str">
        <f t="shared" si="453"/>
        <v/>
      </c>
      <c r="AH764" s="328" t="str">
        <f t="shared" si="454"/>
        <v/>
      </c>
      <c r="AI764" s="328" t="str">
        <f t="shared" si="455"/>
        <v/>
      </c>
      <c r="AJ764" s="328" t="str">
        <f t="shared" si="456"/>
        <v/>
      </c>
      <c r="AK764" s="337" t="str">
        <f t="shared" si="457"/>
        <v/>
      </c>
      <c r="AL764" s="42" t="str">
        <f t="shared" si="458"/>
        <v/>
      </c>
    </row>
    <row r="765" spans="2:38" ht="15" x14ac:dyDescent="0.15">
      <c r="B765" s="328" t="str">
        <f t="shared" si="436"/>
        <v/>
      </c>
      <c r="C765" s="328" t="str">
        <f t="shared" si="437"/>
        <v/>
      </c>
      <c r="D765" s="328" t="str">
        <f t="shared" si="438"/>
        <v/>
      </c>
      <c r="E765" s="328" t="e">
        <f t="shared" si="434"/>
        <v>#VALUE!</v>
      </c>
      <c r="F765" s="328" t="str">
        <f t="shared" si="439"/>
        <v/>
      </c>
      <c r="G765" s="328" t="str">
        <f t="shared" si="440"/>
        <v/>
      </c>
      <c r="H765" s="313"/>
      <c r="I765" s="328" t="str">
        <f t="shared" si="441"/>
        <v/>
      </c>
      <c r="J765" s="328">
        <f t="shared" si="435"/>
        <v>80</v>
      </c>
      <c r="K765" s="335" t="str">
        <f t="shared" si="442"/>
        <v/>
      </c>
      <c r="L765" s="323" t="str">
        <f t="shared" si="443"/>
        <v/>
      </c>
      <c r="M765" s="323" t="str">
        <f t="shared" si="444"/>
        <v/>
      </c>
      <c r="N765" s="328" t="str">
        <f t="shared" si="445"/>
        <v/>
      </c>
      <c r="O765" s="328" t="str">
        <f t="shared" si="446"/>
        <v/>
      </c>
      <c r="P765" s="332"/>
      <c r="Q765" s="328"/>
      <c r="R765" s="277" t="str">
        <f>IF(H765&gt;0, rate1(1,$L$52,$L$51,$L$54,L765,$L$53,$L$50,P765),"")</f>
        <v/>
      </c>
      <c r="S765" s="323"/>
      <c r="T765" s="323"/>
      <c r="U765" s="328"/>
      <c r="V765" s="336"/>
      <c r="W765" s="328"/>
      <c r="X765" s="328"/>
      <c r="Y765" s="328"/>
      <c r="Z765" s="108" t="str">
        <f>IF(H765&gt;0, rate1(1,$L$52,$L$51,$L$54,U765,$L$53,$L$50,Y765),"")</f>
        <v/>
      </c>
      <c r="AA765" s="336" t="str">
        <f t="shared" si="447"/>
        <v/>
      </c>
      <c r="AB765" s="336" t="str">
        <f t="shared" si="448"/>
        <v/>
      </c>
      <c r="AC765" s="328" t="str">
        <f t="shared" si="449"/>
        <v/>
      </c>
      <c r="AD765" s="328" t="str">
        <f t="shared" si="450"/>
        <v/>
      </c>
      <c r="AE765" s="328" t="str">
        <f t="shared" si="451"/>
        <v/>
      </c>
      <c r="AF765" s="328" t="str">
        <f t="shared" si="452"/>
        <v/>
      </c>
      <c r="AG765" s="328" t="str">
        <f t="shared" si="453"/>
        <v/>
      </c>
      <c r="AH765" s="328" t="str">
        <f t="shared" si="454"/>
        <v/>
      </c>
      <c r="AI765" s="328" t="str">
        <f t="shared" si="455"/>
        <v/>
      </c>
      <c r="AJ765" s="328" t="str">
        <f t="shared" si="456"/>
        <v/>
      </c>
      <c r="AK765" s="337" t="str">
        <f t="shared" si="457"/>
        <v/>
      </c>
      <c r="AL765" s="42" t="str">
        <f t="shared" si="458"/>
        <v/>
      </c>
    </row>
    <row r="766" spans="2:38" ht="15" x14ac:dyDescent="0.15">
      <c r="B766" s="328" t="str">
        <f t="shared" si="436"/>
        <v/>
      </c>
      <c r="C766" s="328" t="str">
        <f t="shared" si="437"/>
        <v/>
      </c>
      <c r="D766" s="328" t="str">
        <f t="shared" si="438"/>
        <v/>
      </c>
      <c r="E766" s="328" t="e">
        <f t="shared" ref="E766:E829" si="459">bb2wang($B$6,$H$12,C766,$H$8,$H$9,I766,$H$10,$H$11,$K$10,$K$11,$H$13)</f>
        <v>#VALUE!</v>
      </c>
      <c r="F766" s="328" t="str">
        <f t="shared" si="439"/>
        <v/>
      </c>
      <c r="G766" s="328" t="str">
        <f t="shared" si="440"/>
        <v/>
      </c>
      <c r="H766" s="313"/>
      <c r="I766" s="328" t="str">
        <f t="shared" si="441"/>
        <v/>
      </c>
      <c r="J766" s="328">
        <f t="shared" ref="J766:J829" si="460">$B$7</f>
        <v>80</v>
      </c>
      <c r="K766" s="335" t="str">
        <f t="shared" si="442"/>
        <v/>
      </c>
      <c r="L766" s="323" t="str">
        <f t="shared" si="443"/>
        <v/>
      </c>
      <c r="M766" s="323" t="str">
        <f t="shared" si="444"/>
        <v/>
      </c>
      <c r="N766" s="328" t="str">
        <f t="shared" si="445"/>
        <v/>
      </c>
      <c r="O766" s="328" t="str">
        <f t="shared" si="446"/>
        <v/>
      </c>
      <c r="P766" s="332"/>
      <c r="Q766" s="328"/>
      <c r="R766" s="277" t="str">
        <f>IF(H766&gt;0, rate1(1,$L$52,$L$51,$L$54,L766,$L$53,$L$50,P766),"")</f>
        <v/>
      </c>
      <c r="S766" s="323"/>
      <c r="T766" s="323"/>
      <c r="U766" s="328"/>
      <c r="V766" s="336"/>
      <c r="W766" s="328"/>
      <c r="X766" s="328"/>
      <c r="Y766" s="328"/>
      <c r="Z766" s="108" t="str">
        <f>IF(H766&gt;0, rate1(1,$L$52,$L$51,$L$54,U766,$L$53,$L$50,Y766),"")</f>
        <v/>
      </c>
      <c r="AA766" s="336" t="str">
        <f t="shared" si="447"/>
        <v/>
      </c>
      <c r="AB766" s="336" t="str">
        <f t="shared" si="448"/>
        <v/>
      </c>
      <c r="AC766" s="328" t="str">
        <f t="shared" si="449"/>
        <v/>
      </c>
      <c r="AD766" s="328" t="str">
        <f t="shared" si="450"/>
        <v/>
      </c>
      <c r="AE766" s="328" t="str">
        <f t="shared" si="451"/>
        <v/>
      </c>
      <c r="AF766" s="328" t="str">
        <f t="shared" si="452"/>
        <v/>
      </c>
      <c r="AG766" s="328" t="str">
        <f t="shared" si="453"/>
        <v/>
      </c>
      <c r="AH766" s="328" t="str">
        <f t="shared" si="454"/>
        <v/>
      </c>
      <c r="AI766" s="328" t="str">
        <f t="shared" si="455"/>
        <v/>
      </c>
      <c r="AJ766" s="328" t="str">
        <f t="shared" si="456"/>
        <v/>
      </c>
      <c r="AK766" s="337" t="str">
        <f t="shared" si="457"/>
        <v/>
      </c>
      <c r="AL766" s="42" t="str">
        <f t="shared" si="458"/>
        <v/>
      </c>
    </row>
    <row r="767" spans="2:38" ht="15" x14ac:dyDescent="0.15">
      <c r="B767" s="328" t="str">
        <f t="shared" si="436"/>
        <v/>
      </c>
      <c r="C767" s="328" t="str">
        <f t="shared" si="437"/>
        <v/>
      </c>
      <c r="D767" s="328" t="str">
        <f t="shared" si="438"/>
        <v/>
      </c>
      <c r="E767" s="328" t="e">
        <f t="shared" si="459"/>
        <v>#VALUE!</v>
      </c>
      <c r="F767" s="328" t="str">
        <f t="shared" si="439"/>
        <v/>
      </c>
      <c r="G767" s="328" t="str">
        <f t="shared" si="440"/>
        <v/>
      </c>
      <c r="H767" s="313"/>
      <c r="I767" s="328" t="str">
        <f t="shared" si="441"/>
        <v/>
      </c>
      <c r="J767" s="328">
        <f t="shared" si="460"/>
        <v>80</v>
      </c>
      <c r="K767" s="335" t="str">
        <f t="shared" si="442"/>
        <v/>
      </c>
      <c r="L767" s="323" t="str">
        <f t="shared" si="443"/>
        <v/>
      </c>
      <c r="M767" s="323" t="str">
        <f t="shared" si="444"/>
        <v/>
      </c>
      <c r="N767" s="328" t="str">
        <f t="shared" si="445"/>
        <v/>
      </c>
      <c r="O767" s="328" t="str">
        <f t="shared" si="446"/>
        <v/>
      </c>
      <c r="P767" s="332"/>
      <c r="Q767" s="328"/>
      <c r="R767" s="277" t="str">
        <f>IF(H767&gt;0, rate1(1,$L$52,$L$51,$L$54,L767,$L$53,$L$50,P767),"")</f>
        <v/>
      </c>
      <c r="S767" s="323"/>
      <c r="T767" s="323"/>
      <c r="U767" s="328"/>
      <c r="V767" s="336"/>
      <c r="W767" s="328"/>
      <c r="X767" s="328"/>
      <c r="Y767" s="328"/>
      <c r="Z767" s="108" t="str">
        <f>IF(H767&gt;0, rate1(1,$L$52,$L$51,$L$54,U767,$L$53,$L$50,Y767),"")</f>
        <v/>
      </c>
      <c r="AA767" s="336" t="str">
        <f t="shared" si="447"/>
        <v/>
      </c>
      <c r="AB767" s="336" t="str">
        <f t="shared" si="448"/>
        <v/>
      </c>
      <c r="AC767" s="328" t="str">
        <f t="shared" si="449"/>
        <v/>
      </c>
      <c r="AD767" s="328" t="str">
        <f t="shared" si="450"/>
        <v/>
      </c>
      <c r="AE767" s="328" t="str">
        <f t="shared" si="451"/>
        <v/>
      </c>
      <c r="AF767" s="328" t="str">
        <f t="shared" si="452"/>
        <v/>
      </c>
      <c r="AG767" s="328" t="str">
        <f t="shared" si="453"/>
        <v/>
      </c>
      <c r="AH767" s="328" t="str">
        <f t="shared" si="454"/>
        <v/>
      </c>
      <c r="AI767" s="328" t="str">
        <f t="shared" si="455"/>
        <v/>
      </c>
      <c r="AJ767" s="328" t="str">
        <f t="shared" si="456"/>
        <v/>
      </c>
      <c r="AK767" s="337" t="str">
        <f t="shared" si="457"/>
        <v/>
      </c>
      <c r="AL767" s="42" t="str">
        <f t="shared" si="458"/>
        <v/>
      </c>
    </row>
    <row r="768" spans="2:38" ht="15" x14ac:dyDescent="0.15">
      <c r="B768" s="328" t="str">
        <f t="shared" ref="B768:B831" si="461">IF(H768&gt;0, AF767,"")</f>
        <v/>
      </c>
      <c r="C768" s="328" t="str">
        <f t="shared" ref="C768:C831" si="462">IF(H768&gt;0, AG767,"")</f>
        <v/>
      </c>
      <c r="D768" s="328" t="str">
        <f t="shared" ref="D768:D831" si="463">IF(H768&gt;0, AH767,"")</f>
        <v/>
      </c>
      <c r="E768" s="328" t="e">
        <f t="shared" si="459"/>
        <v>#VALUE!</v>
      </c>
      <c r="F768" s="328" t="str">
        <f t="shared" ref="F768:F831" si="464">IF(H768&gt;0, (E768+E767)/2,"")</f>
        <v/>
      </c>
      <c r="G768" s="328" t="str">
        <f t="shared" ref="G768:G831" si="465">IF(H768&gt;0, F768*$S$53*$C$55*(B768-C768+N768)^1.5,"")</f>
        <v/>
      </c>
      <c r="H768" s="313"/>
      <c r="I768" s="328" t="str">
        <f t="shared" ref="I768:I831" si="466">IF(H768&gt;0, (B768-C768)*B$19,"")</f>
        <v/>
      </c>
      <c r="J768" s="328">
        <f t="shared" si="460"/>
        <v>80</v>
      </c>
      <c r="K768" s="335" t="str">
        <f t="shared" ref="K768:K831" si="467">IF(H768&gt;0, IF((1-S767-0.015)&gt;0,1,-1),"")</f>
        <v/>
      </c>
      <c r="L768" s="323" t="str">
        <f t="shared" ref="L768:L831" si="468">IF(H768&gt;0, D768+K768*H768,"")</f>
        <v/>
      </c>
      <c r="M768" s="323" t="str">
        <f t="shared" ref="M768:M831" si="469">IF(H768&gt;0, (D768+L768)/2,"")</f>
        <v/>
      </c>
      <c r="N768" s="328" t="str">
        <f t="shared" ref="N768:N831" si="470">IF(H768&gt;0, 2*($P$53*M768/$S$52/$S$51)^2-(B768-C768)*2,"")</f>
        <v/>
      </c>
      <c r="O768" s="328" t="str">
        <f t="shared" ref="O768:O831" si="471">IF(H768&gt;0, wh(B768,$F$51,$F$52,$F$53),"")</f>
        <v/>
      </c>
      <c r="P768" s="332"/>
      <c r="Q768" s="328"/>
      <c r="R768" s="277" t="str">
        <f>IF(H768&gt;0, rate1(1,$L$52,$L$51,$L$54,L768,$L$53,$L$50,P768),"")</f>
        <v/>
      </c>
      <c r="S768" s="323"/>
      <c r="T768" s="323"/>
      <c r="U768" s="328"/>
      <c r="V768" s="336"/>
      <c r="W768" s="328"/>
      <c r="X768" s="328"/>
      <c r="Y768" s="328"/>
      <c r="Z768" s="108" t="str">
        <f>IF(H768&gt;0, rate1(1,$L$52,$L$51,$L$54,U768,$L$53,$L$50,Y768),"")</f>
        <v/>
      </c>
      <c r="AA768" s="336" t="str">
        <f t="shared" ref="AA768:AA831" si="472">IF(H768&gt;0, X768/O768/Z768,"")</f>
        <v/>
      </c>
      <c r="AB768" s="336" t="str">
        <f t="shared" ref="AB768:AB831" si="473">IF(H768&gt;0, W768/(1-AA768),"")</f>
        <v/>
      </c>
      <c r="AC768" s="328" t="str">
        <f t="shared" ref="AC768:AC831" si="474">IF(H768&gt;0, delta_z(N768,S768,H768,AE767,AB768),"")</f>
        <v/>
      </c>
      <c r="AD768" s="328" t="str">
        <f t="shared" ref="AD768:AD831" si="475">IF(H768&gt;0, H768/AC768*K768,"")</f>
        <v/>
      </c>
      <c r="AE768" s="328" t="str">
        <f t="shared" ref="AE768:AE831" si="476">IF(H768&gt;0, (AD768-AD767)/(AC768+AC767)*2,"")</f>
        <v/>
      </c>
      <c r="AF768" s="328" t="str">
        <f t="shared" ref="AF768:AF831" si="477">IF(H768&gt;0, B768-(AC768-N768),"")</f>
        <v/>
      </c>
      <c r="AG768" s="328" t="str">
        <f t="shared" ref="AG768:AG831" si="478">IF(H768&gt;0, C768-AC768,"")</f>
        <v/>
      </c>
      <c r="AH768" s="328" t="str">
        <f t="shared" ref="AH768:AH831" si="479">IF(H768&gt;0, $S$54*$S$53*$C$55*SQRT(AF768-AG768),"")</f>
        <v/>
      </c>
      <c r="AI768" s="328" t="str">
        <f t="shared" ref="AI768:AI831" si="480">IF(H768&gt;0, AC768/R768*1000000,"")</f>
        <v/>
      </c>
      <c r="AJ768" s="328" t="str">
        <f t="shared" ref="AJ768:AJ831" si="481">IF(H768&gt;0, AJ767+AI768/3600,"")</f>
        <v/>
      </c>
      <c r="AK768" s="337" t="str">
        <f t="shared" ref="AK768:AK831" si="482">IF(H768&gt;0, AK767+AI767*G767/1000000,"")</f>
        <v/>
      </c>
      <c r="AL768" s="42" t="str">
        <f t="shared" ref="AL768:AL831" si="483">IF(H768&gt;0, AL767+AI767*J767/1000000,"")</f>
        <v/>
      </c>
    </row>
    <row r="769" spans="2:38" ht="15" x14ac:dyDescent="0.15">
      <c r="B769" s="328" t="str">
        <f t="shared" si="461"/>
        <v/>
      </c>
      <c r="C769" s="328" t="str">
        <f t="shared" si="462"/>
        <v/>
      </c>
      <c r="D769" s="328" t="str">
        <f t="shared" si="463"/>
        <v/>
      </c>
      <c r="E769" s="328" t="e">
        <f t="shared" si="459"/>
        <v>#VALUE!</v>
      </c>
      <c r="F769" s="328" t="str">
        <f t="shared" si="464"/>
        <v/>
      </c>
      <c r="G769" s="328" t="str">
        <f t="shared" si="465"/>
        <v/>
      </c>
      <c r="H769" s="313"/>
      <c r="I769" s="328" t="str">
        <f t="shared" si="466"/>
        <v/>
      </c>
      <c r="J769" s="328">
        <f t="shared" si="460"/>
        <v>80</v>
      </c>
      <c r="K769" s="335" t="str">
        <f t="shared" si="467"/>
        <v/>
      </c>
      <c r="L769" s="323" t="str">
        <f t="shared" si="468"/>
        <v/>
      </c>
      <c r="M769" s="323" t="str">
        <f t="shared" si="469"/>
        <v/>
      </c>
      <c r="N769" s="328" t="str">
        <f t="shared" si="470"/>
        <v/>
      </c>
      <c r="O769" s="328" t="str">
        <f t="shared" si="471"/>
        <v/>
      </c>
      <c r="P769" s="332"/>
      <c r="Q769" s="328"/>
      <c r="R769" s="277" t="str">
        <f>IF(H769&gt;0, rate1(1,$L$52,$L$51,$L$54,L769,$L$53,$L$50,P769),"")</f>
        <v/>
      </c>
      <c r="S769" s="323"/>
      <c r="T769" s="323"/>
      <c r="U769" s="328"/>
      <c r="V769" s="336"/>
      <c r="W769" s="328"/>
      <c r="X769" s="328"/>
      <c r="Y769" s="328"/>
      <c r="Z769" s="108" t="str">
        <f>IF(H769&gt;0, rate1(1,$L$52,$L$51,$L$54,U769,$L$53,$L$50,Y769),"")</f>
        <v/>
      </c>
      <c r="AA769" s="336" t="str">
        <f t="shared" si="472"/>
        <v/>
      </c>
      <c r="AB769" s="336" t="str">
        <f t="shared" si="473"/>
        <v/>
      </c>
      <c r="AC769" s="328" t="str">
        <f t="shared" si="474"/>
        <v/>
      </c>
      <c r="AD769" s="328" t="str">
        <f t="shared" si="475"/>
        <v/>
      </c>
      <c r="AE769" s="328" t="str">
        <f t="shared" si="476"/>
        <v/>
      </c>
      <c r="AF769" s="328" t="str">
        <f t="shared" si="477"/>
        <v/>
      </c>
      <c r="AG769" s="328" t="str">
        <f t="shared" si="478"/>
        <v/>
      </c>
      <c r="AH769" s="328" t="str">
        <f t="shared" si="479"/>
        <v/>
      </c>
      <c r="AI769" s="328" t="str">
        <f t="shared" si="480"/>
        <v/>
      </c>
      <c r="AJ769" s="328" t="str">
        <f t="shared" si="481"/>
        <v/>
      </c>
      <c r="AK769" s="337" t="str">
        <f t="shared" si="482"/>
        <v/>
      </c>
      <c r="AL769" s="42" t="str">
        <f t="shared" si="483"/>
        <v/>
      </c>
    </row>
    <row r="770" spans="2:38" ht="15" x14ac:dyDescent="0.15">
      <c r="B770" s="328" t="str">
        <f t="shared" si="461"/>
        <v/>
      </c>
      <c r="C770" s="328" t="str">
        <f t="shared" si="462"/>
        <v/>
      </c>
      <c r="D770" s="328" t="str">
        <f t="shared" si="463"/>
        <v/>
      </c>
      <c r="E770" s="328" t="e">
        <f t="shared" si="459"/>
        <v>#VALUE!</v>
      </c>
      <c r="F770" s="328" t="str">
        <f t="shared" si="464"/>
        <v/>
      </c>
      <c r="G770" s="328" t="str">
        <f t="shared" si="465"/>
        <v/>
      </c>
      <c r="H770" s="313"/>
      <c r="I770" s="328" t="str">
        <f t="shared" si="466"/>
        <v/>
      </c>
      <c r="J770" s="328">
        <f t="shared" si="460"/>
        <v>80</v>
      </c>
      <c r="K770" s="335" t="str">
        <f t="shared" si="467"/>
        <v/>
      </c>
      <c r="L770" s="323" t="str">
        <f t="shared" si="468"/>
        <v/>
      </c>
      <c r="M770" s="323" t="str">
        <f t="shared" si="469"/>
        <v/>
      </c>
      <c r="N770" s="328" t="str">
        <f t="shared" si="470"/>
        <v/>
      </c>
      <c r="O770" s="328" t="str">
        <f t="shared" si="471"/>
        <v/>
      </c>
      <c r="P770" s="332"/>
      <c r="Q770" s="328"/>
      <c r="R770" s="277" t="str">
        <f>IF(H770&gt;0, rate1(1,$L$52,$L$51,$L$54,L770,$L$53,$L$50,P770),"")</f>
        <v/>
      </c>
      <c r="S770" s="323"/>
      <c r="T770" s="323"/>
      <c r="U770" s="328"/>
      <c r="V770" s="336"/>
      <c r="W770" s="328"/>
      <c r="X770" s="328"/>
      <c r="Y770" s="328"/>
      <c r="Z770" s="108" t="str">
        <f>IF(H770&gt;0, rate1(1,$L$52,$L$51,$L$54,U770,$L$53,$L$50,Y770),"")</f>
        <v/>
      </c>
      <c r="AA770" s="336" t="str">
        <f t="shared" si="472"/>
        <v/>
      </c>
      <c r="AB770" s="336" t="str">
        <f t="shared" si="473"/>
        <v/>
      </c>
      <c r="AC770" s="328" t="str">
        <f t="shared" si="474"/>
        <v/>
      </c>
      <c r="AD770" s="328" t="str">
        <f t="shared" si="475"/>
        <v/>
      </c>
      <c r="AE770" s="328" t="str">
        <f t="shared" si="476"/>
        <v/>
      </c>
      <c r="AF770" s="328" t="str">
        <f t="shared" si="477"/>
        <v/>
      </c>
      <c r="AG770" s="328" t="str">
        <f t="shared" si="478"/>
        <v/>
      </c>
      <c r="AH770" s="328" t="str">
        <f t="shared" si="479"/>
        <v/>
      </c>
      <c r="AI770" s="328" t="str">
        <f t="shared" si="480"/>
        <v/>
      </c>
      <c r="AJ770" s="328" t="str">
        <f t="shared" si="481"/>
        <v/>
      </c>
      <c r="AK770" s="337" t="str">
        <f t="shared" si="482"/>
        <v/>
      </c>
      <c r="AL770" s="42" t="str">
        <f t="shared" si="483"/>
        <v/>
      </c>
    </row>
    <row r="771" spans="2:38" ht="15" x14ac:dyDescent="0.15">
      <c r="B771" s="328" t="str">
        <f t="shared" si="461"/>
        <v/>
      </c>
      <c r="C771" s="328" t="str">
        <f t="shared" si="462"/>
        <v/>
      </c>
      <c r="D771" s="328" t="str">
        <f t="shared" si="463"/>
        <v/>
      </c>
      <c r="E771" s="328" t="e">
        <f t="shared" si="459"/>
        <v>#VALUE!</v>
      </c>
      <c r="F771" s="328" t="str">
        <f t="shared" si="464"/>
        <v/>
      </c>
      <c r="G771" s="328" t="str">
        <f t="shared" si="465"/>
        <v/>
      </c>
      <c r="H771" s="313"/>
      <c r="I771" s="328" t="str">
        <f t="shared" si="466"/>
        <v/>
      </c>
      <c r="J771" s="328">
        <f t="shared" si="460"/>
        <v>80</v>
      </c>
      <c r="K771" s="335" t="str">
        <f t="shared" si="467"/>
        <v/>
      </c>
      <c r="L771" s="323" t="str">
        <f t="shared" si="468"/>
        <v/>
      </c>
      <c r="M771" s="323" t="str">
        <f t="shared" si="469"/>
        <v/>
      </c>
      <c r="N771" s="328" t="str">
        <f t="shared" si="470"/>
        <v/>
      </c>
      <c r="O771" s="328" t="str">
        <f t="shared" si="471"/>
        <v/>
      </c>
      <c r="P771" s="332"/>
      <c r="Q771" s="328"/>
      <c r="R771" s="277" t="str">
        <f>IF(H771&gt;0, rate1(1,$L$52,$L$51,$L$54,L771,$L$53,$L$50,P771),"")</f>
        <v/>
      </c>
      <c r="S771" s="323"/>
      <c r="T771" s="323"/>
      <c r="U771" s="328"/>
      <c r="V771" s="336"/>
      <c r="W771" s="328"/>
      <c r="X771" s="328"/>
      <c r="Y771" s="328"/>
      <c r="Z771" s="108" t="str">
        <f>IF(H771&gt;0, rate1(1,$L$52,$L$51,$L$54,U771,$L$53,$L$50,Y771),"")</f>
        <v/>
      </c>
      <c r="AA771" s="336" t="str">
        <f t="shared" si="472"/>
        <v/>
      </c>
      <c r="AB771" s="336" t="str">
        <f t="shared" si="473"/>
        <v/>
      </c>
      <c r="AC771" s="328" t="str">
        <f t="shared" si="474"/>
        <v/>
      </c>
      <c r="AD771" s="328" t="str">
        <f t="shared" si="475"/>
        <v/>
      </c>
      <c r="AE771" s="328" t="str">
        <f t="shared" si="476"/>
        <v/>
      </c>
      <c r="AF771" s="328" t="str">
        <f t="shared" si="477"/>
        <v/>
      </c>
      <c r="AG771" s="328" t="str">
        <f t="shared" si="478"/>
        <v/>
      </c>
      <c r="AH771" s="328" t="str">
        <f t="shared" si="479"/>
        <v/>
      </c>
      <c r="AI771" s="328" t="str">
        <f t="shared" si="480"/>
        <v/>
      </c>
      <c r="AJ771" s="328" t="str">
        <f t="shared" si="481"/>
        <v/>
      </c>
      <c r="AK771" s="337" t="str">
        <f t="shared" si="482"/>
        <v/>
      </c>
      <c r="AL771" s="42" t="str">
        <f t="shared" si="483"/>
        <v/>
      </c>
    </row>
    <row r="772" spans="2:38" ht="15" x14ac:dyDescent="0.15">
      <c r="B772" s="328" t="str">
        <f t="shared" si="461"/>
        <v/>
      </c>
      <c r="C772" s="328" t="str">
        <f t="shared" si="462"/>
        <v/>
      </c>
      <c r="D772" s="328" t="str">
        <f t="shared" si="463"/>
        <v/>
      </c>
      <c r="E772" s="328" t="e">
        <f t="shared" si="459"/>
        <v>#VALUE!</v>
      </c>
      <c r="F772" s="328" t="str">
        <f t="shared" si="464"/>
        <v/>
      </c>
      <c r="G772" s="328" t="str">
        <f t="shared" si="465"/>
        <v/>
      </c>
      <c r="H772" s="313"/>
      <c r="I772" s="328" t="str">
        <f t="shared" si="466"/>
        <v/>
      </c>
      <c r="J772" s="328">
        <f t="shared" si="460"/>
        <v>80</v>
      </c>
      <c r="K772" s="335" t="str">
        <f t="shared" si="467"/>
        <v/>
      </c>
      <c r="L772" s="323" t="str">
        <f t="shared" si="468"/>
        <v/>
      </c>
      <c r="M772" s="323" t="str">
        <f t="shared" si="469"/>
        <v/>
      </c>
      <c r="N772" s="328" t="str">
        <f t="shared" si="470"/>
        <v/>
      </c>
      <c r="O772" s="328" t="str">
        <f t="shared" si="471"/>
        <v/>
      </c>
      <c r="P772" s="332"/>
      <c r="Q772" s="328"/>
      <c r="R772" s="277" t="str">
        <f>IF(H772&gt;0, rate1(1,$L$52,$L$51,$L$54,L772,$L$53,$L$50,P772),"")</f>
        <v/>
      </c>
      <c r="S772" s="323"/>
      <c r="T772" s="323"/>
      <c r="U772" s="328"/>
      <c r="V772" s="336"/>
      <c r="W772" s="328"/>
      <c r="X772" s="328"/>
      <c r="Y772" s="328"/>
      <c r="Z772" s="108" t="str">
        <f>IF(H772&gt;0, rate1(1,$L$52,$L$51,$L$54,U772,$L$53,$L$50,Y772),"")</f>
        <v/>
      </c>
      <c r="AA772" s="336" t="str">
        <f t="shared" si="472"/>
        <v/>
      </c>
      <c r="AB772" s="336" t="str">
        <f t="shared" si="473"/>
        <v/>
      </c>
      <c r="AC772" s="328" t="str">
        <f t="shared" si="474"/>
        <v/>
      </c>
      <c r="AD772" s="328" t="str">
        <f t="shared" si="475"/>
        <v/>
      </c>
      <c r="AE772" s="328" t="str">
        <f t="shared" si="476"/>
        <v/>
      </c>
      <c r="AF772" s="328" t="str">
        <f t="shared" si="477"/>
        <v/>
      </c>
      <c r="AG772" s="328" t="str">
        <f t="shared" si="478"/>
        <v/>
      </c>
      <c r="AH772" s="328" t="str">
        <f t="shared" si="479"/>
        <v/>
      </c>
      <c r="AI772" s="328" t="str">
        <f t="shared" si="480"/>
        <v/>
      </c>
      <c r="AJ772" s="328" t="str">
        <f t="shared" si="481"/>
        <v/>
      </c>
      <c r="AK772" s="337" t="str">
        <f t="shared" si="482"/>
        <v/>
      </c>
      <c r="AL772" s="42" t="str">
        <f t="shared" si="483"/>
        <v/>
      </c>
    </row>
    <row r="773" spans="2:38" ht="15" x14ac:dyDescent="0.15">
      <c r="B773" s="328" t="str">
        <f t="shared" si="461"/>
        <v/>
      </c>
      <c r="C773" s="328" t="str">
        <f t="shared" si="462"/>
        <v/>
      </c>
      <c r="D773" s="328" t="str">
        <f t="shared" si="463"/>
        <v/>
      </c>
      <c r="E773" s="328" t="e">
        <f t="shared" si="459"/>
        <v>#VALUE!</v>
      </c>
      <c r="F773" s="328" t="str">
        <f t="shared" si="464"/>
        <v/>
      </c>
      <c r="G773" s="328" t="str">
        <f t="shared" si="465"/>
        <v/>
      </c>
      <c r="H773" s="313"/>
      <c r="I773" s="328" t="str">
        <f t="shared" si="466"/>
        <v/>
      </c>
      <c r="J773" s="328">
        <f t="shared" si="460"/>
        <v>80</v>
      </c>
      <c r="K773" s="335" t="str">
        <f t="shared" si="467"/>
        <v/>
      </c>
      <c r="L773" s="323" t="str">
        <f t="shared" si="468"/>
        <v/>
      </c>
      <c r="M773" s="323" t="str">
        <f t="shared" si="469"/>
        <v/>
      </c>
      <c r="N773" s="328" t="str">
        <f t="shared" si="470"/>
        <v/>
      </c>
      <c r="O773" s="328" t="str">
        <f t="shared" si="471"/>
        <v/>
      </c>
      <c r="P773" s="332"/>
      <c r="Q773" s="328"/>
      <c r="R773" s="277" t="str">
        <f>IF(H773&gt;0, rate1(1,$L$52,$L$51,$L$54,L773,$L$53,$L$50,P773),"")</f>
        <v/>
      </c>
      <c r="S773" s="323"/>
      <c r="T773" s="323"/>
      <c r="U773" s="328"/>
      <c r="V773" s="336"/>
      <c r="W773" s="328"/>
      <c r="X773" s="328"/>
      <c r="Y773" s="328"/>
      <c r="Z773" s="108" t="str">
        <f>IF(H773&gt;0, rate1(1,$L$52,$L$51,$L$54,U773,$L$53,$L$50,Y773),"")</f>
        <v/>
      </c>
      <c r="AA773" s="336" t="str">
        <f t="shared" si="472"/>
        <v/>
      </c>
      <c r="AB773" s="336" t="str">
        <f t="shared" si="473"/>
        <v/>
      </c>
      <c r="AC773" s="328" t="str">
        <f t="shared" si="474"/>
        <v/>
      </c>
      <c r="AD773" s="328" t="str">
        <f t="shared" si="475"/>
        <v/>
      </c>
      <c r="AE773" s="328" t="str">
        <f t="shared" si="476"/>
        <v/>
      </c>
      <c r="AF773" s="328" t="str">
        <f t="shared" si="477"/>
        <v/>
      </c>
      <c r="AG773" s="328" t="str">
        <f t="shared" si="478"/>
        <v/>
      </c>
      <c r="AH773" s="328" t="str">
        <f t="shared" si="479"/>
        <v/>
      </c>
      <c r="AI773" s="328" t="str">
        <f t="shared" si="480"/>
        <v/>
      </c>
      <c r="AJ773" s="328" t="str">
        <f t="shared" si="481"/>
        <v/>
      </c>
      <c r="AK773" s="337" t="str">
        <f t="shared" si="482"/>
        <v/>
      </c>
      <c r="AL773" s="42" t="str">
        <f t="shared" si="483"/>
        <v/>
      </c>
    </row>
    <row r="774" spans="2:38" ht="15" x14ac:dyDescent="0.15">
      <c r="B774" s="328" t="str">
        <f t="shared" si="461"/>
        <v/>
      </c>
      <c r="C774" s="328" t="str">
        <f t="shared" si="462"/>
        <v/>
      </c>
      <c r="D774" s="328" t="str">
        <f t="shared" si="463"/>
        <v/>
      </c>
      <c r="E774" s="328" t="e">
        <f t="shared" si="459"/>
        <v>#VALUE!</v>
      </c>
      <c r="F774" s="328" t="str">
        <f t="shared" si="464"/>
        <v/>
      </c>
      <c r="G774" s="328" t="str">
        <f t="shared" si="465"/>
        <v/>
      </c>
      <c r="H774" s="313"/>
      <c r="I774" s="328" t="str">
        <f t="shared" si="466"/>
        <v/>
      </c>
      <c r="J774" s="328">
        <f t="shared" si="460"/>
        <v>80</v>
      </c>
      <c r="K774" s="335" t="str">
        <f t="shared" si="467"/>
        <v/>
      </c>
      <c r="L774" s="323" t="str">
        <f t="shared" si="468"/>
        <v/>
      </c>
      <c r="M774" s="323" t="str">
        <f t="shared" si="469"/>
        <v/>
      </c>
      <c r="N774" s="328" t="str">
        <f t="shared" si="470"/>
        <v/>
      </c>
      <c r="O774" s="328" t="str">
        <f t="shared" si="471"/>
        <v/>
      </c>
      <c r="P774" s="332"/>
      <c r="Q774" s="328"/>
      <c r="R774" s="277" t="str">
        <f>IF(H774&gt;0, rate1(1,$L$52,$L$51,$L$54,L774,$L$53,$L$50,P774),"")</f>
        <v/>
      </c>
      <c r="S774" s="323"/>
      <c r="T774" s="323"/>
      <c r="U774" s="328"/>
      <c r="V774" s="336"/>
      <c r="W774" s="328"/>
      <c r="X774" s="328"/>
      <c r="Y774" s="328"/>
      <c r="Z774" s="108" t="str">
        <f>IF(H774&gt;0, rate1(1,$L$52,$L$51,$L$54,U774,$L$53,$L$50,Y774),"")</f>
        <v/>
      </c>
      <c r="AA774" s="336" t="str">
        <f t="shared" si="472"/>
        <v/>
      </c>
      <c r="AB774" s="336" t="str">
        <f t="shared" si="473"/>
        <v/>
      </c>
      <c r="AC774" s="328" t="str">
        <f t="shared" si="474"/>
        <v/>
      </c>
      <c r="AD774" s="328" t="str">
        <f t="shared" si="475"/>
        <v/>
      </c>
      <c r="AE774" s="328" t="str">
        <f t="shared" si="476"/>
        <v/>
      </c>
      <c r="AF774" s="328" t="str">
        <f t="shared" si="477"/>
        <v/>
      </c>
      <c r="AG774" s="328" t="str">
        <f t="shared" si="478"/>
        <v/>
      </c>
      <c r="AH774" s="328" t="str">
        <f t="shared" si="479"/>
        <v/>
      </c>
      <c r="AI774" s="328" t="str">
        <f t="shared" si="480"/>
        <v/>
      </c>
      <c r="AJ774" s="328" t="str">
        <f t="shared" si="481"/>
        <v/>
      </c>
      <c r="AK774" s="337" t="str">
        <f t="shared" si="482"/>
        <v/>
      </c>
      <c r="AL774" s="42" t="str">
        <f t="shared" si="483"/>
        <v/>
      </c>
    </row>
    <row r="775" spans="2:38" ht="15" x14ac:dyDescent="0.15">
      <c r="B775" s="328" t="str">
        <f t="shared" si="461"/>
        <v/>
      </c>
      <c r="C775" s="328" t="str">
        <f t="shared" si="462"/>
        <v/>
      </c>
      <c r="D775" s="328" t="str">
        <f t="shared" si="463"/>
        <v/>
      </c>
      <c r="E775" s="328" t="e">
        <f t="shared" si="459"/>
        <v>#VALUE!</v>
      </c>
      <c r="F775" s="328" t="str">
        <f t="shared" si="464"/>
        <v/>
      </c>
      <c r="G775" s="328" t="str">
        <f t="shared" si="465"/>
        <v/>
      </c>
      <c r="H775" s="313"/>
      <c r="I775" s="328" t="str">
        <f t="shared" si="466"/>
        <v/>
      </c>
      <c r="J775" s="328">
        <f t="shared" si="460"/>
        <v>80</v>
      </c>
      <c r="K775" s="335" t="str">
        <f t="shared" si="467"/>
        <v/>
      </c>
      <c r="L775" s="323" t="str">
        <f t="shared" si="468"/>
        <v/>
      </c>
      <c r="M775" s="323" t="str">
        <f t="shared" si="469"/>
        <v/>
      </c>
      <c r="N775" s="328" t="str">
        <f t="shared" si="470"/>
        <v/>
      </c>
      <c r="O775" s="328" t="str">
        <f t="shared" si="471"/>
        <v/>
      </c>
      <c r="P775" s="332"/>
      <c r="Q775" s="328"/>
      <c r="R775" s="277" t="str">
        <f>IF(H775&gt;0, rate1(1,$L$52,$L$51,$L$54,L775,$L$53,$L$50,P775),"")</f>
        <v/>
      </c>
      <c r="S775" s="323"/>
      <c r="T775" s="323"/>
      <c r="U775" s="328"/>
      <c r="V775" s="336"/>
      <c r="W775" s="328"/>
      <c r="X775" s="328"/>
      <c r="Y775" s="328"/>
      <c r="Z775" s="108" t="str">
        <f>IF(H775&gt;0, rate1(1,$L$52,$L$51,$L$54,U775,$L$53,$L$50,Y775),"")</f>
        <v/>
      </c>
      <c r="AA775" s="336" t="str">
        <f t="shared" si="472"/>
        <v/>
      </c>
      <c r="AB775" s="336" t="str">
        <f t="shared" si="473"/>
        <v/>
      </c>
      <c r="AC775" s="328" t="str">
        <f t="shared" si="474"/>
        <v/>
      </c>
      <c r="AD775" s="328" t="str">
        <f t="shared" si="475"/>
        <v/>
      </c>
      <c r="AE775" s="328" t="str">
        <f t="shared" si="476"/>
        <v/>
      </c>
      <c r="AF775" s="328" t="str">
        <f t="shared" si="477"/>
        <v/>
      </c>
      <c r="AG775" s="328" t="str">
        <f t="shared" si="478"/>
        <v/>
      </c>
      <c r="AH775" s="328" t="str">
        <f t="shared" si="479"/>
        <v/>
      </c>
      <c r="AI775" s="328" t="str">
        <f t="shared" si="480"/>
        <v/>
      </c>
      <c r="AJ775" s="328" t="str">
        <f t="shared" si="481"/>
        <v/>
      </c>
      <c r="AK775" s="337" t="str">
        <f t="shared" si="482"/>
        <v/>
      </c>
      <c r="AL775" s="42" t="str">
        <f t="shared" si="483"/>
        <v/>
      </c>
    </row>
    <row r="776" spans="2:38" ht="15" x14ac:dyDescent="0.15">
      <c r="B776" s="328" t="str">
        <f t="shared" si="461"/>
        <v/>
      </c>
      <c r="C776" s="328" t="str">
        <f t="shared" si="462"/>
        <v/>
      </c>
      <c r="D776" s="328" t="str">
        <f t="shared" si="463"/>
        <v/>
      </c>
      <c r="E776" s="328" t="e">
        <f t="shared" si="459"/>
        <v>#VALUE!</v>
      </c>
      <c r="F776" s="328" t="str">
        <f t="shared" si="464"/>
        <v/>
      </c>
      <c r="G776" s="328" t="str">
        <f t="shared" si="465"/>
        <v/>
      </c>
      <c r="H776" s="313"/>
      <c r="I776" s="328" t="str">
        <f t="shared" si="466"/>
        <v/>
      </c>
      <c r="J776" s="328">
        <f t="shared" si="460"/>
        <v>80</v>
      </c>
      <c r="K776" s="335" t="str">
        <f t="shared" si="467"/>
        <v/>
      </c>
      <c r="L776" s="323" t="str">
        <f t="shared" si="468"/>
        <v/>
      </c>
      <c r="M776" s="323" t="str">
        <f t="shared" si="469"/>
        <v/>
      </c>
      <c r="N776" s="328" t="str">
        <f t="shared" si="470"/>
        <v/>
      </c>
      <c r="O776" s="328" t="str">
        <f t="shared" si="471"/>
        <v/>
      </c>
      <c r="P776" s="332"/>
      <c r="Q776" s="328"/>
      <c r="R776" s="277" t="str">
        <f>IF(H776&gt;0, rate1(1,$L$52,$L$51,$L$54,L776,$L$53,$L$50,P776),"")</f>
        <v/>
      </c>
      <c r="S776" s="323"/>
      <c r="T776" s="323"/>
      <c r="U776" s="328"/>
      <c r="V776" s="336"/>
      <c r="W776" s="328"/>
      <c r="X776" s="328"/>
      <c r="Y776" s="328"/>
      <c r="Z776" s="108" t="str">
        <f>IF(H776&gt;0, rate1(1,$L$52,$L$51,$L$54,U776,$L$53,$L$50,Y776),"")</f>
        <v/>
      </c>
      <c r="AA776" s="336" t="str">
        <f t="shared" si="472"/>
        <v/>
      </c>
      <c r="AB776" s="336" t="str">
        <f t="shared" si="473"/>
        <v/>
      </c>
      <c r="AC776" s="328" t="str">
        <f t="shared" si="474"/>
        <v/>
      </c>
      <c r="AD776" s="328" t="str">
        <f t="shared" si="475"/>
        <v/>
      </c>
      <c r="AE776" s="328" t="str">
        <f t="shared" si="476"/>
        <v/>
      </c>
      <c r="AF776" s="328" t="str">
        <f t="shared" si="477"/>
        <v/>
      </c>
      <c r="AG776" s="328" t="str">
        <f t="shared" si="478"/>
        <v/>
      </c>
      <c r="AH776" s="328" t="str">
        <f t="shared" si="479"/>
        <v/>
      </c>
      <c r="AI776" s="328" t="str">
        <f t="shared" si="480"/>
        <v/>
      </c>
      <c r="AJ776" s="328" t="str">
        <f t="shared" si="481"/>
        <v/>
      </c>
      <c r="AK776" s="337" t="str">
        <f t="shared" si="482"/>
        <v/>
      </c>
      <c r="AL776" s="42" t="str">
        <f t="shared" si="483"/>
        <v/>
      </c>
    </row>
    <row r="777" spans="2:38" ht="15" x14ac:dyDescent="0.15">
      <c r="B777" s="328" t="str">
        <f t="shared" si="461"/>
        <v/>
      </c>
      <c r="C777" s="328" t="str">
        <f t="shared" si="462"/>
        <v/>
      </c>
      <c r="D777" s="328" t="str">
        <f t="shared" si="463"/>
        <v/>
      </c>
      <c r="E777" s="328" t="e">
        <f t="shared" si="459"/>
        <v>#VALUE!</v>
      </c>
      <c r="F777" s="328" t="str">
        <f t="shared" si="464"/>
        <v/>
      </c>
      <c r="G777" s="328" t="str">
        <f t="shared" si="465"/>
        <v/>
      </c>
      <c r="H777" s="313"/>
      <c r="I777" s="328" t="str">
        <f t="shared" si="466"/>
        <v/>
      </c>
      <c r="J777" s="328">
        <f t="shared" si="460"/>
        <v>80</v>
      </c>
      <c r="K777" s="335" t="str">
        <f t="shared" si="467"/>
        <v/>
      </c>
      <c r="L777" s="323" t="str">
        <f t="shared" si="468"/>
        <v/>
      </c>
      <c r="M777" s="323" t="str">
        <f t="shared" si="469"/>
        <v/>
      </c>
      <c r="N777" s="328" t="str">
        <f t="shared" si="470"/>
        <v/>
      </c>
      <c r="O777" s="328" t="str">
        <f t="shared" si="471"/>
        <v/>
      </c>
      <c r="P777" s="332"/>
      <c r="Q777" s="328"/>
      <c r="R777" s="277" t="str">
        <f>IF(H777&gt;0, rate1(1,$L$52,$L$51,$L$54,L777,$L$53,$L$50,P777),"")</f>
        <v/>
      </c>
      <c r="S777" s="323"/>
      <c r="T777" s="323"/>
      <c r="U777" s="328"/>
      <c r="V777" s="336"/>
      <c r="W777" s="328"/>
      <c r="X777" s="328"/>
      <c r="Y777" s="328"/>
      <c r="Z777" s="108" t="str">
        <f>IF(H777&gt;0, rate1(1,$L$52,$L$51,$L$54,U777,$L$53,$L$50,Y777),"")</f>
        <v/>
      </c>
      <c r="AA777" s="336" t="str">
        <f t="shared" si="472"/>
        <v/>
      </c>
      <c r="AB777" s="336" t="str">
        <f t="shared" si="473"/>
        <v/>
      </c>
      <c r="AC777" s="328" t="str">
        <f t="shared" si="474"/>
        <v/>
      </c>
      <c r="AD777" s="328" t="str">
        <f t="shared" si="475"/>
        <v/>
      </c>
      <c r="AE777" s="328" t="str">
        <f t="shared" si="476"/>
        <v/>
      </c>
      <c r="AF777" s="328" t="str">
        <f t="shared" si="477"/>
        <v/>
      </c>
      <c r="AG777" s="328" t="str">
        <f t="shared" si="478"/>
        <v/>
      </c>
      <c r="AH777" s="328" t="str">
        <f t="shared" si="479"/>
        <v/>
      </c>
      <c r="AI777" s="328" t="str">
        <f t="shared" si="480"/>
        <v/>
      </c>
      <c r="AJ777" s="328" t="str">
        <f t="shared" si="481"/>
        <v/>
      </c>
      <c r="AK777" s="337" t="str">
        <f t="shared" si="482"/>
        <v/>
      </c>
      <c r="AL777" s="42" t="str">
        <f t="shared" si="483"/>
        <v/>
      </c>
    </row>
    <row r="778" spans="2:38" ht="15" x14ac:dyDescent="0.15">
      <c r="B778" s="328" t="str">
        <f t="shared" si="461"/>
        <v/>
      </c>
      <c r="C778" s="328" t="str">
        <f t="shared" si="462"/>
        <v/>
      </c>
      <c r="D778" s="328" t="str">
        <f t="shared" si="463"/>
        <v/>
      </c>
      <c r="E778" s="328" t="e">
        <f t="shared" si="459"/>
        <v>#VALUE!</v>
      </c>
      <c r="F778" s="328" t="str">
        <f t="shared" si="464"/>
        <v/>
      </c>
      <c r="G778" s="328" t="str">
        <f t="shared" si="465"/>
        <v/>
      </c>
      <c r="H778" s="313"/>
      <c r="I778" s="328" t="str">
        <f t="shared" si="466"/>
        <v/>
      </c>
      <c r="J778" s="328">
        <f t="shared" si="460"/>
        <v>80</v>
      </c>
      <c r="K778" s="335" t="str">
        <f t="shared" si="467"/>
        <v/>
      </c>
      <c r="L778" s="323" t="str">
        <f t="shared" si="468"/>
        <v/>
      </c>
      <c r="M778" s="323" t="str">
        <f t="shared" si="469"/>
        <v/>
      </c>
      <c r="N778" s="328" t="str">
        <f t="shared" si="470"/>
        <v/>
      </c>
      <c r="O778" s="328" t="str">
        <f t="shared" si="471"/>
        <v/>
      </c>
      <c r="P778" s="332"/>
      <c r="Q778" s="328"/>
      <c r="R778" s="277" t="str">
        <f>IF(H778&gt;0, rate1(1,$L$52,$L$51,$L$54,L778,$L$53,$L$50,P778),"")</f>
        <v/>
      </c>
      <c r="S778" s="323"/>
      <c r="T778" s="323"/>
      <c r="U778" s="328"/>
      <c r="V778" s="336"/>
      <c r="W778" s="328"/>
      <c r="X778" s="328"/>
      <c r="Y778" s="328"/>
      <c r="Z778" s="108" t="str">
        <f>IF(H778&gt;0, rate1(1,$L$52,$L$51,$L$54,U778,$L$53,$L$50,Y778),"")</f>
        <v/>
      </c>
      <c r="AA778" s="336" t="str">
        <f t="shared" si="472"/>
        <v/>
      </c>
      <c r="AB778" s="336" t="str">
        <f t="shared" si="473"/>
        <v/>
      </c>
      <c r="AC778" s="328" t="str">
        <f t="shared" si="474"/>
        <v/>
      </c>
      <c r="AD778" s="328" t="str">
        <f t="shared" si="475"/>
        <v/>
      </c>
      <c r="AE778" s="328" t="str">
        <f t="shared" si="476"/>
        <v/>
      </c>
      <c r="AF778" s="328" t="str">
        <f t="shared" si="477"/>
        <v/>
      </c>
      <c r="AG778" s="328" t="str">
        <f t="shared" si="478"/>
        <v/>
      </c>
      <c r="AH778" s="328" t="str">
        <f t="shared" si="479"/>
        <v/>
      </c>
      <c r="AI778" s="328" t="str">
        <f t="shared" si="480"/>
        <v/>
      </c>
      <c r="AJ778" s="328" t="str">
        <f t="shared" si="481"/>
        <v/>
      </c>
      <c r="AK778" s="337" t="str">
        <f t="shared" si="482"/>
        <v/>
      </c>
      <c r="AL778" s="42" t="str">
        <f t="shared" si="483"/>
        <v/>
      </c>
    </row>
    <row r="779" spans="2:38" ht="15" x14ac:dyDescent="0.15">
      <c r="B779" s="328" t="str">
        <f t="shared" si="461"/>
        <v/>
      </c>
      <c r="C779" s="328" t="str">
        <f t="shared" si="462"/>
        <v/>
      </c>
      <c r="D779" s="328" t="str">
        <f t="shared" si="463"/>
        <v/>
      </c>
      <c r="E779" s="328" t="e">
        <f t="shared" si="459"/>
        <v>#VALUE!</v>
      </c>
      <c r="F779" s="328" t="str">
        <f t="shared" si="464"/>
        <v/>
      </c>
      <c r="G779" s="328" t="str">
        <f t="shared" si="465"/>
        <v/>
      </c>
      <c r="H779" s="313"/>
      <c r="I779" s="328" t="str">
        <f t="shared" si="466"/>
        <v/>
      </c>
      <c r="J779" s="328">
        <f t="shared" si="460"/>
        <v>80</v>
      </c>
      <c r="K779" s="335" t="str">
        <f t="shared" si="467"/>
        <v/>
      </c>
      <c r="L779" s="323" t="str">
        <f t="shared" si="468"/>
        <v/>
      </c>
      <c r="M779" s="323" t="str">
        <f t="shared" si="469"/>
        <v/>
      </c>
      <c r="N779" s="328" t="str">
        <f t="shared" si="470"/>
        <v/>
      </c>
      <c r="O779" s="328" t="str">
        <f t="shared" si="471"/>
        <v/>
      </c>
      <c r="P779" s="332"/>
      <c r="Q779" s="328"/>
      <c r="R779" s="277" t="str">
        <f>IF(H779&gt;0, rate1(1,$L$52,$L$51,$L$54,L779,$L$53,$L$50,P779),"")</f>
        <v/>
      </c>
      <c r="S779" s="323"/>
      <c r="T779" s="323"/>
      <c r="U779" s="328"/>
      <c r="V779" s="336"/>
      <c r="W779" s="328"/>
      <c r="X779" s="328"/>
      <c r="Y779" s="328"/>
      <c r="Z779" s="108" t="str">
        <f>IF(H779&gt;0, rate1(1,$L$52,$L$51,$L$54,U779,$L$53,$L$50,Y779),"")</f>
        <v/>
      </c>
      <c r="AA779" s="336" t="str">
        <f t="shared" si="472"/>
        <v/>
      </c>
      <c r="AB779" s="336" t="str">
        <f t="shared" si="473"/>
        <v/>
      </c>
      <c r="AC779" s="328" t="str">
        <f t="shared" si="474"/>
        <v/>
      </c>
      <c r="AD779" s="328" t="str">
        <f t="shared" si="475"/>
        <v/>
      </c>
      <c r="AE779" s="328" t="str">
        <f t="shared" si="476"/>
        <v/>
      </c>
      <c r="AF779" s="328" t="str">
        <f t="shared" si="477"/>
        <v/>
      </c>
      <c r="AG779" s="328" t="str">
        <f t="shared" si="478"/>
        <v/>
      </c>
      <c r="AH779" s="328" t="str">
        <f t="shared" si="479"/>
        <v/>
      </c>
      <c r="AI779" s="328" t="str">
        <f t="shared" si="480"/>
        <v/>
      </c>
      <c r="AJ779" s="328" t="str">
        <f t="shared" si="481"/>
        <v/>
      </c>
      <c r="AK779" s="337" t="str">
        <f t="shared" si="482"/>
        <v/>
      </c>
      <c r="AL779" s="42" t="str">
        <f t="shared" si="483"/>
        <v/>
      </c>
    </row>
    <row r="780" spans="2:38" ht="15" x14ac:dyDescent="0.15">
      <c r="B780" s="328" t="str">
        <f t="shared" si="461"/>
        <v/>
      </c>
      <c r="C780" s="328" t="str">
        <f t="shared" si="462"/>
        <v/>
      </c>
      <c r="D780" s="328" t="str">
        <f t="shared" si="463"/>
        <v/>
      </c>
      <c r="E780" s="328" t="e">
        <f t="shared" si="459"/>
        <v>#VALUE!</v>
      </c>
      <c r="F780" s="328" t="str">
        <f t="shared" si="464"/>
        <v/>
      </c>
      <c r="G780" s="328" t="str">
        <f t="shared" si="465"/>
        <v/>
      </c>
      <c r="H780" s="313"/>
      <c r="I780" s="328" t="str">
        <f t="shared" si="466"/>
        <v/>
      </c>
      <c r="J780" s="328">
        <f t="shared" si="460"/>
        <v>80</v>
      </c>
      <c r="K780" s="335" t="str">
        <f t="shared" si="467"/>
        <v/>
      </c>
      <c r="L780" s="323" t="str">
        <f t="shared" si="468"/>
        <v/>
      </c>
      <c r="M780" s="323" t="str">
        <f t="shared" si="469"/>
        <v/>
      </c>
      <c r="N780" s="328" t="str">
        <f t="shared" si="470"/>
        <v/>
      </c>
      <c r="O780" s="328" t="str">
        <f t="shared" si="471"/>
        <v/>
      </c>
      <c r="P780" s="332"/>
      <c r="Q780" s="328"/>
      <c r="R780" s="277" t="str">
        <f>IF(H780&gt;0, rate1(1,$L$52,$L$51,$L$54,L780,$L$53,$L$50,P780),"")</f>
        <v/>
      </c>
      <c r="S780" s="323"/>
      <c r="T780" s="323"/>
      <c r="U780" s="328"/>
      <c r="V780" s="336"/>
      <c r="W780" s="328"/>
      <c r="X780" s="328"/>
      <c r="Y780" s="328"/>
      <c r="Z780" s="108" t="str">
        <f>IF(H780&gt;0, rate1(1,$L$52,$L$51,$L$54,U780,$L$53,$L$50,Y780),"")</f>
        <v/>
      </c>
      <c r="AA780" s="336" t="str">
        <f t="shared" si="472"/>
        <v/>
      </c>
      <c r="AB780" s="336" t="str">
        <f t="shared" si="473"/>
        <v/>
      </c>
      <c r="AC780" s="328" t="str">
        <f t="shared" si="474"/>
        <v/>
      </c>
      <c r="AD780" s="328" t="str">
        <f t="shared" si="475"/>
        <v/>
      </c>
      <c r="AE780" s="328" t="str">
        <f t="shared" si="476"/>
        <v/>
      </c>
      <c r="AF780" s="328" t="str">
        <f t="shared" si="477"/>
        <v/>
      </c>
      <c r="AG780" s="328" t="str">
        <f t="shared" si="478"/>
        <v/>
      </c>
      <c r="AH780" s="328" t="str">
        <f t="shared" si="479"/>
        <v/>
      </c>
      <c r="AI780" s="328" t="str">
        <f t="shared" si="480"/>
        <v/>
      </c>
      <c r="AJ780" s="328" t="str">
        <f t="shared" si="481"/>
        <v/>
      </c>
      <c r="AK780" s="337" t="str">
        <f t="shared" si="482"/>
        <v/>
      </c>
      <c r="AL780" s="42" t="str">
        <f t="shared" si="483"/>
        <v/>
      </c>
    </row>
    <row r="781" spans="2:38" ht="15" x14ac:dyDescent="0.15">
      <c r="B781" s="328" t="str">
        <f t="shared" si="461"/>
        <v/>
      </c>
      <c r="C781" s="328" t="str">
        <f t="shared" si="462"/>
        <v/>
      </c>
      <c r="D781" s="328" t="str">
        <f t="shared" si="463"/>
        <v/>
      </c>
      <c r="E781" s="328" t="e">
        <f t="shared" si="459"/>
        <v>#VALUE!</v>
      </c>
      <c r="F781" s="328" t="str">
        <f t="shared" si="464"/>
        <v/>
      </c>
      <c r="G781" s="328" t="str">
        <f t="shared" si="465"/>
        <v/>
      </c>
      <c r="H781" s="313"/>
      <c r="I781" s="328" t="str">
        <f t="shared" si="466"/>
        <v/>
      </c>
      <c r="J781" s="328">
        <f t="shared" si="460"/>
        <v>80</v>
      </c>
      <c r="K781" s="335" t="str">
        <f t="shared" si="467"/>
        <v/>
      </c>
      <c r="L781" s="323" t="str">
        <f t="shared" si="468"/>
        <v/>
      </c>
      <c r="M781" s="323" t="str">
        <f t="shared" si="469"/>
        <v/>
      </c>
      <c r="N781" s="328" t="str">
        <f t="shared" si="470"/>
        <v/>
      </c>
      <c r="O781" s="328" t="str">
        <f t="shared" si="471"/>
        <v/>
      </c>
      <c r="P781" s="332"/>
      <c r="Q781" s="328"/>
      <c r="R781" s="277" t="str">
        <f>IF(H781&gt;0, rate1(1,$L$52,$L$51,$L$54,L781,$L$53,$L$50,P781),"")</f>
        <v/>
      </c>
      <c r="S781" s="323"/>
      <c r="T781" s="323"/>
      <c r="U781" s="328"/>
      <c r="V781" s="336"/>
      <c r="W781" s="328"/>
      <c r="X781" s="328"/>
      <c r="Y781" s="328"/>
      <c r="Z781" s="108" t="str">
        <f>IF(H781&gt;0, rate1(1,$L$52,$L$51,$L$54,U781,$L$53,$L$50,Y781),"")</f>
        <v/>
      </c>
      <c r="AA781" s="336" t="str">
        <f t="shared" si="472"/>
        <v/>
      </c>
      <c r="AB781" s="336" t="str">
        <f t="shared" si="473"/>
        <v/>
      </c>
      <c r="AC781" s="328" t="str">
        <f t="shared" si="474"/>
        <v/>
      </c>
      <c r="AD781" s="328" t="str">
        <f t="shared" si="475"/>
        <v/>
      </c>
      <c r="AE781" s="328" t="str">
        <f t="shared" si="476"/>
        <v/>
      </c>
      <c r="AF781" s="328" t="str">
        <f t="shared" si="477"/>
        <v/>
      </c>
      <c r="AG781" s="328" t="str">
        <f t="shared" si="478"/>
        <v/>
      </c>
      <c r="AH781" s="328" t="str">
        <f t="shared" si="479"/>
        <v/>
      </c>
      <c r="AI781" s="328" t="str">
        <f t="shared" si="480"/>
        <v/>
      </c>
      <c r="AJ781" s="328" t="str">
        <f t="shared" si="481"/>
        <v/>
      </c>
      <c r="AK781" s="337" t="str">
        <f t="shared" si="482"/>
        <v/>
      </c>
      <c r="AL781" s="42" t="str">
        <f t="shared" si="483"/>
        <v/>
      </c>
    </row>
    <row r="782" spans="2:38" ht="15" x14ac:dyDescent="0.15">
      <c r="B782" s="328" t="str">
        <f t="shared" si="461"/>
        <v/>
      </c>
      <c r="C782" s="328" t="str">
        <f t="shared" si="462"/>
        <v/>
      </c>
      <c r="D782" s="328" t="str">
        <f t="shared" si="463"/>
        <v/>
      </c>
      <c r="E782" s="328" t="e">
        <f t="shared" si="459"/>
        <v>#VALUE!</v>
      </c>
      <c r="F782" s="328" t="str">
        <f t="shared" si="464"/>
        <v/>
      </c>
      <c r="G782" s="328" t="str">
        <f t="shared" si="465"/>
        <v/>
      </c>
      <c r="H782" s="313"/>
      <c r="I782" s="328" t="str">
        <f t="shared" si="466"/>
        <v/>
      </c>
      <c r="J782" s="328">
        <f t="shared" si="460"/>
        <v>80</v>
      </c>
      <c r="K782" s="335" t="str">
        <f t="shared" si="467"/>
        <v/>
      </c>
      <c r="L782" s="323" t="str">
        <f t="shared" si="468"/>
        <v/>
      </c>
      <c r="M782" s="323" t="str">
        <f t="shared" si="469"/>
        <v/>
      </c>
      <c r="N782" s="328" t="str">
        <f t="shared" si="470"/>
        <v/>
      </c>
      <c r="O782" s="328" t="str">
        <f t="shared" si="471"/>
        <v/>
      </c>
      <c r="P782" s="332"/>
      <c r="Q782" s="328"/>
      <c r="R782" s="277" t="str">
        <f>IF(H782&gt;0, rate1(1,$L$52,$L$51,$L$54,L782,$L$53,$L$50,P782),"")</f>
        <v/>
      </c>
      <c r="S782" s="323"/>
      <c r="T782" s="323"/>
      <c r="U782" s="328"/>
      <c r="V782" s="336"/>
      <c r="W782" s="328"/>
      <c r="X782" s="328"/>
      <c r="Y782" s="328"/>
      <c r="Z782" s="108" t="str">
        <f>IF(H782&gt;0, rate1(1,$L$52,$L$51,$L$54,U782,$L$53,$L$50,Y782),"")</f>
        <v/>
      </c>
      <c r="AA782" s="336" t="str">
        <f t="shared" si="472"/>
        <v/>
      </c>
      <c r="AB782" s="336" t="str">
        <f t="shared" si="473"/>
        <v/>
      </c>
      <c r="AC782" s="328" t="str">
        <f t="shared" si="474"/>
        <v/>
      </c>
      <c r="AD782" s="328" t="str">
        <f t="shared" si="475"/>
        <v/>
      </c>
      <c r="AE782" s="328" t="str">
        <f t="shared" si="476"/>
        <v/>
      </c>
      <c r="AF782" s="328" t="str">
        <f t="shared" si="477"/>
        <v/>
      </c>
      <c r="AG782" s="328" t="str">
        <f t="shared" si="478"/>
        <v/>
      </c>
      <c r="AH782" s="328" t="str">
        <f t="shared" si="479"/>
        <v/>
      </c>
      <c r="AI782" s="328" t="str">
        <f t="shared" si="480"/>
        <v/>
      </c>
      <c r="AJ782" s="328" t="str">
        <f t="shared" si="481"/>
        <v/>
      </c>
      <c r="AK782" s="337" t="str">
        <f t="shared" si="482"/>
        <v/>
      </c>
      <c r="AL782" s="42" t="str">
        <f t="shared" si="483"/>
        <v/>
      </c>
    </row>
    <row r="783" spans="2:38" ht="15" x14ac:dyDescent="0.15">
      <c r="B783" s="328" t="str">
        <f t="shared" si="461"/>
        <v/>
      </c>
      <c r="C783" s="328" t="str">
        <f t="shared" si="462"/>
        <v/>
      </c>
      <c r="D783" s="328" t="str">
        <f t="shared" si="463"/>
        <v/>
      </c>
      <c r="E783" s="328" t="e">
        <f t="shared" si="459"/>
        <v>#VALUE!</v>
      </c>
      <c r="F783" s="328" t="str">
        <f t="shared" si="464"/>
        <v/>
      </c>
      <c r="G783" s="328" t="str">
        <f t="shared" si="465"/>
        <v/>
      </c>
      <c r="H783" s="313"/>
      <c r="I783" s="328" t="str">
        <f t="shared" si="466"/>
        <v/>
      </c>
      <c r="J783" s="328">
        <f t="shared" si="460"/>
        <v>80</v>
      </c>
      <c r="K783" s="335" t="str">
        <f t="shared" si="467"/>
        <v/>
      </c>
      <c r="L783" s="323" t="str">
        <f t="shared" si="468"/>
        <v/>
      </c>
      <c r="M783" s="323" t="str">
        <f t="shared" si="469"/>
        <v/>
      </c>
      <c r="N783" s="328" t="str">
        <f t="shared" si="470"/>
        <v/>
      </c>
      <c r="O783" s="328" t="str">
        <f t="shared" si="471"/>
        <v/>
      </c>
      <c r="P783" s="332"/>
      <c r="Q783" s="328"/>
      <c r="R783" s="277" t="str">
        <f>IF(H783&gt;0, rate1(1,$L$52,$L$51,$L$54,L783,$L$53,$L$50,P783),"")</f>
        <v/>
      </c>
      <c r="S783" s="323"/>
      <c r="T783" s="323"/>
      <c r="U783" s="328"/>
      <c r="V783" s="336"/>
      <c r="W783" s="328"/>
      <c r="X783" s="328"/>
      <c r="Y783" s="328"/>
      <c r="Z783" s="108" t="str">
        <f>IF(H783&gt;0, rate1(1,$L$52,$L$51,$L$54,U783,$L$53,$L$50,Y783),"")</f>
        <v/>
      </c>
      <c r="AA783" s="336" t="str">
        <f t="shared" si="472"/>
        <v/>
      </c>
      <c r="AB783" s="336" t="str">
        <f t="shared" si="473"/>
        <v/>
      </c>
      <c r="AC783" s="328" t="str">
        <f t="shared" si="474"/>
        <v/>
      </c>
      <c r="AD783" s="328" t="str">
        <f t="shared" si="475"/>
        <v/>
      </c>
      <c r="AE783" s="328" t="str">
        <f t="shared" si="476"/>
        <v/>
      </c>
      <c r="AF783" s="328" t="str">
        <f t="shared" si="477"/>
        <v/>
      </c>
      <c r="AG783" s="328" t="str">
        <f t="shared" si="478"/>
        <v/>
      </c>
      <c r="AH783" s="328" t="str">
        <f t="shared" si="479"/>
        <v/>
      </c>
      <c r="AI783" s="328" t="str">
        <f t="shared" si="480"/>
        <v/>
      </c>
      <c r="AJ783" s="328" t="str">
        <f t="shared" si="481"/>
        <v/>
      </c>
      <c r="AK783" s="337" t="str">
        <f t="shared" si="482"/>
        <v/>
      </c>
      <c r="AL783" s="42" t="str">
        <f t="shared" si="483"/>
        <v/>
      </c>
    </row>
    <row r="784" spans="2:38" ht="15" x14ac:dyDescent="0.15">
      <c r="B784" s="328" t="str">
        <f t="shared" si="461"/>
        <v/>
      </c>
      <c r="C784" s="328" t="str">
        <f t="shared" si="462"/>
        <v/>
      </c>
      <c r="D784" s="328" t="str">
        <f t="shared" si="463"/>
        <v/>
      </c>
      <c r="E784" s="328" t="e">
        <f t="shared" si="459"/>
        <v>#VALUE!</v>
      </c>
      <c r="F784" s="328" t="str">
        <f t="shared" si="464"/>
        <v/>
      </c>
      <c r="G784" s="328" t="str">
        <f t="shared" si="465"/>
        <v/>
      </c>
      <c r="H784" s="313"/>
      <c r="I784" s="328" t="str">
        <f t="shared" si="466"/>
        <v/>
      </c>
      <c r="J784" s="328">
        <f t="shared" si="460"/>
        <v>80</v>
      </c>
      <c r="K784" s="335" t="str">
        <f t="shared" si="467"/>
        <v/>
      </c>
      <c r="L784" s="323" t="str">
        <f t="shared" si="468"/>
        <v/>
      </c>
      <c r="M784" s="323" t="str">
        <f t="shared" si="469"/>
        <v/>
      </c>
      <c r="N784" s="328" t="str">
        <f t="shared" si="470"/>
        <v/>
      </c>
      <c r="O784" s="328" t="str">
        <f t="shared" si="471"/>
        <v/>
      </c>
      <c r="P784" s="332"/>
      <c r="Q784" s="328"/>
      <c r="R784" s="277" t="str">
        <f>IF(H784&gt;0, rate1(1,$L$52,$L$51,$L$54,L784,$L$53,$L$50,P784),"")</f>
        <v/>
      </c>
      <c r="S784" s="323"/>
      <c r="T784" s="323"/>
      <c r="U784" s="328"/>
      <c r="V784" s="336"/>
      <c r="W784" s="328"/>
      <c r="X784" s="328"/>
      <c r="Y784" s="328"/>
      <c r="Z784" s="108" t="str">
        <f>IF(H784&gt;0, rate1(1,$L$52,$L$51,$L$54,U784,$L$53,$L$50,Y784),"")</f>
        <v/>
      </c>
      <c r="AA784" s="336" t="str">
        <f t="shared" si="472"/>
        <v/>
      </c>
      <c r="AB784" s="336" t="str">
        <f t="shared" si="473"/>
        <v/>
      </c>
      <c r="AC784" s="328" t="str">
        <f t="shared" si="474"/>
        <v/>
      </c>
      <c r="AD784" s="328" t="str">
        <f t="shared" si="475"/>
        <v/>
      </c>
      <c r="AE784" s="328" t="str">
        <f t="shared" si="476"/>
        <v/>
      </c>
      <c r="AF784" s="328" t="str">
        <f t="shared" si="477"/>
        <v/>
      </c>
      <c r="AG784" s="328" t="str">
        <f t="shared" si="478"/>
        <v/>
      </c>
      <c r="AH784" s="328" t="str">
        <f t="shared" si="479"/>
        <v/>
      </c>
      <c r="AI784" s="328" t="str">
        <f t="shared" si="480"/>
        <v/>
      </c>
      <c r="AJ784" s="328" t="str">
        <f t="shared" si="481"/>
        <v/>
      </c>
      <c r="AK784" s="337" t="str">
        <f t="shared" si="482"/>
        <v/>
      </c>
      <c r="AL784" s="42" t="str">
        <f t="shared" si="483"/>
        <v/>
      </c>
    </row>
    <row r="785" spans="2:38" ht="15" x14ac:dyDescent="0.15">
      <c r="B785" s="328" t="str">
        <f t="shared" si="461"/>
        <v/>
      </c>
      <c r="C785" s="328" t="str">
        <f t="shared" si="462"/>
        <v/>
      </c>
      <c r="D785" s="328" t="str">
        <f t="shared" si="463"/>
        <v/>
      </c>
      <c r="E785" s="328" t="e">
        <f t="shared" si="459"/>
        <v>#VALUE!</v>
      </c>
      <c r="F785" s="328" t="str">
        <f t="shared" si="464"/>
        <v/>
      </c>
      <c r="G785" s="328" t="str">
        <f t="shared" si="465"/>
        <v/>
      </c>
      <c r="H785" s="313"/>
      <c r="I785" s="328" t="str">
        <f t="shared" si="466"/>
        <v/>
      </c>
      <c r="J785" s="328">
        <f t="shared" si="460"/>
        <v>80</v>
      </c>
      <c r="K785" s="335" t="str">
        <f t="shared" si="467"/>
        <v/>
      </c>
      <c r="L785" s="323" t="str">
        <f t="shared" si="468"/>
        <v/>
      </c>
      <c r="M785" s="323" t="str">
        <f t="shared" si="469"/>
        <v/>
      </c>
      <c r="N785" s="328" t="str">
        <f t="shared" si="470"/>
        <v/>
      </c>
      <c r="O785" s="328" t="str">
        <f t="shared" si="471"/>
        <v/>
      </c>
      <c r="P785" s="332"/>
      <c r="Q785" s="328"/>
      <c r="R785" s="277" t="str">
        <f>IF(H785&gt;0, rate1(1,$L$52,$L$51,$L$54,L785,$L$53,$L$50,P785),"")</f>
        <v/>
      </c>
      <c r="S785" s="323"/>
      <c r="T785" s="323"/>
      <c r="U785" s="328"/>
      <c r="V785" s="336"/>
      <c r="W785" s="328"/>
      <c r="X785" s="328"/>
      <c r="Y785" s="328"/>
      <c r="Z785" s="108" t="str">
        <f>IF(H785&gt;0, rate1(1,$L$52,$L$51,$L$54,U785,$L$53,$L$50,Y785),"")</f>
        <v/>
      </c>
      <c r="AA785" s="336" t="str">
        <f t="shared" si="472"/>
        <v/>
      </c>
      <c r="AB785" s="336" t="str">
        <f t="shared" si="473"/>
        <v/>
      </c>
      <c r="AC785" s="328" t="str">
        <f t="shared" si="474"/>
        <v/>
      </c>
      <c r="AD785" s="328" t="str">
        <f t="shared" si="475"/>
        <v/>
      </c>
      <c r="AE785" s="328" t="str">
        <f t="shared" si="476"/>
        <v/>
      </c>
      <c r="AF785" s="328" t="str">
        <f t="shared" si="477"/>
        <v/>
      </c>
      <c r="AG785" s="328" t="str">
        <f t="shared" si="478"/>
        <v/>
      </c>
      <c r="AH785" s="328" t="str">
        <f t="shared" si="479"/>
        <v/>
      </c>
      <c r="AI785" s="328" t="str">
        <f t="shared" si="480"/>
        <v/>
      </c>
      <c r="AJ785" s="328" t="str">
        <f t="shared" si="481"/>
        <v/>
      </c>
      <c r="AK785" s="337" t="str">
        <f t="shared" si="482"/>
        <v/>
      </c>
      <c r="AL785" s="42" t="str">
        <f t="shared" si="483"/>
        <v/>
      </c>
    </row>
    <row r="786" spans="2:38" ht="15" x14ac:dyDescent="0.15">
      <c r="B786" s="328" t="str">
        <f t="shared" si="461"/>
        <v/>
      </c>
      <c r="C786" s="328" t="str">
        <f t="shared" si="462"/>
        <v/>
      </c>
      <c r="D786" s="328" t="str">
        <f t="shared" si="463"/>
        <v/>
      </c>
      <c r="E786" s="328" t="e">
        <f t="shared" si="459"/>
        <v>#VALUE!</v>
      </c>
      <c r="F786" s="328" t="str">
        <f t="shared" si="464"/>
        <v/>
      </c>
      <c r="G786" s="328" t="str">
        <f t="shared" si="465"/>
        <v/>
      </c>
      <c r="H786" s="313"/>
      <c r="I786" s="328" t="str">
        <f t="shared" si="466"/>
        <v/>
      </c>
      <c r="J786" s="328">
        <f t="shared" si="460"/>
        <v>80</v>
      </c>
      <c r="K786" s="335" t="str">
        <f t="shared" si="467"/>
        <v/>
      </c>
      <c r="L786" s="323" t="str">
        <f t="shared" si="468"/>
        <v/>
      </c>
      <c r="M786" s="323" t="str">
        <f t="shared" si="469"/>
        <v/>
      </c>
      <c r="N786" s="328" t="str">
        <f t="shared" si="470"/>
        <v/>
      </c>
      <c r="O786" s="328" t="str">
        <f t="shared" si="471"/>
        <v/>
      </c>
      <c r="P786" s="332"/>
      <c r="Q786" s="328"/>
      <c r="R786" s="277" t="str">
        <f>IF(H786&gt;0, rate1(1,$L$52,$L$51,$L$54,L786,$L$53,$L$50,P786),"")</f>
        <v/>
      </c>
      <c r="S786" s="323"/>
      <c r="T786" s="323"/>
      <c r="U786" s="328"/>
      <c r="V786" s="336"/>
      <c r="W786" s="328"/>
      <c r="X786" s="328"/>
      <c r="Y786" s="328"/>
      <c r="Z786" s="108" t="str">
        <f>IF(H786&gt;0, rate1(1,$L$52,$L$51,$L$54,U786,$L$53,$L$50,Y786),"")</f>
        <v/>
      </c>
      <c r="AA786" s="336" t="str">
        <f t="shared" si="472"/>
        <v/>
      </c>
      <c r="AB786" s="336" t="str">
        <f t="shared" si="473"/>
        <v/>
      </c>
      <c r="AC786" s="328" t="str">
        <f t="shared" si="474"/>
        <v/>
      </c>
      <c r="AD786" s="328" t="str">
        <f t="shared" si="475"/>
        <v/>
      </c>
      <c r="AE786" s="328" t="str">
        <f t="shared" si="476"/>
        <v/>
      </c>
      <c r="AF786" s="328" t="str">
        <f t="shared" si="477"/>
        <v/>
      </c>
      <c r="AG786" s="328" t="str">
        <f t="shared" si="478"/>
        <v/>
      </c>
      <c r="AH786" s="328" t="str">
        <f t="shared" si="479"/>
        <v/>
      </c>
      <c r="AI786" s="328" t="str">
        <f t="shared" si="480"/>
        <v/>
      </c>
      <c r="AJ786" s="328" t="str">
        <f t="shared" si="481"/>
        <v/>
      </c>
      <c r="AK786" s="337" t="str">
        <f t="shared" si="482"/>
        <v/>
      </c>
      <c r="AL786" s="42" t="str">
        <f t="shared" si="483"/>
        <v/>
      </c>
    </row>
    <row r="787" spans="2:38" ht="15" x14ac:dyDescent="0.15">
      <c r="B787" s="328" t="str">
        <f t="shared" si="461"/>
        <v/>
      </c>
      <c r="C787" s="328" t="str">
        <f t="shared" si="462"/>
        <v/>
      </c>
      <c r="D787" s="328" t="str">
        <f t="shared" si="463"/>
        <v/>
      </c>
      <c r="E787" s="328" t="e">
        <f t="shared" si="459"/>
        <v>#VALUE!</v>
      </c>
      <c r="F787" s="328" t="str">
        <f t="shared" si="464"/>
        <v/>
      </c>
      <c r="G787" s="328" t="str">
        <f t="shared" si="465"/>
        <v/>
      </c>
      <c r="H787" s="313"/>
      <c r="I787" s="328" t="str">
        <f t="shared" si="466"/>
        <v/>
      </c>
      <c r="J787" s="328">
        <f t="shared" si="460"/>
        <v>80</v>
      </c>
      <c r="K787" s="335" t="str">
        <f t="shared" si="467"/>
        <v/>
      </c>
      <c r="L787" s="323" t="str">
        <f t="shared" si="468"/>
        <v/>
      </c>
      <c r="M787" s="323" t="str">
        <f t="shared" si="469"/>
        <v/>
      </c>
      <c r="N787" s="328" t="str">
        <f t="shared" si="470"/>
        <v/>
      </c>
      <c r="O787" s="328" t="str">
        <f t="shared" si="471"/>
        <v/>
      </c>
      <c r="P787" s="332"/>
      <c r="Q787" s="328"/>
      <c r="R787" s="277" t="str">
        <f>IF(H787&gt;0, rate1(1,$L$52,$L$51,$L$54,L787,$L$53,$L$50,P787),"")</f>
        <v/>
      </c>
      <c r="S787" s="323"/>
      <c r="T787" s="323"/>
      <c r="U787" s="328"/>
      <c r="V787" s="336"/>
      <c r="W787" s="328"/>
      <c r="X787" s="328"/>
      <c r="Y787" s="328"/>
      <c r="Z787" s="108" t="str">
        <f>IF(H787&gt;0, rate1(1,$L$52,$L$51,$L$54,U787,$L$53,$L$50,Y787),"")</f>
        <v/>
      </c>
      <c r="AA787" s="336" t="str">
        <f t="shared" si="472"/>
        <v/>
      </c>
      <c r="AB787" s="336" t="str">
        <f t="shared" si="473"/>
        <v/>
      </c>
      <c r="AC787" s="328" t="str">
        <f t="shared" si="474"/>
        <v/>
      </c>
      <c r="AD787" s="328" t="str">
        <f t="shared" si="475"/>
        <v/>
      </c>
      <c r="AE787" s="328" t="str">
        <f t="shared" si="476"/>
        <v/>
      </c>
      <c r="AF787" s="328" t="str">
        <f t="shared" si="477"/>
        <v/>
      </c>
      <c r="AG787" s="328" t="str">
        <f t="shared" si="478"/>
        <v/>
      </c>
      <c r="AH787" s="328" t="str">
        <f t="shared" si="479"/>
        <v/>
      </c>
      <c r="AI787" s="328" t="str">
        <f t="shared" si="480"/>
        <v/>
      </c>
      <c r="AJ787" s="328" t="str">
        <f t="shared" si="481"/>
        <v/>
      </c>
      <c r="AK787" s="337" t="str">
        <f t="shared" si="482"/>
        <v/>
      </c>
      <c r="AL787" s="42" t="str">
        <f t="shared" si="483"/>
        <v/>
      </c>
    </row>
    <row r="788" spans="2:38" ht="15" x14ac:dyDescent="0.15">
      <c r="B788" s="328" t="str">
        <f t="shared" si="461"/>
        <v/>
      </c>
      <c r="C788" s="328" t="str">
        <f t="shared" si="462"/>
        <v/>
      </c>
      <c r="D788" s="328" t="str">
        <f t="shared" si="463"/>
        <v/>
      </c>
      <c r="E788" s="328" t="e">
        <f t="shared" si="459"/>
        <v>#VALUE!</v>
      </c>
      <c r="F788" s="328" t="str">
        <f t="shared" si="464"/>
        <v/>
      </c>
      <c r="G788" s="328" t="str">
        <f t="shared" si="465"/>
        <v/>
      </c>
      <c r="H788" s="313"/>
      <c r="I788" s="328" t="str">
        <f t="shared" si="466"/>
        <v/>
      </c>
      <c r="J788" s="328">
        <f t="shared" si="460"/>
        <v>80</v>
      </c>
      <c r="K788" s="335" t="str">
        <f t="shared" si="467"/>
        <v/>
      </c>
      <c r="L788" s="323" t="str">
        <f t="shared" si="468"/>
        <v/>
      </c>
      <c r="M788" s="323" t="str">
        <f t="shared" si="469"/>
        <v/>
      </c>
      <c r="N788" s="328" t="str">
        <f t="shared" si="470"/>
        <v/>
      </c>
      <c r="O788" s="328" t="str">
        <f t="shared" si="471"/>
        <v/>
      </c>
      <c r="P788" s="332"/>
      <c r="Q788" s="328"/>
      <c r="R788" s="277" t="str">
        <f>IF(H788&gt;0, rate1(1,$L$52,$L$51,$L$54,L788,$L$53,$L$50,P788),"")</f>
        <v/>
      </c>
      <c r="S788" s="323"/>
      <c r="T788" s="323"/>
      <c r="U788" s="328"/>
      <c r="V788" s="336"/>
      <c r="W788" s="328"/>
      <c r="X788" s="328"/>
      <c r="Y788" s="328"/>
      <c r="Z788" s="108" t="str">
        <f>IF(H788&gt;0, rate1(1,$L$52,$L$51,$L$54,U788,$L$53,$L$50,Y788),"")</f>
        <v/>
      </c>
      <c r="AA788" s="336" t="str">
        <f t="shared" si="472"/>
        <v/>
      </c>
      <c r="AB788" s="336" t="str">
        <f t="shared" si="473"/>
        <v/>
      </c>
      <c r="AC788" s="328" t="str">
        <f t="shared" si="474"/>
        <v/>
      </c>
      <c r="AD788" s="328" t="str">
        <f t="shared" si="475"/>
        <v/>
      </c>
      <c r="AE788" s="328" t="str">
        <f t="shared" si="476"/>
        <v/>
      </c>
      <c r="AF788" s="328" t="str">
        <f t="shared" si="477"/>
        <v/>
      </c>
      <c r="AG788" s="328" t="str">
        <f t="shared" si="478"/>
        <v/>
      </c>
      <c r="AH788" s="328" t="str">
        <f t="shared" si="479"/>
        <v/>
      </c>
      <c r="AI788" s="328" t="str">
        <f t="shared" si="480"/>
        <v/>
      </c>
      <c r="AJ788" s="328" t="str">
        <f t="shared" si="481"/>
        <v/>
      </c>
      <c r="AK788" s="337" t="str">
        <f t="shared" si="482"/>
        <v/>
      </c>
      <c r="AL788" s="42" t="str">
        <f t="shared" si="483"/>
        <v/>
      </c>
    </row>
    <row r="789" spans="2:38" ht="15" x14ac:dyDescent="0.15">
      <c r="B789" s="328" t="str">
        <f t="shared" si="461"/>
        <v/>
      </c>
      <c r="C789" s="328" t="str">
        <f t="shared" si="462"/>
        <v/>
      </c>
      <c r="D789" s="328" t="str">
        <f t="shared" si="463"/>
        <v/>
      </c>
      <c r="E789" s="328" t="e">
        <f t="shared" si="459"/>
        <v>#VALUE!</v>
      </c>
      <c r="F789" s="328" t="str">
        <f t="shared" si="464"/>
        <v/>
      </c>
      <c r="G789" s="328" t="str">
        <f t="shared" si="465"/>
        <v/>
      </c>
      <c r="H789" s="313"/>
      <c r="I789" s="328" t="str">
        <f t="shared" si="466"/>
        <v/>
      </c>
      <c r="J789" s="328">
        <f t="shared" si="460"/>
        <v>80</v>
      </c>
      <c r="K789" s="335" t="str">
        <f t="shared" si="467"/>
        <v/>
      </c>
      <c r="L789" s="323" t="str">
        <f t="shared" si="468"/>
        <v/>
      </c>
      <c r="M789" s="323" t="str">
        <f t="shared" si="469"/>
        <v/>
      </c>
      <c r="N789" s="328" t="str">
        <f t="shared" si="470"/>
        <v/>
      </c>
      <c r="O789" s="328" t="str">
        <f t="shared" si="471"/>
        <v/>
      </c>
      <c r="P789" s="332"/>
      <c r="Q789" s="328"/>
      <c r="R789" s="277" t="str">
        <f>IF(H789&gt;0, rate1(1,$L$52,$L$51,$L$54,L789,$L$53,$L$50,P789),"")</f>
        <v/>
      </c>
      <c r="S789" s="323"/>
      <c r="T789" s="323"/>
      <c r="U789" s="328"/>
      <c r="V789" s="336"/>
      <c r="W789" s="328"/>
      <c r="X789" s="328"/>
      <c r="Y789" s="328"/>
      <c r="Z789" s="108" t="str">
        <f>IF(H789&gt;0, rate1(1,$L$52,$L$51,$L$54,U789,$L$53,$L$50,Y789),"")</f>
        <v/>
      </c>
      <c r="AA789" s="336" t="str">
        <f t="shared" si="472"/>
        <v/>
      </c>
      <c r="AB789" s="336" t="str">
        <f t="shared" si="473"/>
        <v/>
      </c>
      <c r="AC789" s="328" t="str">
        <f t="shared" si="474"/>
        <v/>
      </c>
      <c r="AD789" s="328" t="str">
        <f t="shared" si="475"/>
        <v/>
      </c>
      <c r="AE789" s="328" t="str">
        <f t="shared" si="476"/>
        <v/>
      </c>
      <c r="AF789" s="328" t="str">
        <f t="shared" si="477"/>
        <v/>
      </c>
      <c r="AG789" s="328" t="str">
        <f t="shared" si="478"/>
        <v/>
      </c>
      <c r="AH789" s="328" t="str">
        <f t="shared" si="479"/>
        <v/>
      </c>
      <c r="AI789" s="328" t="str">
        <f t="shared" si="480"/>
        <v/>
      </c>
      <c r="AJ789" s="328" t="str">
        <f t="shared" si="481"/>
        <v/>
      </c>
      <c r="AK789" s="337" t="str">
        <f t="shared" si="482"/>
        <v/>
      </c>
      <c r="AL789" s="42" t="str">
        <f t="shared" si="483"/>
        <v/>
      </c>
    </row>
    <row r="790" spans="2:38" ht="15" x14ac:dyDescent="0.15">
      <c r="B790" s="328" t="str">
        <f t="shared" si="461"/>
        <v/>
      </c>
      <c r="C790" s="328" t="str">
        <f t="shared" si="462"/>
        <v/>
      </c>
      <c r="D790" s="328" t="str">
        <f t="shared" si="463"/>
        <v/>
      </c>
      <c r="E790" s="328" t="e">
        <f t="shared" si="459"/>
        <v>#VALUE!</v>
      </c>
      <c r="F790" s="328" t="str">
        <f t="shared" si="464"/>
        <v/>
      </c>
      <c r="G790" s="328" t="str">
        <f t="shared" si="465"/>
        <v/>
      </c>
      <c r="H790" s="313"/>
      <c r="I790" s="328" t="str">
        <f t="shared" si="466"/>
        <v/>
      </c>
      <c r="J790" s="328">
        <f t="shared" si="460"/>
        <v>80</v>
      </c>
      <c r="K790" s="335" t="str">
        <f t="shared" si="467"/>
        <v/>
      </c>
      <c r="L790" s="323" t="str">
        <f t="shared" si="468"/>
        <v/>
      </c>
      <c r="M790" s="323" t="str">
        <f t="shared" si="469"/>
        <v/>
      </c>
      <c r="N790" s="328" t="str">
        <f t="shared" si="470"/>
        <v/>
      </c>
      <c r="O790" s="328" t="str">
        <f t="shared" si="471"/>
        <v/>
      </c>
      <c r="P790" s="332"/>
      <c r="Q790" s="328"/>
      <c r="R790" s="277" t="str">
        <f>IF(H790&gt;0, rate1(1,$L$52,$L$51,$L$54,L790,$L$53,$L$50,P790),"")</f>
        <v/>
      </c>
      <c r="S790" s="323"/>
      <c r="T790" s="323"/>
      <c r="U790" s="328"/>
      <c r="V790" s="336"/>
      <c r="W790" s="328"/>
      <c r="X790" s="328"/>
      <c r="Y790" s="328"/>
      <c r="Z790" s="108" t="str">
        <f>IF(H790&gt;0, rate1(1,$L$52,$L$51,$L$54,U790,$L$53,$L$50,Y790),"")</f>
        <v/>
      </c>
      <c r="AA790" s="336" t="str">
        <f t="shared" si="472"/>
        <v/>
      </c>
      <c r="AB790" s="336" t="str">
        <f t="shared" si="473"/>
        <v/>
      </c>
      <c r="AC790" s="328" t="str">
        <f t="shared" si="474"/>
        <v/>
      </c>
      <c r="AD790" s="328" t="str">
        <f t="shared" si="475"/>
        <v/>
      </c>
      <c r="AE790" s="328" t="str">
        <f t="shared" si="476"/>
        <v/>
      </c>
      <c r="AF790" s="328" t="str">
        <f t="shared" si="477"/>
        <v/>
      </c>
      <c r="AG790" s="328" t="str">
        <f t="shared" si="478"/>
        <v/>
      </c>
      <c r="AH790" s="328" t="str">
        <f t="shared" si="479"/>
        <v/>
      </c>
      <c r="AI790" s="328" t="str">
        <f t="shared" si="480"/>
        <v/>
      </c>
      <c r="AJ790" s="328" t="str">
        <f t="shared" si="481"/>
        <v/>
      </c>
      <c r="AK790" s="337" t="str">
        <f t="shared" si="482"/>
        <v/>
      </c>
      <c r="AL790" s="42" t="str">
        <f t="shared" si="483"/>
        <v/>
      </c>
    </row>
    <row r="791" spans="2:38" ht="15" x14ac:dyDescent="0.15">
      <c r="B791" s="328" t="str">
        <f t="shared" si="461"/>
        <v/>
      </c>
      <c r="C791" s="328" t="str">
        <f t="shared" si="462"/>
        <v/>
      </c>
      <c r="D791" s="328" t="str">
        <f t="shared" si="463"/>
        <v/>
      </c>
      <c r="E791" s="328" t="e">
        <f t="shared" si="459"/>
        <v>#VALUE!</v>
      </c>
      <c r="F791" s="328" t="str">
        <f t="shared" si="464"/>
        <v/>
      </c>
      <c r="G791" s="328" t="str">
        <f t="shared" si="465"/>
        <v/>
      </c>
      <c r="H791" s="313"/>
      <c r="I791" s="328" t="str">
        <f t="shared" si="466"/>
        <v/>
      </c>
      <c r="J791" s="328">
        <f t="shared" si="460"/>
        <v>80</v>
      </c>
      <c r="K791" s="335" t="str">
        <f t="shared" si="467"/>
        <v/>
      </c>
      <c r="L791" s="323" t="str">
        <f t="shared" si="468"/>
        <v/>
      </c>
      <c r="M791" s="323" t="str">
        <f t="shared" si="469"/>
        <v/>
      </c>
      <c r="N791" s="328" t="str">
        <f t="shared" si="470"/>
        <v/>
      </c>
      <c r="O791" s="328" t="str">
        <f t="shared" si="471"/>
        <v/>
      </c>
      <c r="P791" s="332"/>
      <c r="Q791" s="328"/>
      <c r="R791" s="277" t="str">
        <f>IF(H791&gt;0, rate1(1,$L$52,$L$51,$L$54,L791,$L$53,$L$50,P791),"")</f>
        <v/>
      </c>
      <c r="S791" s="323"/>
      <c r="T791" s="323"/>
      <c r="U791" s="328"/>
      <c r="V791" s="336"/>
      <c r="W791" s="328"/>
      <c r="X791" s="328"/>
      <c r="Y791" s="328"/>
      <c r="Z791" s="108" t="str">
        <f>IF(H791&gt;0, rate1(1,$L$52,$L$51,$L$54,U791,$L$53,$L$50,Y791),"")</f>
        <v/>
      </c>
      <c r="AA791" s="336" t="str">
        <f t="shared" si="472"/>
        <v/>
      </c>
      <c r="AB791" s="336" t="str">
        <f t="shared" si="473"/>
        <v/>
      </c>
      <c r="AC791" s="328" t="str">
        <f t="shared" si="474"/>
        <v/>
      </c>
      <c r="AD791" s="328" t="str">
        <f t="shared" si="475"/>
        <v/>
      </c>
      <c r="AE791" s="328" t="str">
        <f t="shared" si="476"/>
        <v/>
      </c>
      <c r="AF791" s="328" t="str">
        <f t="shared" si="477"/>
        <v/>
      </c>
      <c r="AG791" s="328" t="str">
        <f t="shared" si="478"/>
        <v/>
      </c>
      <c r="AH791" s="328" t="str">
        <f t="shared" si="479"/>
        <v/>
      </c>
      <c r="AI791" s="328" t="str">
        <f t="shared" si="480"/>
        <v/>
      </c>
      <c r="AJ791" s="328" t="str">
        <f t="shared" si="481"/>
        <v/>
      </c>
      <c r="AK791" s="337" t="str">
        <f t="shared" si="482"/>
        <v/>
      </c>
      <c r="AL791" s="42" t="str">
        <f t="shared" si="483"/>
        <v/>
      </c>
    </row>
    <row r="792" spans="2:38" ht="15" x14ac:dyDescent="0.15">
      <c r="B792" s="328" t="str">
        <f t="shared" si="461"/>
        <v/>
      </c>
      <c r="C792" s="328" t="str">
        <f t="shared" si="462"/>
        <v/>
      </c>
      <c r="D792" s="328" t="str">
        <f t="shared" si="463"/>
        <v/>
      </c>
      <c r="E792" s="328" t="e">
        <f t="shared" si="459"/>
        <v>#VALUE!</v>
      </c>
      <c r="F792" s="328" t="str">
        <f t="shared" si="464"/>
        <v/>
      </c>
      <c r="G792" s="328" t="str">
        <f t="shared" si="465"/>
        <v/>
      </c>
      <c r="H792" s="313"/>
      <c r="I792" s="328" t="str">
        <f t="shared" si="466"/>
        <v/>
      </c>
      <c r="J792" s="328">
        <f t="shared" si="460"/>
        <v>80</v>
      </c>
      <c r="K792" s="335" t="str">
        <f t="shared" si="467"/>
        <v/>
      </c>
      <c r="L792" s="323" t="str">
        <f t="shared" si="468"/>
        <v/>
      </c>
      <c r="M792" s="323" t="str">
        <f t="shared" si="469"/>
        <v/>
      </c>
      <c r="N792" s="328" t="str">
        <f t="shared" si="470"/>
        <v/>
      </c>
      <c r="O792" s="328" t="str">
        <f t="shared" si="471"/>
        <v/>
      </c>
      <c r="P792" s="332"/>
      <c r="Q792" s="328"/>
      <c r="R792" s="277" t="str">
        <f>IF(H792&gt;0, rate1(1,$L$52,$L$51,$L$54,L792,$L$53,$L$50,P792),"")</f>
        <v/>
      </c>
      <c r="S792" s="323"/>
      <c r="T792" s="323"/>
      <c r="U792" s="328"/>
      <c r="V792" s="336"/>
      <c r="W792" s="328"/>
      <c r="X792" s="328"/>
      <c r="Y792" s="328"/>
      <c r="Z792" s="108" t="str">
        <f>IF(H792&gt;0, rate1(1,$L$52,$L$51,$L$54,U792,$L$53,$L$50,Y792),"")</f>
        <v/>
      </c>
      <c r="AA792" s="336" t="str">
        <f t="shared" si="472"/>
        <v/>
      </c>
      <c r="AB792" s="336" t="str">
        <f t="shared" si="473"/>
        <v/>
      </c>
      <c r="AC792" s="328" t="str">
        <f t="shared" si="474"/>
        <v/>
      </c>
      <c r="AD792" s="328" t="str">
        <f t="shared" si="475"/>
        <v/>
      </c>
      <c r="AE792" s="328" t="str">
        <f t="shared" si="476"/>
        <v/>
      </c>
      <c r="AF792" s="328" t="str">
        <f t="shared" si="477"/>
        <v/>
      </c>
      <c r="AG792" s="328" t="str">
        <f t="shared" si="478"/>
        <v/>
      </c>
      <c r="AH792" s="328" t="str">
        <f t="shared" si="479"/>
        <v/>
      </c>
      <c r="AI792" s="328" t="str">
        <f t="shared" si="480"/>
        <v/>
      </c>
      <c r="AJ792" s="328" t="str">
        <f t="shared" si="481"/>
        <v/>
      </c>
      <c r="AK792" s="337" t="str">
        <f t="shared" si="482"/>
        <v/>
      </c>
      <c r="AL792" s="42" t="str">
        <f t="shared" si="483"/>
        <v/>
      </c>
    </row>
    <row r="793" spans="2:38" ht="15" x14ac:dyDescent="0.15">
      <c r="B793" s="328" t="str">
        <f t="shared" si="461"/>
        <v/>
      </c>
      <c r="C793" s="328" t="str">
        <f t="shared" si="462"/>
        <v/>
      </c>
      <c r="D793" s="328" t="str">
        <f t="shared" si="463"/>
        <v/>
      </c>
      <c r="E793" s="328" t="e">
        <f t="shared" si="459"/>
        <v>#VALUE!</v>
      </c>
      <c r="F793" s="328" t="str">
        <f t="shared" si="464"/>
        <v/>
      </c>
      <c r="G793" s="328" t="str">
        <f t="shared" si="465"/>
        <v/>
      </c>
      <c r="H793" s="313"/>
      <c r="I793" s="328" t="str">
        <f t="shared" si="466"/>
        <v/>
      </c>
      <c r="J793" s="328">
        <f t="shared" si="460"/>
        <v>80</v>
      </c>
      <c r="K793" s="335" t="str">
        <f t="shared" si="467"/>
        <v/>
      </c>
      <c r="L793" s="323" t="str">
        <f t="shared" si="468"/>
        <v/>
      </c>
      <c r="M793" s="323" t="str">
        <f t="shared" si="469"/>
        <v/>
      </c>
      <c r="N793" s="328" t="str">
        <f t="shared" si="470"/>
        <v/>
      </c>
      <c r="O793" s="328" t="str">
        <f t="shared" si="471"/>
        <v/>
      </c>
      <c r="P793" s="332"/>
      <c r="Q793" s="328"/>
      <c r="R793" s="277" t="str">
        <f>IF(H793&gt;0, rate1(1,$L$52,$L$51,$L$54,L793,$L$53,$L$50,P793),"")</f>
        <v/>
      </c>
      <c r="S793" s="323"/>
      <c r="T793" s="323"/>
      <c r="U793" s="328"/>
      <c r="V793" s="336"/>
      <c r="W793" s="328"/>
      <c r="X793" s="328"/>
      <c r="Y793" s="328"/>
      <c r="Z793" s="108" t="str">
        <f>IF(H793&gt;0, rate1(1,$L$52,$L$51,$L$54,U793,$L$53,$L$50,Y793),"")</f>
        <v/>
      </c>
      <c r="AA793" s="336" t="str">
        <f t="shared" si="472"/>
        <v/>
      </c>
      <c r="AB793" s="336" t="str">
        <f t="shared" si="473"/>
        <v/>
      </c>
      <c r="AC793" s="328" t="str">
        <f t="shared" si="474"/>
        <v/>
      </c>
      <c r="AD793" s="328" t="str">
        <f t="shared" si="475"/>
        <v/>
      </c>
      <c r="AE793" s="328" t="str">
        <f t="shared" si="476"/>
        <v/>
      </c>
      <c r="AF793" s="328" t="str">
        <f t="shared" si="477"/>
        <v/>
      </c>
      <c r="AG793" s="328" t="str">
        <f t="shared" si="478"/>
        <v/>
      </c>
      <c r="AH793" s="328" t="str">
        <f t="shared" si="479"/>
        <v/>
      </c>
      <c r="AI793" s="328" t="str">
        <f t="shared" si="480"/>
        <v/>
      </c>
      <c r="AJ793" s="328" t="str">
        <f t="shared" si="481"/>
        <v/>
      </c>
      <c r="AK793" s="337" t="str">
        <f t="shared" si="482"/>
        <v/>
      </c>
      <c r="AL793" s="42" t="str">
        <f t="shared" si="483"/>
        <v/>
      </c>
    </row>
    <row r="794" spans="2:38" ht="15" x14ac:dyDescent="0.15">
      <c r="B794" s="328" t="str">
        <f t="shared" si="461"/>
        <v/>
      </c>
      <c r="C794" s="328" t="str">
        <f t="shared" si="462"/>
        <v/>
      </c>
      <c r="D794" s="328" t="str">
        <f t="shared" si="463"/>
        <v/>
      </c>
      <c r="E794" s="328" t="e">
        <f t="shared" si="459"/>
        <v>#VALUE!</v>
      </c>
      <c r="F794" s="328" t="str">
        <f t="shared" si="464"/>
        <v/>
      </c>
      <c r="G794" s="328" t="str">
        <f t="shared" si="465"/>
        <v/>
      </c>
      <c r="H794" s="313"/>
      <c r="I794" s="328" t="str">
        <f t="shared" si="466"/>
        <v/>
      </c>
      <c r="J794" s="328">
        <f t="shared" si="460"/>
        <v>80</v>
      </c>
      <c r="K794" s="335" t="str">
        <f t="shared" si="467"/>
        <v/>
      </c>
      <c r="L794" s="323" t="str">
        <f t="shared" si="468"/>
        <v/>
      </c>
      <c r="M794" s="323" t="str">
        <f t="shared" si="469"/>
        <v/>
      </c>
      <c r="N794" s="328" t="str">
        <f t="shared" si="470"/>
        <v/>
      </c>
      <c r="O794" s="328" t="str">
        <f t="shared" si="471"/>
        <v/>
      </c>
      <c r="P794" s="332"/>
      <c r="Q794" s="328"/>
      <c r="R794" s="277" t="str">
        <f>IF(H794&gt;0, rate1(1,$L$52,$L$51,$L$54,L794,$L$53,$L$50,P794),"")</f>
        <v/>
      </c>
      <c r="S794" s="323"/>
      <c r="T794" s="323"/>
      <c r="U794" s="328"/>
      <c r="V794" s="336"/>
      <c r="W794" s="328"/>
      <c r="X794" s="328"/>
      <c r="Y794" s="328"/>
      <c r="Z794" s="108" t="str">
        <f>IF(H794&gt;0, rate1(1,$L$52,$L$51,$L$54,U794,$L$53,$L$50,Y794),"")</f>
        <v/>
      </c>
      <c r="AA794" s="336" t="str">
        <f t="shared" si="472"/>
        <v/>
      </c>
      <c r="AB794" s="336" t="str">
        <f t="shared" si="473"/>
        <v/>
      </c>
      <c r="AC794" s="328" t="str">
        <f t="shared" si="474"/>
        <v/>
      </c>
      <c r="AD794" s="328" t="str">
        <f t="shared" si="475"/>
        <v/>
      </c>
      <c r="AE794" s="328" t="str">
        <f t="shared" si="476"/>
        <v/>
      </c>
      <c r="AF794" s="328" t="str">
        <f t="shared" si="477"/>
        <v/>
      </c>
      <c r="AG794" s="328" t="str">
        <f t="shared" si="478"/>
        <v/>
      </c>
      <c r="AH794" s="328" t="str">
        <f t="shared" si="479"/>
        <v/>
      </c>
      <c r="AI794" s="328" t="str">
        <f t="shared" si="480"/>
        <v/>
      </c>
      <c r="AJ794" s="328" t="str">
        <f t="shared" si="481"/>
        <v/>
      </c>
      <c r="AK794" s="337" t="str">
        <f t="shared" si="482"/>
        <v/>
      </c>
      <c r="AL794" s="42" t="str">
        <f t="shared" si="483"/>
        <v/>
      </c>
    </row>
    <row r="795" spans="2:38" ht="15" x14ac:dyDescent="0.15">
      <c r="B795" s="328" t="str">
        <f t="shared" si="461"/>
        <v/>
      </c>
      <c r="C795" s="328" t="str">
        <f t="shared" si="462"/>
        <v/>
      </c>
      <c r="D795" s="328" t="str">
        <f t="shared" si="463"/>
        <v/>
      </c>
      <c r="E795" s="328" t="e">
        <f t="shared" si="459"/>
        <v>#VALUE!</v>
      </c>
      <c r="F795" s="328" t="str">
        <f t="shared" si="464"/>
        <v/>
      </c>
      <c r="G795" s="328" t="str">
        <f t="shared" si="465"/>
        <v/>
      </c>
      <c r="H795" s="313"/>
      <c r="I795" s="328" t="str">
        <f t="shared" si="466"/>
        <v/>
      </c>
      <c r="J795" s="328">
        <f t="shared" si="460"/>
        <v>80</v>
      </c>
      <c r="K795" s="335" t="str">
        <f t="shared" si="467"/>
        <v/>
      </c>
      <c r="L795" s="323" t="str">
        <f t="shared" si="468"/>
        <v/>
      </c>
      <c r="M795" s="323" t="str">
        <f t="shared" si="469"/>
        <v/>
      </c>
      <c r="N795" s="328" t="str">
        <f t="shared" si="470"/>
        <v/>
      </c>
      <c r="O795" s="328" t="str">
        <f t="shared" si="471"/>
        <v/>
      </c>
      <c r="P795" s="332"/>
      <c r="Q795" s="328"/>
      <c r="R795" s="277" t="str">
        <f>IF(H795&gt;0, rate1(1,$L$52,$L$51,$L$54,L795,$L$53,$L$50,P795),"")</f>
        <v/>
      </c>
      <c r="S795" s="323"/>
      <c r="T795" s="323"/>
      <c r="U795" s="328"/>
      <c r="V795" s="336"/>
      <c r="W795" s="328"/>
      <c r="X795" s="328"/>
      <c r="Y795" s="328"/>
      <c r="Z795" s="108" t="str">
        <f>IF(H795&gt;0, rate1(1,$L$52,$L$51,$L$54,U795,$L$53,$L$50,Y795),"")</f>
        <v/>
      </c>
      <c r="AA795" s="336" t="str">
        <f t="shared" si="472"/>
        <v/>
      </c>
      <c r="AB795" s="336" t="str">
        <f t="shared" si="473"/>
        <v/>
      </c>
      <c r="AC795" s="328" t="str">
        <f t="shared" si="474"/>
        <v/>
      </c>
      <c r="AD795" s="328" t="str">
        <f t="shared" si="475"/>
        <v/>
      </c>
      <c r="AE795" s="328" t="str">
        <f t="shared" si="476"/>
        <v/>
      </c>
      <c r="AF795" s="328" t="str">
        <f t="shared" si="477"/>
        <v/>
      </c>
      <c r="AG795" s="328" t="str">
        <f t="shared" si="478"/>
        <v/>
      </c>
      <c r="AH795" s="328" t="str">
        <f t="shared" si="479"/>
        <v/>
      </c>
      <c r="AI795" s="328" t="str">
        <f t="shared" si="480"/>
        <v/>
      </c>
      <c r="AJ795" s="328" t="str">
        <f t="shared" si="481"/>
        <v/>
      </c>
      <c r="AK795" s="337" t="str">
        <f t="shared" si="482"/>
        <v/>
      </c>
      <c r="AL795" s="42" t="str">
        <f t="shared" si="483"/>
        <v/>
      </c>
    </row>
    <row r="796" spans="2:38" ht="15" x14ac:dyDescent="0.15">
      <c r="B796" s="328" t="str">
        <f t="shared" si="461"/>
        <v/>
      </c>
      <c r="C796" s="328" t="str">
        <f t="shared" si="462"/>
        <v/>
      </c>
      <c r="D796" s="328" t="str">
        <f t="shared" si="463"/>
        <v/>
      </c>
      <c r="E796" s="328" t="e">
        <f t="shared" si="459"/>
        <v>#VALUE!</v>
      </c>
      <c r="F796" s="328" t="str">
        <f t="shared" si="464"/>
        <v/>
      </c>
      <c r="G796" s="328" t="str">
        <f t="shared" si="465"/>
        <v/>
      </c>
      <c r="H796" s="313"/>
      <c r="I796" s="328" t="str">
        <f t="shared" si="466"/>
        <v/>
      </c>
      <c r="J796" s="328">
        <f t="shared" si="460"/>
        <v>80</v>
      </c>
      <c r="K796" s="335" t="str">
        <f t="shared" si="467"/>
        <v/>
      </c>
      <c r="L796" s="323" t="str">
        <f t="shared" si="468"/>
        <v/>
      </c>
      <c r="M796" s="323" t="str">
        <f t="shared" si="469"/>
        <v/>
      </c>
      <c r="N796" s="328" t="str">
        <f t="shared" si="470"/>
        <v/>
      </c>
      <c r="O796" s="328" t="str">
        <f t="shared" si="471"/>
        <v/>
      </c>
      <c r="P796" s="332"/>
      <c r="Q796" s="328"/>
      <c r="R796" s="277" t="str">
        <f>IF(H796&gt;0, rate1(1,$L$52,$L$51,$L$54,L796,$L$53,$L$50,P796),"")</f>
        <v/>
      </c>
      <c r="S796" s="323"/>
      <c r="T796" s="323"/>
      <c r="U796" s="328"/>
      <c r="V796" s="336"/>
      <c r="W796" s="328"/>
      <c r="X796" s="328"/>
      <c r="Y796" s="328"/>
      <c r="Z796" s="108" t="str">
        <f>IF(H796&gt;0, rate1(1,$L$52,$L$51,$L$54,U796,$L$53,$L$50,Y796),"")</f>
        <v/>
      </c>
      <c r="AA796" s="336" t="str">
        <f t="shared" si="472"/>
        <v/>
      </c>
      <c r="AB796" s="336" t="str">
        <f t="shared" si="473"/>
        <v/>
      </c>
      <c r="AC796" s="328" t="str">
        <f t="shared" si="474"/>
        <v/>
      </c>
      <c r="AD796" s="328" t="str">
        <f t="shared" si="475"/>
        <v/>
      </c>
      <c r="AE796" s="328" t="str">
        <f t="shared" si="476"/>
        <v/>
      </c>
      <c r="AF796" s="328" t="str">
        <f t="shared" si="477"/>
        <v/>
      </c>
      <c r="AG796" s="328" t="str">
        <f t="shared" si="478"/>
        <v/>
      </c>
      <c r="AH796" s="328" t="str">
        <f t="shared" si="479"/>
        <v/>
      </c>
      <c r="AI796" s="328" t="str">
        <f t="shared" si="480"/>
        <v/>
      </c>
      <c r="AJ796" s="328" t="str">
        <f t="shared" si="481"/>
        <v/>
      </c>
      <c r="AK796" s="337" t="str">
        <f t="shared" si="482"/>
        <v/>
      </c>
      <c r="AL796" s="42" t="str">
        <f t="shared" si="483"/>
        <v/>
      </c>
    </row>
    <row r="797" spans="2:38" ht="15" x14ac:dyDescent="0.15">
      <c r="B797" s="328" t="str">
        <f t="shared" si="461"/>
        <v/>
      </c>
      <c r="C797" s="328" t="str">
        <f t="shared" si="462"/>
        <v/>
      </c>
      <c r="D797" s="328" t="str">
        <f t="shared" si="463"/>
        <v/>
      </c>
      <c r="E797" s="328" t="e">
        <f t="shared" si="459"/>
        <v>#VALUE!</v>
      </c>
      <c r="F797" s="328" t="str">
        <f t="shared" si="464"/>
        <v/>
      </c>
      <c r="G797" s="328" t="str">
        <f t="shared" si="465"/>
        <v/>
      </c>
      <c r="H797" s="313"/>
      <c r="I797" s="328" t="str">
        <f t="shared" si="466"/>
        <v/>
      </c>
      <c r="J797" s="328">
        <f t="shared" si="460"/>
        <v>80</v>
      </c>
      <c r="K797" s="335" t="str">
        <f t="shared" si="467"/>
        <v/>
      </c>
      <c r="L797" s="323" t="str">
        <f t="shared" si="468"/>
        <v/>
      </c>
      <c r="M797" s="323" t="str">
        <f t="shared" si="469"/>
        <v/>
      </c>
      <c r="N797" s="328" t="str">
        <f t="shared" si="470"/>
        <v/>
      </c>
      <c r="O797" s="328" t="str">
        <f t="shared" si="471"/>
        <v/>
      </c>
      <c r="P797" s="332"/>
      <c r="Q797" s="328"/>
      <c r="R797" s="277" t="str">
        <f>IF(H797&gt;0, rate1(1,$L$52,$L$51,$L$54,L797,$L$53,$L$50,P797),"")</f>
        <v/>
      </c>
      <c r="S797" s="323"/>
      <c r="T797" s="323"/>
      <c r="U797" s="328"/>
      <c r="V797" s="336"/>
      <c r="W797" s="328"/>
      <c r="X797" s="328"/>
      <c r="Y797" s="328"/>
      <c r="Z797" s="108" t="str">
        <f>IF(H797&gt;0, rate1(1,$L$52,$L$51,$L$54,U797,$L$53,$L$50,Y797),"")</f>
        <v/>
      </c>
      <c r="AA797" s="336" t="str">
        <f t="shared" si="472"/>
        <v/>
      </c>
      <c r="AB797" s="336" t="str">
        <f t="shared" si="473"/>
        <v/>
      </c>
      <c r="AC797" s="328" t="str">
        <f t="shared" si="474"/>
        <v/>
      </c>
      <c r="AD797" s="328" t="str">
        <f t="shared" si="475"/>
        <v/>
      </c>
      <c r="AE797" s="328" t="str">
        <f t="shared" si="476"/>
        <v/>
      </c>
      <c r="AF797" s="328" t="str">
        <f t="shared" si="477"/>
        <v/>
      </c>
      <c r="AG797" s="328" t="str">
        <f t="shared" si="478"/>
        <v/>
      </c>
      <c r="AH797" s="328" t="str">
        <f t="shared" si="479"/>
        <v/>
      </c>
      <c r="AI797" s="328" t="str">
        <f t="shared" si="480"/>
        <v/>
      </c>
      <c r="AJ797" s="328" t="str">
        <f t="shared" si="481"/>
        <v/>
      </c>
      <c r="AK797" s="337" t="str">
        <f t="shared" si="482"/>
        <v/>
      </c>
      <c r="AL797" s="42" t="str">
        <f t="shared" si="483"/>
        <v/>
      </c>
    </row>
    <row r="798" spans="2:38" ht="15" x14ac:dyDescent="0.15">
      <c r="B798" s="328" t="str">
        <f t="shared" si="461"/>
        <v/>
      </c>
      <c r="C798" s="328" t="str">
        <f t="shared" si="462"/>
        <v/>
      </c>
      <c r="D798" s="328" t="str">
        <f t="shared" si="463"/>
        <v/>
      </c>
      <c r="E798" s="328" t="e">
        <f t="shared" si="459"/>
        <v>#VALUE!</v>
      </c>
      <c r="F798" s="328" t="str">
        <f t="shared" si="464"/>
        <v/>
      </c>
      <c r="G798" s="328" t="str">
        <f t="shared" si="465"/>
        <v/>
      </c>
      <c r="H798" s="313"/>
      <c r="I798" s="328" t="str">
        <f t="shared" si="466"/>
        <v/>
      </c>
      <c r="J798" s="328">
        <f t="shared" si="460"/>
        <v>80</v>
      </c>
      <c r="K798" s="335" t="str">
        <f t="shared" si="467"/>
        <v/>
      </c>
      <c r="L798" s="323" t="str">
        <f t="shared" si="468"/>
        <v/>
      </c>
      <c r="M798" s="323" t="str">
        <f t="shared" si="469"/>
        <v/>
      </c>
      <c r="N798" s="328" t="str">
        <f t="shared" si="470"/>
        <v/>
      </c>
      <c r="O798" s="328" t="str">
        <f t="shared" si="471"/>
        <v/>
      </c>
      <c r="P798" s="332"/>
      <c r="Q798" s="328"/>
      <c r="R798" s="277" t="str">
        <f>IF(H798&gt;0, rate1(1,$L$52,$L$51,$L$54,L798,$L$53,$L$50,P798),"")</f>
        <v/>
      </c>
      <c r="S798" s="323"/>
      <c r="T798" s="323"/>
      <c r="U798" s="328"/>
      <c r="V798" s="336"/>
      <c r="W798" s="328"/>
      <c r="X798" s="328"/>
      <c r="Y798" s="328"/>
      <c r="Z798" s="108" t="str">
        <f>IF(H798&gt;0, rate1(1,$L$52,$L$51,$L$54,U798,$L$53,$L$50,Y798),"")</f>
        <v/>
      </c>
      <c r="AA798" s="336" t="str">
        <f t="shared" si="472"/>
        <v/>
      </c>
      <c r="AB798" s="336" t="str">
        <f t="shared" si="473"/>
        <v/>
      </c>
      <c r="AC798" s="328" t="str">
        <f t="shared" si="474"/>
        <v/>
      </c>
      <c r="AD798" s="328" t="str">
        <f t="shared" si="475"/>
        <v/>
      </c>
      <c r="AE798" s="328" t="str">
        <f t="shared" si="476"/>
        <v/>
      </c>
      <c r="AF798" s="328" t="str">
        <f t="shared" si="477"/>
        <v/>
      </c>
      <c r="AG798" s="328" t="str">
        <f t="shared" si="478"/>
        <v/>
      </c>
      <c r="AH798" s="328" t="str">
        <f t="shared" si="479"/>
        <v/>
      </c>
      <c r="AI798" s="328" t="str">
        <f t="shared" si="480"/>
        <v/>
      </c>
      <c r="AJ798" s="328" t="str">
        <f t="shared" si="481"/>
        <v/>
      </c>
      <c r="AK798" s="337" t="str">
        <f t="shared" si="482"/>
        <v/>
      </c>
      <c r="AL798" s="42" t="str">
        <f t="shared" si="483"/>
        <v/>
      </c>
    </row>
    <row r="799" spans="2:38" ht="15" x14ac:dyDescent="0.15">
      <c r="B799" s="328" t="str">
        <f t="shared" si="461"/>
        <v/>
      </c>
      <c r="C799" s="328" t="str">
        <f t="shared" si="462"/>
        <v/>
      </c>
      <c r="D799" s="328" t="str">
        <f t="shared" si="463"/>
        <v/>
      </c>
      <c r="E799" s="328" t="e">
        <f t="shared" si="459"/>
        <v>#VALUE!</v>
      </c>
      <c r="F799" s="328" t="str">
        <f t="shared" si="464"/>
        <v/>
      </c>
      <c r="G799" s="328" t="str">
        <f t="shared" si="465"/>
        <v/>
      </c>
      <c r="H799" s="313"/>
      <c r="I799" s="328" t="str">
        <f t="shared" si="466"/>
        <v/>
      </c>
      <c r="J799" s="328">
        <f t="shared" si="460"/>
        <v>80</v>
      </c>
      <c r="K799" s="335" t="str">
        <f t="shared" si="467"/>
        <v/>
      </c>
      <c r="L799" s="323" t="str">
        <f t="shared" si="468"/>
        <v/>
      </c>
      <c r="M799" s="323" t="str">
        <f t="shared" si="469"/>
        <v/>
      </c>
      <c r="N799" s="328" t="str">
        <f t="shared" si="470"/>
        <v/>
      </c>
      <c r="O799" s="328" t="str">
        <f t="shared" si="471"/>
        <v/>
      </c>
      <c r="P799" s="332"/>
      <c r="Q799" s="328"/>
      <c r="R799" s="277" t="str">
        <f>IF(H799&gt;0, rate1(1,$L$52,$L$51,$L$54,L799,$L$53,$L$50,P799),"")</f>
        <v/>
      </c>
      <c r="S799" s="323"/>
      <c r="T799" s="323"/>
      <c r="U799" s="328"/>
      <c r="V799" s="336"/>
      <c r="W799" s="328"/>
      <c r="X799" s="328"/>
      <c r="Y799" s="328"/>
      <c r="Z799" s="108" t="str">
        <f>IF(H799&gt;0, rate1(1,$L$52,$L$51,$L$54,U799,$L$53,$L$50,Y799),"")</f>
        <v/>
      </c>
      <c r="AA799" s="336" t="str">
        <f t="shared" si="472"/>
        <v/>
      </c>
      <c r="AB799" s="336" t="str">
        <f t="shared" si="473"/>
        <v/>
      </c>
      <c r="AC799" s="328" t="str">
        <f t="shared" si="474"/>
        <v/>
      </c>
      <c r="AD799" s="328" t="str">
        <f t="shared" si="475"/>
        <v/>
      </c>
      <c r="AE799" s="328" t="str">
        <f t="shared" si="476"/>
        <v/>
      </c>
      <c r="AF799" s="328" t="str">
        <f t="shared" si="477"/>
        <v/>
      </c>
      <c r="AG799" s="328" t="str">
        <f t="shared" si="478"/>
        <v/>
      </c>
      <c r="AH799" s="328" t="str">
        <f t="shared" si="479"/>
        <v/>
      </c>
      <c r="AI799" s="328" t="str">
        <f t="shared" si="480"/>
        <v/>
      </c>
      <c r="AJ799" s="328" t="str">
        <f t="shared" si="481"/>
        <v/>
      </c>
      <c r="AK799" s="337" t="str">
        <f t="shared" si="482"/>
        <v/>
      </c>
      <c r="AL799" s="42" t="str">
        <f t="shared" si="483"/>
        <v/>
      </c>
    </row>
    <row r="800" spans="2:38" ht="15" x14ac:dyDescent="0.15">
      <c r="B800" s="328" t="str">
        <f t="shared" si="461"/>
        <v/>
      </c>
      <c r="C800" s="328" t="str">
        <f t="shared" si="462"/>
        <v/>
      </c>
      <c r="D800" s="328" t="str">
        <f t="shared" si="463"/>
        <v/>
      </c>
      <c r="E800" s="328" t="e">
        <f t="shared" si="459"/>
        <v>#VALUE!</v>
      </c>
      <c r="F800" s="328" t="str">
        <f t="shared" si="464"/>
        <v/>
      </c>
      <c r="G800" s="328" t="str">
        <f t="shared" si="465"/>
        <v/>
      </c>
      <c r="H800" s="313"/>
      <c r="I800" s="328" t="str">
        <f t="shared" si="466"/>
        <v/>
      </c>
      <c r="J800" s="328">
        <f t="shared" si="460"/>
        <v>80</v>
      </c>
      <c r="K800" s="335" t="str">
        <f t="shared" si="467"/>
        <v/>
      </c>
      <c r="L800" s="323" t="str">
        <f t="shared" si="468"/>
        <v/>
      </c>
      <c r="M800" s="323" t="str">
        <f t="shared" si="469"/>
        <v/>
      </c>
      <c r="N800" s="328" t="str">
        <f t="shared" si="470"/>
        <v/>
      </c>
      <c r="O800" s="328" t="str">
        <f t="shared" si="471"/>
        <v/>
      </c>
      <c r="P800" s="332"/>
      <c r="Q800" s="328"/>
      <c r="R800" s="277" t="str">
        <f>IF(H800&gt;0, rate1(1,$L$52,$L$51,$L$54,L800,$L$53,$L$50,P800),"")</f>
        <v/>
      </c>
      <c r="S800" s="323"/>
      <c r="T800" s="323"/>
      <c r="U800" s="328"/>
      <c r="V800" s="336"/>
      <c r="W800" s="328"/>
      <c r="X800" s="328"/>
      <c r="Y800" s="328"/>
      <c r="Z800" s="108" t="str">
        <f>IF(H800&gt;0, rate1(1,$L$52,$L$51,$L$54,U800,$L$53,$L$50,Y800),"")</f>
        <v/>
      </c>
      <c r="AA800" s="336" t="str">
        <f t="shared" si="472"/>
        <v/>
      </c>
      <c r="AB800" s="336" t="str">
        <f t="shared" si="473"/>
        <v/>
      </c>
      <c r="AC800" s="328" t="str">
        <f t="shared" si="474"/>
        <v/>
      </c>
      <c r="AD800" s="328" t="str">
        <f t="shared" si="475"/>
        <v/>
      </c>
      <c r="AE800" s="328" t="str">
        <f t="shared" si="476"/>
        <v/>
      </c>
      <c r="AF800" s="328" t="str">
        <f t="shared" si="477"/>
        <v/>
      </c>
      <c r="AG800" s="328" t="str">
        <f t="shared" si="478"/>
        <v/>
      </c>
      <c r="AH800" s="328" t="str">
        <f t="shared" si="479"/>
        <v/>
      </c>
      <c r="AI800" s="328" t="str">
        <f t="shared" si="480"/>
        <v/>
      </c>
      <c r="AJ800" s="328" t="str">
        <f t="shared" si="481"/>
        <v/>
      </c>
      <c r="AK800" s="337" t="str">
        <f t="shared" si="482"/>
        <v/>
      </c>
      <c r="AL800" s="42" t="str">
        <f t="shared" si="483"/>
        <v/>
      </c>
    </row>
    <row r="801" spans="2:38" ht="15" x14ac:dyDescent="0.15">
      <c r="B801" s="328" t="str">
        <f t="shared" si="461"/>
        <v/>
      </c>
      <c r="C801" s="328" t="str">
        <f t="shared" si="462"/>
        <v/>
      </c>
      <c r="D801" s="328" t="str">
        <f t="shared" si="463"/>
        <v/>
      </c>
      <c r="E801" s="328" t="e">
        <f t="shared" si="459"/>
        <v>#VALUE!</v>
      </c>
      <c r="F801" s="328" t="str">
        <f t="shared" si="464"/>
        <v/>
      </c>
      <c r="G801" s="328" t="str">
        <f t="shared" si="465"/>
        <v/>
      </c>
      <c r="H801" s="313"/>
      <c r="I801" s="328" t="str">
        <f t="shared" si="466"/>
        <v/>
      </c>
      <c r="J801" s="328">
        <f t="shared" si="460"/>
        <v>80</v>
      </c>
      <c r="K801" s="335" t="str">
        <f t="shared" si="467"/>
        <v/>
      </c>
      <c r="L801" s="323" t="str">
        <f t="shared" si="468"/>
        <v/>
      </c>
      <c r="M801" s="323" t="str">
        <f t="shared" si="469"/>
        <v/>
      </c>
      <c r="N801" s="328" t="str">
        <f t="shared" si="470"/>
        <v/>
      </c>
      <c r="O801" s="328" t="str">
        <f t="shared" si="471"/>
        <v/>
      </c>
      <c r="P801" s="332"/>
      <c r="Q801" s="328"/>
      <c r="R801" s="277" t="str">
        <f>IF(H801&gt;0, rate1(1,$L$52,$L$51,$L$54,L801,$L$53,$L$50,P801),"")</f>
        <v/>
      </c>
      <c r="S801" s="323"/>
      <c r="T801" s="323"/>
      <c r="U801" s="328"/>
      <c r="V801" s="336"/>
      <c r="W801" s="328"/>
      <c r="X801" s="328"/>
      <c r="Y801" s="328"/>
      <c r="Z801" s="108" t="str">
        <f>IF(H801&gt;0, rate1(1,$L$52,$L$51,$L$54,U801,$L$53,$L$50,Y801),"")</f>
        <v/>
      </c>
      <c r="AA801" s="336" t="str">
        <f t="shared" si="472"/>
        <v/>
      </c>
      <c r="AB801" s="336" t="str">
        <f t="shared" si="473"/>
        <v/>
      </c>
      <c r="AC801" s="328" t="str">
        <f t="shared" si="474"/>
        <v/>
      </c>
      <c r="AD801" s="328" t="str">
        <f t="shared" si="475"/>
        <v/>
      </c>
      <c r="AE801" s="328" t="str">
        <f t="shared" si="476"/>
        <v/>
      </c>
      <c r="AF801" s="328" t="str">
        <f t="shared" si="477"/>
        <v/>
      </c>
      <c r="AG801" s="328" t="str">
        <f t="shared" si="478"/>
        <v/>
      </c>
      <c r="AH801" s="328" t="str">
        <f t="shared" si="479"/>
        <v/>
      </c>
      <c r="AI801" s="328" t="str">
        <f t="shared" si="480"/>
        <v/>
      </c>
      <c r="AJ801" s="328" t="str">
        <f t="shared" si="481"/>
        <v/>
      </c>
      <c r="AK801" s="337" t="str">
        <f t="shared" si="482"/>
        <v/>
      </c>
      <c r="AL801" s="42" t="str">
        <f t="shared" si="483"/>
        <v/>
      </c>
    </row>
    <row r="802" spans="2:38" ht="15" x14ac:dyDescent="0.15">
      <c r="B802" s="328" t="str">
        <f t="shared" si="461"/>
        <v/>
      </c>
      <c r="C802" s="328" t="str">
        <f t="shared" si="462"/>
        <v/>
      </c>
      <c r="D802" s="328" t="str">
        <f t="shared" si="463"/>
        <v/>
      </c>
      <c r="E802" s="328" t="e">
        <f t="shared" si="459"/>
        <v>#VALUE!</v>
      </c>
      <c r="F802" s="328" t="str">
        <f t="shared" si="464"/>
        <v/>
      </c>
      <c r="G802" s="328" t="str">
        <f t="shared" si="465"/>
        <v/>
      </c>
      <c r="H802" s="313"/>
      <c r="I802" s="328" t="str">
        <f t="shared" si="466"/>
        <v/>
      </c>
      <c r="J802" s="328">
        <f t="shared" si="460"/>
        <v>80</v>
      </c>
      <c r="K802" s="335" t="str">
        <f t="shared" si="467"/>
        <v/>
      </c>
      <c r="L802" s="323" t="str">
        <f t="shared" si="468"/>
        <v/>
      </c>
      <c r="M802" s="323" t="str">
        <f t="shared" si="469"/>
        <v/>
      </c>
      <c r="N802" s="328" t="str">
        <f t="shared" si="470"/>
        <v/>
      </c>
      <c r="O802" s="328" t="str">
        <f t="shared" si="471"/>
        <v/>
      </c>
      <c r="P802" s="332"/>
      <c r="Q802" s="328"/>
      <c r="R802" s="277" t="str">
        <f>IF(H802&gt;0, rate1(1,$L$52,$L$51,$L$54,L802,$L$53,$L$50,P802),"")</f>
        <v/>
      </c>
      <c r="S802" s="323"/>
      <c r="T802" s="323"/>
      <c r="U802" s="328"/>
      <c r="V802" s="336"/>
      <c r="W802" s="328"/>
      <c r="X802" s="328"/>
      <c r="Y802" s="328"/>
      <c r="Z802" s="108" t="str">
        <f>IF(H802&gt;0, rate1(1,$L$52,$L$51,$L$54,U802,$L$53,$L$50,Y802),"")</f>
        <v/>
      </c>
      <c r="AA802" s="336" t="str">
        <f t="shared" si="472"/>
        <v/>
      </c>
      <c r="AB802" s="336" t="str">
        <f t="shared" si="473"/>
        <v/>
      </c>
      <c r="AC802" s="328" t="str">
        <f t="shared" si="474"/>
        <v/>
      </c>
      <c r="AD802" s="328" t="str">
        <f t="shared" si="475"/>
        <v/>
      </c>
      <c r="AE802" s="328" t="str">
        <f t="shared" si="476"/>
        <v/>
      </c>
      <c r="AF802" s="328" t="str">
        <f t="shared" si="477"/>
        <v/>
      </c>
      <c r="AG802" s="328" t="str">
        <f t="shared" si="478"/>
        <v/>
      </c>
      <c r="AH802" s="328" t="str">
        <f t="shared" si="479"/>
        <v/>
      </c>
      <c r="AI802" s="328" t="str">
        <f t="shared" si="480"/>
        <v/>
      </c>
      <c r="AJ802" s="328" t="str">
        <f t="shared" si="481"/>
        <v/>
      </c>
      <c r="AK802" s="337" t="str">
        <f t="shared" si="482"/>
        <v/>
      </c>
      <c r="AL802" s="42" t="str">
        <f t="shared" si="483"/>
        <v/>
      </c>
    </row>
    <row r="803" spans="2:38" ht="15" x14ac:dyDescent="0.15">
      <c r="B803" s="328" t="str">
        <f t="shared" si="461"/>
        <v/>
      </c>
      <c r="C803" s="328" t="str">
        <f t="shared" si="462"/>
        <v/>
      </c>
      <c r="D803" s="328" t="str">
        <f t="shared" si="463"/>
        <v/>
      </c>
      <c r="E803" s="328" t="e">
        <f t="shared" si="459"/>
        <v>#VALUE!</v>
      </c>
      <c r="F803" s="328" t="str">
        <f t="shared" si="464"/>
        <v/>
      </c>
      <c r="G803" s="328" t="str">
        <f t="shared" si="465"/>
        <v/>
      </c>
      <c r="H803" s="313"/>
      <c r="I803" s="328" t="str">
        <f t="shared" si="466"/>
        <v/>
      </c>
      <c r="J803" s="328">
        <f t="shared" si="460"/>
        <v>80</v>
      </c>
      <c r="K803" s="335" t="str">
        <f t="shared" si="467"/>
        <v/>
      </c>
      <c r="L803" s="323" t="str">
        <f t="shared" si="468"/>
        <v/>
      </c>
      <c r="M803" s="323" t="str">
        <f t="shared" si="469"/>
        <v/>
      </c>
      <c r="N803" s="328" t="str">
        <f t="shared" si="470"/>
        <v/>
      </c>
      <c r="O803" s="328" t="str">
        <f t="shared" si="471"/>
        <v/>
      </c>
      <c r="P803" s="332"/>
      <c r="Q803" s="328"/>
      <c r="R803" s="277" t="str">
        <f>IF(H803&gt;0, rate1(1,$L$52,$L$51,$L$54,L803,$L$53,$L$50,P803),"")</f>
        <v/>
      </c>
      <c r="S803" s="323"/>
      <c r="T803" s="323"/>
      <c r="U803" s="328"/>
      <c r="V803" s="336"/>
      <c r="W803" s="328"/>
      <c r="X803" s="328"/>
      <c r="Y803" s="328"/>
      <c r="Z803" s="108" t="str">
        <f>IF(H803&gt;0, rate1(1,$L$52,$L$51,$L$54,U803,$L$53,$L$50,Y803),"")</f>
        <v/>
      </c>
      <c r="AA803" s="336" t="str">
        <f t="shared" si="472"/>
        <v/>
      </c>
      <c r="AB803" s="336" t="str">
        <f t="shared" si="473"/>
        <v/>
      </c>
      <c r="AC803" s="328" t="str">
        <f t="shared" si="474"/>
        <v/>
      </c>
      <c r="AD803" s="328" t="str">
        <f t="shared" si="475"/>
        <v/>
      </c>
      <c r="AE803" s="328" t="str">
        <f t="shared" si="476"/>
        <v/>
      </c>
      <c r="AF803" s="328" t="str">
        <f t="shared" si="477"/>
        <v/>
      </c>
      <c r="AG803" s="328" t="str">
        <f t="shared" si="478"/>
        <v/>
      </c>
      <c r="AH803" s="328" t="str">
        <f t="shared" si="479"/>
        <v/>
      </c>
      <c r="AI803" s="328" t="str">
        <f t="shared" si="480"/>
        <v/>
      </c>
      <c r="AJ803" s="328" t="str">
        <f t="shared" si="481"/>
        <v/>
      </c>
      <c r="AK803" s="337" t="str">
        <f t="shared" si="482"/>
        <v/>
      </c>
      <c r="AL803" s="42" t="str">
        <f t="shared" si="483"/>
        <v/>
      </c>
    </row>
    <row r="804" spans="2:38" ht="15" x14ac:dyDescent="0.15">
      <c r="B804" s="328" t="str">
        <f t="shared" si="461"/>
        <v/>
      </c>
      <c r="C804" s="328" t="str">
        <f t="shared" si="462"/>
        <v/>
      </c>
      <c r="D804" s="328" t="str">
        <f t="shared" si="463"/>
        <v/>
      </c>
      <c r="E804" s="328" t="e">
        <f t="shared" si="459"/>
        <v>#VALUE!</v>
      </c>
      <c r="F804" s="328" t="str">
        <f t="shared" si="464"/>
        <v/>
      </c>
      <c r="G804" s="328" t="str">
        <f t="shared" si="465"/>
        <v/>
      </c>
      <c r="H804" s="313"/>
      <c r="I804" s="328" t="str">
        <f t="shared" si="466"/>
        <v/>
      </c>
      <c r="J804" s="328">
        <f t="shared" si="460"/>
        <v>80</v>
      </c>
      <c r="K804" s="335" t="str">
        <f t="shared" si="467"/>
        <v/>
      </c>
      <c r="L804" s="323" t="str">
        <f t="shared" si="468"/>
        <v/>
      </c>
      <c r="M804" s="323" t="str">
        <f t="shared" si="469"/>
        <v/>
      </c>
      <c r="N804" s="328" t="str">
        <f t="shared" si="470"/>
        <v/>
      </c>
      <c r="O804" s="328" t="str">
        <f t="shared" si="471"/>
        <v/>
      </c>
      <c r="P804" s="332"/>
      <c r="Q804" s="328"/>
      <c r="R804" s="277" t="str">
        <f>IF(H804&gt;0, rate1(1,$L$52,$L$51,$L$54,L804,$L$53,$L$50,P804),"")</f>
        <v/>
      </c>
      <c r="S804" s="323"/>
      <c r="T804" s="323"/>
      <c r="U804" s="328"/>
      <c r="V804" s="336"/>
      <c r="W804" s="328"/>
      <c r="X804" s="328"/>
      <c r="Y804" s="328"/>
      <c r="Z804" s="108" t="str">
        <f>IF(H804&gt;0, rate1(1,$L$52,$L$51,$L$54,U804,$L$53,$L$50,Y804),"")</f>
        <v/>
      </c>
      <c r="AA804" s="336" t="str">
        <f t="shared" si="472"/>
        <v/>
      </c>
      <c r="AB804" s="336" t="str">
        <f t="shared" si="473"/>
        <v/>
      </c>
      <c r="AC804" s="328" t="str">
        <f t="shared" si="474"/>
        <v/>
      </c>
      <c r="AD804" s="328" t="str">
        <f t="shared" si="475"/>
        <v/>
      </c>
      <c r="AE804" s="328" t="str">
        <f t="shared" si="476"/>
        <v/>
      </c>
      <c r="AF804" s="328" t="str">
        <f t="shared" si="477"/>
        <v/>
      </c>
      <c r="AG804" s="328" t="str">
        <f t="shared" si="478"/>
        <v/>
      </c>
      <c r="AH804" s="328" t="str">
        <f t="shared" si="479"/>
        <v/>
      </c>
      <c r="AI804" s="328" t="str">
        <f t="shared" si="480"/>
        <v/>
      </c>
      <c r="AJ804" s="328" t="str">
        <f t="shared" si="481"/>
        <v/>
      </c>
      <c r="AK804" s="337" t="str">
        <f t="shared" si="482"/>
        <v/>
      </c>
      <c r="AL804" s="42" t="str">
        <f t="shared" si="483"/>
        <v/>
      </c>
    </row>
    <row r="805" spans="2:38" ht="15" x14ac:dyDescent="0.15">
      <c r="B805" s="328" t="str">
        <f t="shared" si="461"/>
        <v/>
      </c>
      <c r="C805" s="328" t="str">
        <f t="shared" si="462"/>
        <v/>
      </c>
      <c r="D805" s="328" t="str">
        <f t="shared" si="463"/>
        <v/>
      </c>
      <c r="E805" s="328" t="e">
        <f t="shared" si="459"/>
        <v>#VALUE!</v>
      </c>
      <c r="F805" s="328" t="str">
        <f t="shared" si="464"/>
        <v/>
      </c>
      <c r="G805" s="328" t="str">
        <f t="shared" si="465"/>
        <v/>
      </c>
      <c r="H805" s="313"/>
      <c r="I805" s="328" t="str">
        <f t="shared" si="466"/>
        <v/>
      </c>
      <c r="J805" s="328">
        <f t="shared" si="460"/>
        <v>80</v>
      </c>
      <c r="K805" s="335" t="str">
        <f t="shared" si="467"/>
        <v/>
      </c>
      <c r="L805" s="323" t="str">
        <f t="shared" si="468"/>
        <v/>
      </c>
      <c r="M805" s="323" t="str">
        <f t="shared" si="469"/>
        <v/>
      </c>
      <c r="N805" s="328" t="str">
        <f t="shared" si="470"/>
        <v/>
      </c>
      <c r="O805" s="328" t="str">
        <f t="shared" si="471"/>
        <v/>
      </c>
      <c r="P805" s="332"/>
      <c r="Q805" s="328"/>
      <c r="R805" s="277" t="str">
        <f>IF(H805&gt;0, rate1(1,$L$52,$L$51,$L$54,L805,$L$53,$L$50,P805),"")</f>
        <v/>
      </c>
      <c r="S805" s="323"/>
      <c r="T805" s="323"/>
      <c r="U805" s="328"/>
      <c r="V805" s="336"/>
      <c r="W805" s="328"/>
      <c r="X805" s="328"/>
      <c r="Y805" s="328"/>
      <c r="Z805" s="108" t="str">
        <f>IF(H805&gt;0, rate1(1,$L$52,$L$51,$L$54,U805,$L$53,$L$50,Y805),"")</f>
        <v/>
      </c>
      <c r="AA805" s="336" t="str">
        <f t="shared" si="472"/>
        <v/>
      </c>
      <c r="AB805" s="336" t="str">
        <f t="shared" si="473"/>
        <v/>
      </c>
      <c r="AC805" s="328" t="str">
        <f t="shared" si="474"/>
        <v/>
      </c>
      <c r="AD805" s="328" t="str">
        <f t="shared" si="475"/>
        <v/>
      </c>
      <c r="AE805" s="328" t="str">
        <f t="shared" si="476"/>
        <v/>
      </c>
      <c r="AF805" s="328" t="str">
        <f t="shared" si="477"/>
        <v/>
      </c>
      <c r="AG805" s="328" t="str">
        <f t="shared" si="478"/>
        <v/>
      </c>
      <c r="AH805" s="328" t="str">
        <f t="shared" si="479"/>
        <v/>
      </c>
      <c r="AI805" s="328" t="str">
        <f t="shared" si="480"/>
        <v/>
      </c>
      <c r="AJ805" s="328" t="str">
        <f t="shared" si="481"/>
        <v/>
      </c>
      <c r="AK805" s="337" t="str">
        <f t="shared" si="482"/>
        <v/>
      </c>
      <c r="AL805" s="42" t="str">
        <f t="shared" si="483"/>
        <v/>
      </c>
    </row>
    <row r="806" spans="2:38" ht="15" x14ac:dyDescent="0.15">
      <c r="B806" s="328" t="str">
        <f t="shared" si="461"/>
        <v/>
      </c>
      <c r="C806" s="328" t="str">
        <f t="shared" si="462"/>
        <v/>
      </c>
      <c r="D806" s="328" t="str">
        <f t="shared" si="463"/>
        <v/>
      </c>
      <c r="E806" s="328" t="e">
        <f t="shared" si="459"/>
        <v>#VALUE!</v>
      </c>
      <c r="F806" s="328" t="str">
        <f t="shared" si="464"/>
        <v/>
      </c>
      <c r="G806" s="328" t="str">
        <f t="shared" si="465"/>
        <v/>
      </c>
      <c r="H806" s="313"/>
      <c r="I806" s="328" t="str">
        <f t="shared" si="466"/>
        <v/>
      </c>
      <c r="J806" s="328">
        <f t="shared" si="460"/>
        <v>80</v>
      </c>
      <c r="K806" s="335" t="str">
        <f t="shared" si="467"/>
        <v/>
      </c>
      <c r="L806" s="323" t="str">
        <f t="shared" si="468"/>
        <v/>
      </c>
      <c r="M806" s="323" t="str">
        <f t="shared" si="469"/>
        <v/>
      </c>
      <c r="N806" s="328" t="str">
        <f t="shared" si="470"/>
        <v/>
      </c>
      <c r="O806" s="328" t="str">
        <f t="shared" si="471"/>
        <v/>
      </c>
      <c r="P806" s="332"/>
      <c r="Q806" s="328"/>
      <c r="R806" s="277" t="str">
        <f>IF(H806&gt;0, rate1(1,$L$52,$L$51,$L$54,L806,$L$53,$L$50,P806),"")</f>
        <v/>
      </c>
      <c r="S806" s="323"/>
      <c r="T806" s="323"/>
      <c r="U806" s="328"/>
      <c r="V806" s="336"/>
      <c r="W806" s="328"/>
      <c r="X806" s="328"/>
      <c r="Y806" s="328"/>
      <c r="Z806" s="108" t="str">
        <f>IF(H806&gt;0, rate1(1,$L$52,$L$51,$L$54,U806,$L$53,$L$50,Y806),"")</f>
        <v/>
      </c>
      <c r="AA806" s="336" t="str">
        <f t="shared" si="472"/>
        <v/>
      </c>
      <c r="AB806" s="336" t="str">
        <f t="shared" si="473"/>
        <v/>
      </c>
      <c r="AC806" s="328" t="str">
        <f t="shared" si="474"/>
        <v/>
      </c>
      <c r="AD806" s="328" t="str">
        <f t="shared" si="475"/>
        <v/>
      </c>
      <c r="AE806" s="328" t="str">
        <f t="shared" si="476"/>
        <v/>
      </c>
      <c r="AF806" s="328" t="str">
        <f t="shared" si="477"/>
        <v/>
      </c>
      <c r="AG806" s="328" t="str">
        <f t="shared" si="478"/>
        <v/>
      </c>
      <c r="AH806" s="328" t="str">
        <f t="shared" si="479"/>
        <v/>
      </c>
      <c r="AI806" s="328" t="str">
        <f t="shared" si="480"/>
        <v/>
      </c>
      <c r="AJ806" s="328" t="str">
        <f t="shared" si="481"/>
        <v/>
      </c>
      <c r="AK806" s="337" t="str">
        <f t="shared" si="482"/>
        <v/>
      </c>
      <c r="AL806" s="42" t="str">
        <f t="shared" si="483"/>
        <v/>
      </c>
    </row>
    <row r="807" spans="2:38" ht="15" x14ac:dyDescent="0.15">
      <c r="B807" s="328" t="str">
        <f t="shared" si="461"/>
        <v/>
      </c>
      <c r="C807" s="328" t="str">
        <f t="shared" si="462"/>
        <v/>
      </c>
      <c r="D807" s="328" t="str">
        <f t="shared" si="463"/>
        <v/>
      </c>
      <c r="E807" s="328" t="e">
        <f t="shared" si="459"/>
        <v>#VALUE!</v>
      </c>
      <c r="F807" s="328" t="str">
        <f t="shared" si="464"/>
        <v/>
      </c>
      <c r="G807" s="328" t="str">
        <f t="shared" si="465"/>
        <v/>
      </c>
      <c r="H807" s="313"/>
      <c r="I807" s="328" t="str">
        <f t="shared" si="466"/>
        <v/>
      </c>
      <c r="J807" s="328">
        <f t="shared" si="460"/>
        <v>80</v>
      </c>
      <c r="K807" s="335" t="str">
        <f t="shared" si="467"/>
        <v/>
      </c>
      <c r="L807" s="323" t="str">
        <f t="shared" si="468"/>
        <v/>
      </c>
      <c r="M807" s="323" t="str">
        <f t="shared" si="469"/>
        <v/>
      </c>
      <c r="N807" s="328" t="str">
        <f t="shared" si="470"/>
        <v/>
      </c>
      <c r="O807" s="328" t="str">
        <f t="shared" si="471"/>
        <v/>
      </c>
      <c r="P807" s="332"/>
      <c r="Q807" s="328"/>
      <c r="R807" s="277" t="str">
        <f>IF(H807&gt;0, rate1(1,$L$52,$L$51,$L$54,L807,$L$53,$L$50,P807),"")</f>
        <v/>
      </c>
      <c r="S807" s="323"/>
      <c r="T807" s="323"/>
      <c r="U807" s="328"/>
      <c r="V807" s="336"/>
      <c r="W807" s="328"/>
      <c r="X807" s="328"/>
      <c r="Y807" s="328"/>
      <c r="Z807" s="108" t="str">
        <f>IF(H807&gt;0, rate1(1,$L$52,$L$51,$L$54,U807,$L$53,$L$50,Y807),"")</f>
        <v/>
      </c>
      <c r="AA807" s="336" t="str">
        <f t="shared" si="472"/>
        <v/>
      </c>
      <c r="AB807" s="336" t="str">
        <f t="shared" si="473"/>
        <v/>
      </c>
      <c r="AC807" s="328" t="str">
        <f t="shared" si="474"/>
        <v/>
      </c>
      <c r="AD807" s="328" t="str">
        <f t="shared" si="475"/>
        <v/>
      </c>
      <c r="AE807" s="328" t="str">
        <f t="shared" si="476"/>
        <v/>
      </c>
      <c r="AF807" s="328" t="str">
        <f t="shared" si="477"/>
        <v/>
      </c>
      <c r="AG807" s="328" t="str">
        <f t="shared" si="478"/>
        <v/>
      </c>
      <c r="AH807" s="328" t="str">
        <f t="shared" si="479"/>
        <v/>
      </c>
      <c r="AI807" s="328" t="str">
        <f t="shared" si="480"/>
        <v/>
      </c>
      <c r="AJ807" s="328" t="str">
        <f t="shared" si="481"/>
        <v/>
      </c>
      <c r="AK807" s="337" t="str">
        <f t="shared" si="482"/>
        <v/>
      </c>
      <c r="AL807" s="42" t="str">
        <f t="shared" si="483"/>
        <v/>
      </c>
    </row>
    <row r="808" spans="2:38" ht="15" x14ac:dyDescent="0.15">
      <c r="B808" s="328" t="str">
        <f t="shared" si="461"/>
        <v/>
      </c>
      <c r="C808" s="328" t="str">
        <f t="shared" si="462"/>
        <v/>
      </c>
      <c r="D808" s="328" t="str">
        <f t="shared" si="463"/>
        <v/>
      </c>
      <c r="E808" s="328" t="e">
        <f t="shared" si="459"/>
        <v>#VALUE!</v>
      </c>
      <c r="F808" s="328" t="str">
        <f t="shared" si="464"/>
        <v/>
      </c>
      <c r="G808" s="328" t="str">
        <f t="shared" si="465"/>
        <v/>
      </c>
      <c r="H808" s="313"/>
      <c r="I808" s="328" t="str">
        <f t="shared" si="466"/>
        <v/>
      </c>
      <c r="J808" s="328">
        <f t="shared" si="460"/>
        <v>80</v>
      </c>
      <c r="K808" s="335" t="str">
        <f t="shared" si="467"/>
        <v/>
      </c>
      <c r="L808" s="323" t="str">
        <f t="shared" si="468"/>
        <v/>
      </c>
      <c r="M808" s="323" t="str">
        <f t="shared" si="469"/>
        <v/>
      </c>
      <c r="N808" s="328" t="str">
        <f t="shared" si="470"/>
        <v/>
      </c>
      <c r="O808" s="328" t="str">
        <f t="shared" si="471"/>
        <v/>
      </c>
      <c r="P808" s="332"/>
      <c r="Q808" s="328"/>
      <c r="R808" s="277" t="str">
        <f>IF(H808&gt;0, rate1(1,$L$52,$L$51,$L$54,L808,$L$53,$L$50,P808),"")</f>
        <v/>
      </c>
      <c r="S808" s="323"/>
      <c r="T808" s="323"/>
      <c r="U808" s="328"/>
      <c r="V808" s="336"/>
      <c r="W808" s="328"/>
      <c r="X808" s="328"/>
      <c r="Y808" s="328"/>
      <c r="Z808" s="108" t="str">
        <f>IF(H808&gt;0, rate1(1,$L$52,$L$51,$L$54,U808,$L$53,$L$50,Y808),"")</f>
        <v/>
      </c>
      <c r="AA808" s="336" t="str">
        <f t="shared" si="472"/>
        <v/>
      </c>
      <c r="AB808" s="336" t="str">
        <f t="shared" si="473"/>
        <v/>
      </c>
      <c r="AC808" s="328" t="str">
        <f t="shared" si="474"/>
        <v/>
      </c>
      <c r="AD808" s="328" t="str">
        <f t="shared" si="475"/>
        <v/>
      </c>
      <c r="AE808" s="328" t="str">
        <f t="shared" si="476"/>
        <v/>
      </c>
      <c r="AF808" s="328" t="str">
        <f t="shared" si="477"/>
        <v/>
      </c>
      <c r="AG808" s="328" t="str">
        <f t="shared" si="478"/>
        <v/>
      </c>
      <c r="AH808" s="328" t="str">
        <f t="shared" si="479"/>
        <v/>
      </c>
      <c r="AI808" s="328" t="str">
        <f t="shared" si="480"/>
        <v/>
      </c>
      <c r="AJ808" s="328" t="str">
        <f t="shared" si="481"/>
        <v/>
      </c>
      <c r="AK808" s="337" t="str">
        <f t="shared" si="482"/>
        <v/>
      </c>
      <c r="AL808" s="42" t="str">
        <f t="shared" si="483"/>
        <v/>
      </c>
    </row>
    <row r="809" spans="2:38" ht="15" x14ac:dyDescent="0.15">
      <c r="B809" s="328" t="str">
        <f t="shared" si="461"/>
        <v/>
      </c>
      <c r="C809" s="328" t="str">
        <f t="shared" si="462"/>
        <v/>
      </c>
      <c r="D809" s="328" t="str">
        <f t="shared" si="463"/>
        <v/>
      </c>
      <c r="E809" s="328" t="e">
        <f t="shared" si="459"/>
        <v>#VALUE!</v>
      </c>
      <c r="F809" s="328" t="str">
        <f t="shared" si="464"/>
        <v/>
      </c>
      <c r="G809" s="328" t="str">
        <f t="shared" si="465"/>
        <v/>
      </c>
      <c r="H809" s="313"/>
      <c r="I809" s="328" t="str">
        <f t="shared" si="466"/>
        <v/>
      </c>
      <c r="J809" s="328">
        <f t="shared" si="460"/>
        <v>80</v>
      </c>
      <c r="K809" s="335" t="str">
        <f t="shared" si="467"/>
        <v/>
      </c>
      <c r="L809" s="323" t="str">
        <f t="shared" si="468"/>
        <v/>
      </c>
      <c r="M809" s="323" t="str">
        <f t="shared" si="469"/>
        <v/>
      </c>
      <c r="N809" s="328" t="str">
        <f t="shared" si="470"/>
        <v/>
      </c>
      <c r="O809" s="328" t="str">
        <f t="shared" si="471"/>
        <v/>
      </c>
      <c r="P809" s="332"/>
      <c r="Q809" s="328"/>
      <c r="R809" s="277" t="str">
        <f>IF(H809&gt;0, rate1(1,$L$52,$L$51,$L$54,L809,$L$53,$L$50,P809),"")</f>
        <v/>
      </c>
      <c r="S809" s="323"/>
      <c r="T809" s="323"/>
      <c r="U809" s="328"/>
      <c r="V809" s="336"/>
      <c r="W809" s="328"/>
      <c r="X809" s="328"/>
      <c r="Y809" s="328"/>
      <c r="Z809" s="108" t="str">
        <f>IF(H809&gt;0, rate1(1,$L$52,$L$51,$L$54,U809,$L$53,$L$50,Y809),"")</f>
        <v/>
      </c>
      <c r="AA809" s="336" t="str">
        <f t="shared" si="472"/>
        <v/>
      </c>
      <c r="AB809" s="336" t="str">
        <f t="shared" si="473"/>
        <v/>
      </c>
      <c r="AC809" s="328" t="str">
        <f t="shared" si="474"/>
        <v/>
      </c>
      <c r="AD809" s="328" t="str">
        <f t="shared" si="475"/>
        <v/>
      </c>
      <c r="AE809" s="328" t="str">
        <f t="shared" si="476"/>
        <v/>
      </c>
      <c r="AF809" s="328" t="str">
        <f t="shared" si="477"/>
        <v/>
      </c>
      <c r="AG809" s="328" t="str">
        <f t="shared" si="478"/>
        <v/>
      </c>
      <c r="AH809" s="328" t="str">
        <f t="shared" si="479"/>
        <v/>
      </c>
      <c r="AI809" s="328" t="str">
        <f t="shared" si="480"/>
        <v/>
      </c>
      <c r="AJ809" s="328" t="str">
        <f t="shared" si="481"/>
        <v/>
      </c>
      <c r="AK809" s="337" t="str">
        <f t="shared" si="482"/>
        <v/>
      </c>
      <c r="AL809" s="42" t="str">
        <f t="shared" si="483"/>
        <v/>
      </c>
    </row>
    <row r="810" spans="2:38" ht="15" x14ac:dyDescent="0.15">
      <c r="B810" s="328" t="str">
        <f t="shared" si="461"/>
        <v/>
      </c>
      <c r="C810" s="328" t="str">
        <f t="shared" si="462"/>
        <v/>
      </c>
      <c r="D810" s="328" t="str">
        <f t="shared" si="463"/>
        <v/>
      </c>
      <c r="E810" s="328" t="e">
        <f t="shared" si="459"/>
        <v>#VALUE!</v>
      </c>
      <c r="F810" s="328" t="str">
        <f t="shared" si="464"/>
        <v/>
      </c>
      <c r="G810" s="328" t="str">
        <f t="shared" si="465"/>
        <v/>
      </c>
      <c r="H810" s="313"/>
      <c r="I810" s="328" t="str">
        <f t="shared" si="466"/>
        <v/>
      </c>
      <c r="J810" s="328">
        <f t="shared" si="460"/>
        <v>80</v>
      </c>
      <c r="K810" s="335" t="str">
        <f t="shared" si="467"/>
        <v/>
      </c>
      <c r="L810" s="323" t="str">
        <f t="shared" si="468"/>
        <v/>
      </c>
      <c r="M810" s="323" t="str">
        <f t="shared" si="469"/>
        <v/>
      </c>
      <c r="N810" s="328" t="str">
        <f t="shared" si="470"/>
        <v/>
      </c>
      <c r="O810" s="328" t="str">
        <f t="shared" si="471"/>
        <v/>
      </c>
      <c r="P810" s="332"/>
      <c r="Q810" s="328"/>
      <c r="R810" s="277" t="str">
        <f>IF(H810&gt;0, rate1(1,$L$52,$L$51,$L$54,L810,$L$53,$L$50,P810),"")</f>
        <v/>
      </c>
      <c r="S810" s="323"/>
      <c r="T810" s="323"/>
      <c r="U810" s="328"/>
      <c r="V810" s="336"/>
      <c r="W810" s="328"/>
      <c r="X810" s="328"/>
      <c r="Y810" s="328"/>
      <c r="Z810" s="108" t="str">
        <f>IF(H810&gt;0, rate1(1,$L$52,$L$51,$L$54,U810,$L$53,$L$50,Y810),"")</f>
        <v/>
      </c>
      <c r="AA810" s="336" t="str">
        <f t="shared" si="472"/>
        <v/>
      </c>
      <c r="AB810" s="336" t="str">
        <f t="shared" si="473"/>
        <v/>
      </c>
      <c r="AC810" s="328" t="str">
        <f t="shared" si="474"/>
        <v/>
      </c>
      <c r="AD810" s="328" t="str">
        <f t="shared" si="475"/>
        <v/>
      </c>
      <c r="AE810" s="328" t="str">
        <f t="shared" si="476"/>
        <v/>
      </c>
      <c r="AF810" s="328" t="str">
        <f t="shared" si="477"/>
        <v/>
      </c>
      <c r="AG810" s="328" t="str">
        <f t="shared" si="478"/>
        <v/>
      </c>
      <c r="AH810" s="328" t="str">
        <f t="shared" si="479"/>
        <v/>
      </c>
      <c r="AI810" s="328" t="str">
        <f t="shared" si="480"/>
        <v/>
      </c>
      <c r="AJ810" s="328" t="str">
        <f t="shared" si="481"/>
        <v/>
      </c>
      <c r="AK810" s="337" t="str">
        <f t="shared" si="482"/>
        <v/>
      </c>
      <c r="AL810" s="42" t="str">
        <f t="shared" si="483"/>
        <v/>
      </c>
    </row>
    <row r="811" spans="2:38" ht="15" x14ac:dyDescent="0.15">
      <c r="B811" s="328" t="str">
        <f t="shared" si="461"/>
        <v/>
      </c>
      <c r="C811" s="328" t="str">
        <f t="shared" si="462"/>
        <v/>
      </c>
      <c r="D811" s="328" t="str">
        <f t="shared" si="463"/>
        <v/>
      </c>
      <c r="E811" s="328" t="e">
        <f t="shared" si="459"/>
        <v>#VALUE!</v>
      </c>
      <c r="F811" s="328" t="str">
        <f t="shared" si="464"/>
        <v/>
      </c>
      <c r="G811" s="328" t="str">
        <f t="shared" si="465"/>
        <v/>
      </c>
      <c r="H811" s="313"/>
      <c r="I811" s="328" t="str">
        <f t="shared" si="466"/>
        <v/>
      </c>
      <c r="J811" s="328">
        <f t="shared" si="460"/>
        <v>80</v>
      </c>
      <c r="K811" s="335" t="str">
        <f t="shared" si="467"/>
        <v/>
      </c>
      <c r="L811" s="323" t="str">
        <f t="shared" si="468"/>
        <v/>
      </c>
      <c r="M811" s="323" t="str">
        <f t="shared" si="469"/>
        <v/>
      </c>
      <c r="N811" s="328" t="str">
        <f t="shared" si="470"/>
        <v/>
      </c>
      <c r="O811" s="328" t="str">
        <f t="shared" si="471"/>
        <v/>
      </c>
      <c r="P811" s="332"/>
      <c r="Q811" s="328"/>
      <c r="R811" s="277" t="str">
        <f>IF(H811&gt;0, rate1(1,$L$52,$L$51,$L$54,L811,$L$53,$L$50,P811),"")</f>
        <v/>
      </c>
      <c r="S811" s="323"/>
      <c r="T811" s="323"/>
      <c r="U811" s="328"/>
      <c r="V811" s="336"/>
      <c r="W811" s="328"/>
      <c r="X811" s="328"/>
      <c r="Y811" s="328"/>
      <c r="Z811" s="108" t="str">
        <f>IF(H811&gt;0, rate1(1,$L$52,$L$51,$L$54,U811,$L$53,$L$50,Y811),"")</f>
        <v/>
      </c>
      <c r="AA811" s="336" t="str">
        <f t="shared" si="472"/>
        <v/>
      </c>
      <c r="AB811" s="336" t="str">
        <f t="shared" si="473"/>
        <v/>
      </c>
      <c r="AC811" s="328" t="str">
        <f t="shared" si="474"/>
        <v/>
      </c>
      <c r="AD811" s="328" t="str">
        <f t="shared" si="475"/>
        <v/>
      </c>
      <c r="AE811" s="328" t="str">
        <f t="shared" si="476"/>
        <v/>
      </c>
      <c r="AF811" s="328" t="str">
        <f t="shared" si="477"/>
        <v/>
      </c>
      <c r="AG811" s="328" t="str">
        <f t="shared" si="478"/>
        <v/>
      </c>
      <c r="AH811" s="328" t="str">
        <f t="shared" si="479"/>
        <v/>
      </c>
      <c r="AI811" s="328" t="str">
        <f t="shared" si="480"/>
        <v/>
      </c>
      <c r="AJ811" s="328" t="str">
        <f t="shared" si="481"/>
        <v/>
      </c>
      <c r="AK811" s="337" t="str">
        <f t="shared" si="482"/>
        <v/>
      </c>
      <c r="AL811" s="42" t="str">
        <f t="shared" si="483"/>
        <v/>
      </c>
    </row>
    <row r="812" spans="2:38" ht="15" x14ac:dyDescent="0.15">
      <c r="B812" s="328" t="str">
        <f t="shared" si="461"/>
        <v/>
      </c>
      <c r="C812" s="328" t="str">
        <f t="shared" si="462"/>
        <v/>
      </c>
      <c r="D812" s="328" t="str">
        <f t="shared" si="463"/>
        <v/>
      </c>
      <c r="E812" s="328" t="e">
        <f t="shared" si="459"/>
        <v>#VALUE!</v>
      </c>
      <c r="F812" s="328" t="str">
        <f t="shared" si="464"/>
        <v/>
      </c>
      <c r="G812" s="328" t="str">
        <f t="shared" si="465"/>
        <v/>
      </c>
      <c r="H812" s="313"/>
      <c r="I812" s="328" t="str">
        <f t="shared" si="466"/>
        <v/>
      </c>
      <c r="J812" s="328">
        <f t="shared" si="460"/>
        <v>80</v>
      </c>
      <c r="K812" s="335" t="str">
        <f t="shared" si="467"/>
        <v/>
      </c>
      <c r="L812" s="323" t="str">
        <f t="shared" si="468"/>
        <v/>
      </c>
      <c r="M812" s="323" t="str">
        <f t="shared" si="469"/>
        <v/>
      </c>
      <c r="N812" s="328" t="str">
        <f t="shared" si="470"/>
        <v/>
      </c>
      <c r="O812" s="328" t="str">
        <f t="shared" si="471"/>
        <v/>
      </c>
      <c r="P812" s="332"/>
      <c r="Q812" s="328"/>
      <c r="R812" s="277" t="str">
        <f>IF(H812&gt;0, rate1(1,$L$52,$L$51,$L$54,L812,$L$53,$L$50,P812),"")</f>
        <v/>
      </c>
      <c r="S812" s="323"/>
      <c r="T812" s="323"/>
      <c r="U812" s="328"/>
      <c r="V812" s="336"/>
      <c r="W812" s="328"/>
      <c r="X812" s="328"/>
      <c r="Y812" s="328"/>
      <c r="Z812" s="108" t="str">
        <f>IF(H812&gt;0, rate1(1,$L$52,$L$51,$L$54,U812,$L$53,$L$50,Y812),"")</f>
        <v/>
      </c>
      <c r="AA812" s="336" t="str">
        <f t="shared" si="472"/>
        <v/>
      </c>
      <c r="AB812" s="336" t="str">
        <f t="shared" si="473"/>
        <v/>
      </c>
      <c r="AC812" s="328" t="str">
        <f t="shared" si="474"/>
        <v/>
      </c>
      <c r="AD812" s="328" t="str">
        <f t="shared" si="475"/>
        <v/>
      </c>
      <c r="AE812" s="328" t="str">
        <f t="shared" si="476"/>
        <v/>
      </c>
      <c r="AF812" s="328" t="str">
        <f t="shared" si="477"/>
        <v/>
      </c>
      <c r="AG812" s="328" t="str">
        <f t="shared" si="478"/>
        <v/>
      </c>
      <c r="AH812" s="328" t="str">
        <f t="shared" si="479"/>
        <v/>
      </c>
      <c r="AI812" s="328" t="str">
        <f t="shared" si="480"/>
        <v/>
      </c>
      <c r="AJ812" s="328" t="str">
        <f t="shared" si="481"/>
        <v/>
      </c>
      <c r="AK812" s="337" t="str">
        <f t="shared" si="482"/>
        <v/>
      </c>
      <c r="AL812" s="42" t="str">
        <f t="shared" si="483"/>
        <v/>
      </c>
    </row>
    <row r="813" spans="2:38" ht="15" x14ac:dyDescent="0.15">
      <c r="B813" s="328" t="str">
        <f t="shared" si="461"/>
        <v/>
      </c>
      <c r="C813" s="328" t="str">
        <f t="shared" si="462"/>
        <v/>
      </c>
      <c r="D813" s="328" t="str">
        <f t="shared" si="463"/>
        <v/>
      </c>
      <c r="E813" s="328" t="e">
        <f t="shared" si="459"/>
        <v>#VALUE!</v>
      </c>
      <c r="F813" s="328" t="str">
        <f t="shared" si="464"/>
        <v/>
      </c>
      <c r="G813" s="328" t="str">
        <f t="shared" si="465"/>
        <v/>
      </c>
      <c r="H813" s="313"/>
      <c r="I813" s="328" t="str">
        <f t="shared" si="466"/>
        <v/>
      </c>
      <c r="J813" s="328">
        <f t="shared" si="460"/>
        <v>80</v>
      </c>
      <c r="K813" s="335" t="str">
        <f t="shared" si="467"/>
        <v/>
      </c>
      <c r="L813" s="323" t="str">
        <f t="shared" si="468"/>
        <v/>
      </c>
      <c r="M813" s="323" t="str">
        <f t="shared" si="469"/>
        <v/>
      </c>
      <c r="N813" s="328" t="str">
        <f t="shared" si="470"/>
        <v/>
      </c>
      <c r="O813" s="328" t="str">
        <f t="shared" si="471"/>
        <v/>
      </c>
      <c r="P813" s="332"/>
      <c r="Q813" s="328"/>
      <c r="R813" s="277" t="str">
        <f>IF(H813&gt;0, rate1(1,$L$52,$L$51,$L$54,L813,$L$53,$L$50,P813),"")</f>
        <v/>
      </c>
      <c r="S813" s="323"/>
      <c r="T813" s="323"/>
      <c r="U813" s="328"/>
      <c r="V813" s="336"/>
      <c r="W813" s="328"/>
      <c r="X813" s="328"/>
      <c r="Y813" s="328"/>
      <c r="Z813" s="108" t="str">
        <f>IF(H813&gt;0, rate1(1,$L$52,$L$51,$L$54,U813,$L$53,$L$50,Y813),"")</f>
        <v/>
      </c>
      <c r="AA813" s="336" t="str">
        <f t="shared" si="472"/>
        <v/>
      </c>
      <c r="AB813" s="336" t="str">
        <f t="shared" si="473"/>
        <v/>
      </c>
      <c r="AC813" s="328" t="str">
        <f t="shared" si="474"/>
        <v/>
      </c>
      <c r="AD813" s="328" t="str">
        <f t="shared" si="475"/>
        <v/>
      </c>
      <c r="AE813" s="328" t="str">
        <f t="shared" si="476"/>
        <v/>
      </c>
      <c r="AF813" s="328" t="str">
        <f t="shared" si="477"/>
        <v/>
      </c>
      <c r="AG813" s="328" t="str">
        <f t="shared" si="478"/>
        <v/>
      </c>
      <c r="AH813" s="328" t="str">
        <f t="shared" si="479"/>
        <v/>
      </c>
      <c r="AI813" s="328" t="str">
        <f t="shared" si="480"/>
        <v/>
      </c>
      <c r="AJ813" s="328" t="str">
        <f t="shared" si="481"/>
        <v/>
      </c>
      <c r="AK813" s="337" t="str">
        <f t="shared" si="482"/>
        <v/>
      </c>
      <c r="AL813" s="42" t="str">
        <f t="shared" si="483"/>
        <v/>
      </c>
    </row>
    <row r="814" spans="2:38" ht="15" x14ac:dyDescent="0.15">
      <c r="B814" s="328" t="str">
        <f t="shared" si="461"/>
        <v/>
      </c>
      <c r="C814" s="328" t="str">
        <f t="shared" si="462"/>
        <v/>
      </c>
      <c r="D814" s="328" t="str">
        <f t="shared" si="463"/>
        <v/>
      </c>
      <c r="E814" s="328" t="e">
        <f t="shared" si="459"/>
        <v>#VALUE!</v>
      </c>
      <c r="F814" s="328" t="str">
        <f t="shared" si="464"/>
        <v/>
      </c>
      <c r="G814" s="328" t="str">
        <f t="shared" si="465"/>
        <v/>
      </c>
      <c r="H814" s="313"/>
      <c r="I814" s="328" t="str">
        <f t="shared" si="466"/>
        <v/>
      </c>
      <c r="J814" s="328">
        <f t="shared" si="460"/>
        <v>80</v>
      </c>
      <c r="K814" s="335" t="str">
        <f t="shared" si="467"/>
        <v/>
      </c>
      <c r="L814" s="323" t="str">
        <f t="shared" si="468"/>
        <v/>
      </c>
      <c r="M814" s="323" t="str">
        <f t="shared" si="469"/>
        <v/>
      </c>
      <c r="N814" s="328" t="str">
        <f t="shared" si="470"/>
        <v/>
      </c>
      <c r="O814" s="328" t="str">
        <f t="shared" si="471"/>
        <v/>
      </c>
      <c r="P814" s="332"/>
      <c r="Q814" s="328"/>
      <c r="R814" s="277" t="str">
        <f>IF(H814&gt;0, rate1(1,$L$52,$L$51,$L$54,L814,$L$53,$L$50,P814),"")</f>
        <v/>
      </c>
      <c r="S814" s="323"/>
      <c r="T814" s="323"/>
      <c r="U814" s="328"/>
      <c r="V814" s="336"/>
      <c r="W814" s="328"/>
      <c r="X814" s="328"/>
      <c r="Y814" s="328"/>
      <c r="Z814" s="108" t="str">
        <f>IF(H814&gt;0, rate1(1,$L$52,$L$51,$L$54,U814,$L$53,$L$50,Y814),"")</f>
        <v/>
      </c>
      <c r="AA814" s="336" t="str">
        <f t="shared" si="472"/>
        <v/>
      </c>
      <c r="AB814" s="336" t="str">
        <f t="shared" si="473"/>
        <v/>
      </c>
      <c r="AC814" s="328" t="str">
        <f t="shared" si="474"/>
        <v/>
      </c>
      <c r="AD814" s="328" t="str">
        <f t="shared" si="475"/>
        <v/>
      </c>
      <c r="AE814" s="328" t="str">
        <f t="shared" si="476"/>
        <v/>
      </c>
      <c r="AF814" s="328" t="str">
        <f t="shared" si="477"/>
        <v/>
      </c>
      <c r="AG814" s="328" t="str">
        <f t="shared" si="478"/>
        <v/>
      </c>
      <c r="AH814" s="328" t="str">
        <f t="shared" si="479"/>
        <v/>
      </c>
      <c r="AI814" s="328" t="str">
        <f t="shared" si="480"/>
        <v/>
      </c>
      <c r="AJ814" s="328" t="str">
        <f t="shared" si="481"/>
        <v/>
      </c>
      <c r="AK814" s="337" t="str">
        <f t="shared" si="482"/>
        <v/>
      </c>
      <c r="AL814" s="42" t="str">
        <f t="shared" si="483"/>
        <v/>
      </c>
    </row>
    <row r="815" spans="2:38" ht="15" x14ac:dyDescent="0.15">
      <c r="B815" s="328" t="str">
        <f t="shared" si="461"/>
        <v/>
      </c>
      <c r="C815" s="328" t="str">
        <f t="shared" si="462"/>
        <v/>
      </c>
      <c r="D815" s="328" t="str">
        <f t="shared" si="463"/>
        <v/>
      </c>
      <c r="E815" s="328" t="e">
        <f t="shared" si="459"/>
        <v>#VALUE!</v>
      </c>
      <c r="F815" s="328" t="str">
        <f t="shared" si="464"/>
        <v/>
      </c>
      <c r="G815" s="328" t="str">
        <f t="shared" si="465"/>
        <v/>
      </c>
      <c r="H815" s="313"/>
      <c r="I815" s="328" t="str">
        <f t="shared" si="466"/>
        <v/>
      </c>
      <c r="J815" s="328">
        <f t="shared" si="460"/>
        <v>80</v>
      </c>
      <c r="K815" s="335" t="str">
        <f t="shared" si="467"/>
        <v/>
      </c>
      <c r="L815" s="323" t="str">
        <f t="shared" si="468"/>
        <v/>
      </c>
      <c r="M815" s="323" t="str">
        <f t="shared" si="469"/>
        <v/>
      </c>
      <c r="N815" s="328" t="str">
        <f t="shared" si="470"/>
        <v/>
      </c>
      <c r="O815" s="328" t="str">
        <f t="shared" si="471"/>
        <v/>
      </c>
      <c r="P815" s="332"/>
      <c r="Q815" s="328"/>
      <c r="R815" s="277" t="str">
        <f>IF(H815&gt;0, rate1(1,$L$52,$L$51,$L$54,L815,$L$53,$L$50,P815),"")</f>
        <v/>
      </c>
      <c r="S815" s="323"/>
      <c r="T815" s="323"/>
      <c r="U815" s="328"/>
      <c r="V815" s="336"/>
      <c r="W815" s="328"/>
      <c r="X815" s="328"/>
      <c r="Y815" s="328"/>
      <c r="Z815" s="108" t="str">
        <f>IF(H815&gt;0, rate1(1,$L$52,$L$51,$L$54,U815,$L$53,$L$50,Y815),"")</f>
        <v/>
      </c>
      <c r="AA815" s="336" t="str">
        <f t="shared" si="472"/>
        <v/>
      </c>
      <c r="AB815" s="336" t="str">
        <f t="shared" si="473"/>
        <v/>
      </c>
      <c r="AC815" s="328" t="str">
        <f t="shared" si="474"/>
        <v/>
      </c>
      <c r="AD815" s="328" t="str">
        <f t="shared" si="475"/>
        <v/>
      </c>
      <c r="AE815" s="328" t="str">
        <f t="shared" si="476"/>
        <v/>
      </c>
      <c r="AF815" s="328" t="str">
        <f t="shared" si="477"/>
        <v/>
      </c>
      <c r="AG815" s="328" t="str">
        <f t="shared" si="478"/>
        <v/>
      </c>
      <c r="AH815" s="328" t="str">
        <f t="shared" si="479"/>
        <v/>
      </c>
      <c r="AI815" s="328" t="str">
        <f t="shared" si="480"/>
        <v/>
      </c>
      <c r="AJ815" s="328" t="str">
        <f t="shared" si="481"/>
        <v/>
      </c>
      <c r="AK815" s="337" t="str">
        <f t="shared" si="482"/>
        <v/>
      </c>
      <c r="AL815" s="42" t="str">
        <f t="shared" si="483"/>
        <v/>
      </c>
    </row>
    <row r="816" spans="2:38" ht="15" x14ac:dyDescent="0.15">
      <c r="B816" s="328" t="str">
        <f t="shared" si="461"/>
        <v/>
      </c>
      <c r="C816" s="328" t="str">
        <f t="shared" si="462"/>
        <v/>
      </c>
      <c r="D816" s="328" t="str">
        <f t="shared" si="463"/>
        <v/>
      </c>
      <c r="E816" s="328" t="e">
        <f t="shared" si="459"/>
        <v>#VALUE!</v>
      </c>
      <c r="F816" s="328" t="str">
        <f t="shared" si="464"/>
        <v/>
      </c>
      <c r="G816" s="328" t="str">
        <f t="shared" si="465"/>
        <v/>
      </c>
      <c r="H816" s="313"/>
      <c r="I816" s="328" t="str">
        <f t="shared" si="466"/>
        <v/>
      </c>
      <c r="J816" s="328">
        <f t="shared" si="460"/>
        <v>80</v>
      </c>
      <c r="K816" s="335" t="str">
        <f t="shared" si="467"/>
        <v/>
      </c>
      <c r="L816" s="323" t="str">
        <f t="shared" si="468"/>
        <v/>
      </c>
      <c r="M816" s="323" t="str">
        <f t="shared" si="469"/>
        <v/>
      </c>
      <c r="N816" s="328" t="str">
        <f t="shared" si="470"/>
        <v/>
      </c>
      <c r="O816" s="328" t="str">
        <f t="shared" si="471"/>
        <v/>
      </c>
      <c r="P816" s="332"/>
      <c r="Q816" s="328"/>
      <c r="R816" s="277" t="str">
        <f>IF(H816&gt;0, rate1(1,$L$52,$L$51,$L$54,L816,$L$53,$L$50,P816),"")</f>
        <v/>
      </c>
      <c r="S816" s="323"/>
      <c r="T816" s="323"/>
      <c r="U816" s="328"/>
      <c r="V816" s="336"/>
      <c r="W816" s="328"/>
      <c r="X816" s="328"/>
      <c r="Y816" s="328"/>
      <c r="Z816" s="108" t="str">
        <f>IF(H816&gt;0, rate1(1,$L$52,$L$51,$L$54,U816,$L$53,$L$50,Y816),"")</f>
        <v/>
      </c>
      <c r="AA816" s="336" t="str">
        <f t="shared" si="472"/>
        <v/>
      </c>
      <c r="AB816" s="336" t="str">
        <f t="shared" si="473"/>
        <v/>
      </c>
      <c r="AC816" s="328" t="str">
        <f t="shared" si="474"/>
        <v/>
      </c>
      <c r="AD816" s="328" t="str">
        <f t="shared" si="475"/>
        <v/>
      </c>
      <c r="AE816" s="328" t="str">
        <f t="shared" si="476"/>
        <v/>
      </c>
      <c r="AF816" s="328" t="str">
        <f t="shared" si="477"/>
        <v/>
      </c>
      <c r="AG816" s="328" t="str">
        <f t="shared" si="478"/>
        <v/>
      </c>
      <c r="AH816" s="328" t="str">
        <f t="shared" si="479"/>
        <v/>
      </c>
      <c r="AI816" s="328" t="str">
        <f t="shared" si="480"/>
        <v/>
      </c>
      <c r="AJ816" s="328" t="str">
        <f t="shared" si="481"/>
        <v/>
      </c>
      <c r="AK816" s="337" t="str">
        <f t="shared" si="482"/>
        <v/>
      </c>
      <c r="AL816" s="42" t="str">
        <f t="shared" si="483"/>
        <v/>
      </c>
    </row>
    <row r="817" spans="2:38" ht="15" x14ac:dyDescent="0.15">
      <c r="B817" s="328" t="str">
        <f t="shared" si="461"/>
        <v/>
      </c>
      <c r="C817" s="328" t="str">
        <f t="shared" si="462"/>
        <v/>
      </c>
      <c r="D817" s="328" t="str">
        <f t="shared" si="463"/>
        <v/>
      </c>
      <c r="E817" s="328" t="e">
        <f t="shared" si="459"/>
        <v>#VALUE!</v>
      </c>
      <c r="F817" s="328" t="str">
        <f t="shared" si="464"/>
        <v/>
      </c>
      <c r="G817" s="328" t="str">
        <f t="shared" si="465"/>
        <v/>
      </c>
      <c r="H817" s="313"/>
      <c r="I817" s="328" t="str">
        <f t="shared" si="466"/>
        <v/>
      </c>
      <c r="J817" s="328">
        <f t="shared" si="460"/>
        <v>80</v>
      </c>
      <c r="K817" s="335" t="str">
        <f t="shared" si="467"/>
        <v/>
      </c>
      <c r="L817" s="323" t="str">
        <f t="shared" si="468"/>
        <v/>
      </c>
      <c r="M817" s="323" t="str">
        <f t="shared" si="469"/>
        <v/>
      </c>
      <c r="N817" s="328" t="str">
        <f t="shared" si="470"/>
        <v/>
      </c>
      <c r="O817" s="328" t="str">
        <f t="shared" si="471"/>
        <v/>
      </c>
      <c r="P817" s="332"/>
      <c r="Q817" s="328"/>
      <c r="R817" s="277" t="str">
        <f>IF(H817&gt;0, rate1(1,$L$52,$L$51,$L$54,L817,$L$53,$L$50,P817),"")</f>
        <v/>
      </c>
      <c r="S817" s="323"/>
      <c r="T817" s="323"/>
      <c r="U817" s="328"/>
      <c r="V817" s="336"/>
      <c r="W817" s="328"/>
      <c r="X817" s="328"/>
      <c r="Y817" s="328"/>
      <c r="Z817" s="108" t="str">
        <f>IF(H817&gt;0, rate1(1,$L$52,$L$51,$L$54,U817,$L$53,$L$50,Y817),"")</f>
        <v/>
      </c>
      <c r="AA817" s="336" t="str">
        <f t="shared" si="472"/>
        <v/>
      </c>
      <c r="AB817" s="336" t="str">
        <f t="shared" si="473"/>
        <v/>
      </c>
      <c r="AC817" s="328" t="str">
        <f t="shared" si="474"/>
        <v/>
      </c>
      <c r="AD817" s="328" t="str">
        <f t="shared" si="475"/>
        <v/>
      </c>
      <c r="AE817" s="328" t="str">
        <f t="shared" si="476"/>
        <v/>
      </c>
      <c r="AF817" s="328" t="str">
        <f t="shared" si="477"/>
        <v/>
      </c>
      <c r="AG817" s="328" t="str">
        <f t="shared" si="478"/>
        <v/>
      </c>
      <c r="AH817" s="328" t="str">
        <f t="shared" si="479"/>
        <v/>
      </c>
      <c r="AI817" s="328" t="str">
        <f t="shared" si="480"/>
        <v/>
      </c>
      <c r="AJ817" s="328" t="str">
        <f t="shared" si="481"/>
        <v/>
      </c>
      <c r="AK817" s="337" t="str">
        <f t="shared" si="482"/>
        <v/>
      </c>
      <c r="AL817" s="42" t="str">
        <f t="shared" si="483"/>
        <v/>
      </c>
    </row>
    <row r="818" spans="2:38" ht="15" x14ac:dyDescent="0.15">
      <c r="B818" s="328" t="str">
        <f t="shared" si="461"/>
        <v/>
      </c>
      <c r="C818" s="328" t="str">
        <f t="shared" si="462"/>
        <v/>
      </c>
      <c r="D818" s="328" t="str">
        <f t="shared" si="463"/>
        <v/>
      </c>
      <c r="E818" s="328" t="e">
        <f t="shared" si="459"/>
        <v>#VALUE!</v>
      </c>
      <c r="F818" s="328" t="str">
        <f t="shared" si="464"/>
        <v/>
      </c>
      <c r="G818" s="328" t="str">
        <f t="shared" si="465"/>
        <v/>
      </c>
      <c r="H818" s="313"/>
      <c r="I818" s="328" t="str">
        <f t="shared" si="466"/>
        <v/>
      </c>
      <c r="J818" s="328">
        <f t="shared" si="460"/>
        <v>80</v>
      </c>
      <c r="K818" s="335" t="str">
        <f t="shared" si="467"/>
        <v/>
      </c>
      <c r="L818" s="323" t="str">
        <f t="shared" si="468"/>
        <v/>
      </c>
      <c r="M818" s="323" t="str">
        <f t="shared" si="469"/>
        <v/>
      </c>
      <c r="N818" s="328" t="str">
        <f t="shared" si="470"/>
        <v/>
      </c>
      <c r="O818" s="328" t="str">
        <f t="shared" si="471"/>
        <v/>
      </c>
      <c r="P818" s="332"/>
      <c r="Q818" s="328"/>
      <c r="R818" s="277" t="str">
        <f>IF(H818&gt;0, rate1(1,$L$52,$L$51,$L$54,L818,$L$53,$L$50,P818),"")</f>
        <v/>
      </c>
      <c r="S818" s="323"/>
      <c r="T818" s="323"/>
      <c r="U818" s="328"/>
      <c r="V818" s="336"/>
      <c r="W818" s="328"/>
      <c r="X818" s="328"/>
      <c r="Y818" s="328"/>
      <c r="Z818" s="108" t="str">
        <f>IF(H818&gt;0, rate1(1,$L$52,$L$51,$L$54,U818,$L$53,$L$50,Y818),"")</f>
        <v/>
      </c>
      <c r="AA818" s="336" t="str">
        <f t="shared" si="472"/>
        <v/>
      </c>
      <c r="AB818" s="336" t="str">
        <f t="shared" si="473"/>
        <v/>
      </c>
      <c r="AC818" s="328" t="str">
        <f t="shared" si="474"/>
        <v/>
      </c>
      <c r="AD818" s="328" t="str">
        <f t="shared" si="475"/>
        <v/>
      </c>
      <c r="AE818" s="328" t="str">
        <f t="shared" si="476"/>
        <v/>
      </c>
      <c r="AF818" s="328" t="str">
        <f t="shared" si="477"/>
        <v/>
      </c>
      <c r="AG818" s="328" t="str">
        <f t="shared" si="478"/>
        <v/>
      </c>
      <c r="AH818" s="328" t="str">
        <f t="shared" si="479"/>
        <v/>
      </c>
      <c r="AI818" s="328" t="str">
        <f t="shared" si="480"/>
        <v/>
      </c>
      <c r="AJ818" s="328" t="str">
        <f t="shared" si="481"/>
        <v/>
      </c>
      <c r="AK818" s="337" t="str">
        <f t="shared" si="482"/>
        <v/>
      </c>
      <c r="AL818" s="42" t="str">
        <f t="shared" si="483"/>
        <v/>
      </c>
    </row>
    <row r="819" spans="2:38" ht="15" x14ac:dyDescent="0.15">
      <c r="B819" s="328" t="str">
        <f t="shared" si="461"/>
        <v/>
      </c>
      <c r="C819" s="328" t="str">
        <f t="shared" si="462"/>
        <v/>
      </c>
      <c r="D819" s="328" t="str">
        <f t="shared" si="463"/>
        <v/>
      </c>
      <c r="E819" s="328" t="e">
        <f t="shared" si="459"/>
        <v>#VALUE!</v>
      </c>
      <c r="F819" s="328" t="str">
        <f t="shared" si="464"/>
        <v/>
      </c>
      <c r="G819" s="328" t="str">
        <f t="shared" si="465"/>
        <v/>
      </c>
      <c r="H819" s="313"/>
      <c r="I819" s="328" t="str">
        <f t="shared" si="466"/>
        <v/>
      </c>
      <c r="J819" s="328">
        <f t="shared" si="460"/>
        <v>80</v>
      </c>
      <c r="K819" s="335" t="str">
        <f t="shared" si="467"/>
        <v/>
      </c>
      <c r="L819" s="323" t="str">
        <f t="shared" si="468"/>
        <v/>
      </c>
      <c r="M819" s="323" t="str">
        <f t="shared" si="469"/>
        <v/>
      </c>
      <c r="N819" s="328" t="str">
        <f t="shared" si="470"/>
        <v/>
      </c>
      <c r="O819" s="328" t="str">
        <f t="shared" si="471"/>
        <v/>
      </c>
      <c r="P819" s="332"/>
      <c r="Q819" s="328"/>
      <c r="R819" s="277" t="str">
        <f>IF(H819&gt;0, rate1(1,$L$52,$L$51,$L$54,L819,$L$53,$L$50,P819),"")</f>
        <v/>
      </c>
      <c r="S819" s="323"/>
      <c r="T819" s="323"/>
      <c r="U819" s="328"/>
      <c r="V819" s="336"/>
      <c r="W819" s="328"/>
      <c r="X819" s="328"/>
      <c r="Y819" s="328"/>
      <c r="Z819" s="108" t="str">
        <f>IF(H819&gt;0, rate1(1,$L$52,$L$51,$L$54,U819,$L$53,$L$50,Y819),"")</f>
        <v/>
      </c>
      <c r="AA819" s="336" t="str">
        <f t="shared" si="472"/>
        <v/>
      </c>
      <c r="AB819" s="336" t="str">
        <f t="shared" si="473"/>
        <v/>
      </c>
      <c r="AC819" s="328" t="str">
        <f t="shared" si="474"/>
        <v/>
      </c>
      <c r="AD819" s="328" t="str">
        <f t="shared" si="475"/>
        <v/>
      </c>
      <c r="AE819" s="328" t="str">
        <f t="shared" si="476"/>
        <v/>
      </c>
      <c r="AF819" s="328" t="str">
        <f t="shared" si="477"/>
        <v/>
      </c>
      <c r="AG819" s="328" t="str">
        <f t="shared" si="478"/>
        <v/>
      </c>
      <c r="AH819" s="328" t="str">
        <f t="shared" si="479"/>
        <v/>
      </c>
      <c r="AI819" s="328" t="str">
        <f t="shared" si="480"/>
        <v/>
      </c>
      <c r="AJ819" s="328" t="str">
        <f t="shared" si="481"/>
        <v/>
      </c>
      <c r="AK819" s="337" t="str">
        <f t="shared" si="482"/>
        <v/>
      </c>
      <c r="AL819" s="42" t="str">
        <f t="shared" si="483"/>
        <v/>
      </c>
    </row>
    <row r="820" spans="2:38" ht="15" x14ac:dyDescent="0.15">
      <c r="B820" s="328" t="str">
        <f t="shared" si="461"/>
        <v/>
      </c>
      <c r="C820" s="328" t="str">
        <f t="shared" si="462"/>
        <v/>
      </c>
      <c r="D820" s="328" t="str">
        <f t="shared" si="463"/>
        <v/>
      </c>
      <c r="E820" s="328" t="e">
        <f t="shared" si="459"/>
        <v>#VALUE!</v>
      </c>
      <c r="F820" s="328" t="str">
        <f t="shared" si="464"/>
        <v/>
      </c>
      <c r="G820" s="328" t="str">
        <f t="shared" si="465"/>
        <v/>
      </c>
      <c r="H820" s="313"/>
      <c r="I820" s="328" t="str">
        <f t="shared" si="466"/>
        <v/>
      </c>
      <c r="J820" s="328">
        <f t="shared" si="460"/>
        <v>80</v>
      </c>
      <c r="K820" s="335" t="str">
        <f t="shared" si="467"/>
        <v/>
      </c>
      <c r="L820" s="323" t="str">
        <f t="shared" si="468"/>
        <v/>
      </c>
      <c r="M820" s="323" t="str">
        <f t="shared" si="469"/>
        <v/>
      </c>
      <c r="N820" s="328" t="str">
        <f t="shared" si="470"/>
        <v/>
      </c>
      <c r="O820" s="328" t="str">
        <f t="shared" si="471"/>
        <v/>
      </c>
      <c r="P820" s="332"/>
      <c r="Q820" s="328"/>
      <c r="R820" s="277" t="str">
        <f>IF(H820&gt;0, rate1(1,$L$52,$L$51,$L$54,L820,$L$53,$L$50,P820),"")</f>
        <v/>
      </c>
      <c r="S820" s="323"/>
      <c r="T820" s="323"/>
      <c r="U820" s="328"/>
      <c r="V820" s="336"/>
      <c r="W820" s="328"/>
      <c r="X820" s="328"/>
      <c r="Y820" s="328"/>
      <c r="Z820" s="108" t="str">
        <f>IF(H820&gt;0, rate1(1,$L$52,$L$51,$L$54,U820,$L$53,$L$50,Y820),"")</f>
        <v/>
      </c>
      <c r="AA820" s="336" t="str">
        <f t="shared" si="472"/>
        <v/>
      </c>
      <c r="AB820" s="336" t="str">
        <f t="shared" si="473"/>
        <v/>
      </c>
      <c r="AC820" s="328" t="str">
        <f t="shared" si="474"/>
        <v/>
      </c>
      <c r="AD820" s="328" t="str">
        <f t="shared" si="475"/>
        <v/>
      </c>
      <c r="AE820" s="328" t="str">
        <f t="shared" si="476"/>
        <v/>
      </c>
      <c r="AF820" s="328" t="str">
        <f t="shared" si="477"/>
        <v/>
      </c>
      <c r="AG820" s="328" t="str">
        <f t="shared" si="478"/>
        <v/>
      </c>
      <c r="AH820" s="328" t="str">
        <f t="shared" si="479"/>
        <v/>
      </c>
      <c r="AI820" s="328" t="str">
        <f t="shared" si="480"/>
        <v/>
      </c>
      <c r="AJ820" s="328" t="str">
        <f t="shared" si="481"/>
        <v/>
      </c>
      <c r="AK820" s="337" t="str">
        <f t="shared" si="482"/>
        <v/>
      </c>
      <c r="AL820" s="42" t="str">
        <f t="shared" si="483"/>
        <v/>
      </c>
    </row>
    <row r="821" spans="2:38" ht="15" x14ac:dyDescent="0.15">
      <c r="B821" s="328" t="str">
        <f t="shared" si="461"/>
        <v/>
      </c>
      <c r="C821" s="328" t="str">
        <f t="shared" si="462"/>
        <v/>
      </c>
      <c r="D821" s="328" t="str">
        <f t="shared" si="463"/>
        <v/>
      </c>
      <c r="E821" s="328" t="e">
        <f t="shared" si="459"/>
        <v>#VALUE!</v>
      </c>
      <c r="F821" s="328" t="str">
        <f t="shared" si="464"/>
        <v/>
      </c>
      <c r="G821" s="328" t="str">
        <f t="shared" si="465"/>
        <v/>
      </c>
      <c r="H821" s="313"/>
      <c r="I821" s="328" t="str">
        <f t="shared" si="466"/>
        <v/>
      </c>
      <c r="J821" s="328">
        <f t="shared" si="460"/>
        <v>80</v>
      </c>
      <c r="K821" s="335" t="str">
        <f t="shared" si="467"/>
        <v/>
      </c>
      <c r="L821" s="323" t="str">
        <f t="shared" si="468"/>
        <v/>
      </c>
      <c r="M821" s="323" t="str">
        <f t="shared" si="469"/>
        <v/>
      </c>
      <c r="N821" s="328" t="str">
        <f t="shared" si="470"/>
        <v/>
      </c>
      <c r="O821" s="328" t="str">
        <f t="shared" si="471"/>
        <v/>
      </c>
      <c r="P821" s="332"/>
      <c r="Q821" s="328"/>
      <c r="R821" s="277" t="str">
        <f>IF(H821&gt;0, rate1(1,$L$52,$L$51,$L$54,L821,$L$53,$L$50,P821),"")</f>
        <v/>
      </c>
      <c r="S821" s="323"/>
      <c r="T821" s="323"/>
      <c r="U821" s="328"/>
      <c r="V821" s="336"/>
      <c r="W821" s="328"/>
      <c r="X821" s="328"/>
      <c r="Y821" s="328"/>
      <c r="Z821" s="108" t="str">
        <f>IF(H821&gt;0, rate1(1,$L$52,$L$51,$L$54,U821,$L$53,$L$50,Y821),"")</f>
        <v/>
      </c>
      <c r="AA821" s="336" t="str">
        <f t="shared" si="472"/>
        <v/>
      </c>
      <c r="AB821" s="336" t="str">
        <f t="shared" si="473"/>
        <v/>
      </c>
      <c r="AC821" s="328" t="str">
        <f t="shared" si="474"/>
        <v/>
      </c>
      <c r="AD821" s="328" t="str">
        <f t="shared" si="475"/>
        <v/>
      </c>
      <c r="AE821" s="328" t="str">
        <f t="shared" si="476"/>
        <v/>
      </c>
      <c r="AF821" s="328" t="str">
        <f t="shared" si="477"/>
        <v/>
      </c>
      <c r="AG821" s="328" t="str">
        <f t="shared" si="478"/>
        <v/>
      </c>
      <c r="AH821" s="328" t="str">
        <f t="shared" si="479"/>
        <v/>
      </c>
      <c r="AI821" s="328" t="str">
        <f t="shared" si="480"/>
        <v/>
      </c>
      <c r="AJ821" s="328" t="str">
        <f t="shared" si="481"/>
        <v/>
      </c>
      <c r="AK821" s="337" t="str">
        <f t="shared" si="482"/>
        <v/>
      </c>
      <c r="AL821" s="42" t="str">
        <f t="shared" si="483"/>
        <v/>
      </c>
    </row>
    <row r="822" spans="2:38" ht="15" x14ac:dyDescent="0.15">
      <c r="B822" s="328" t="str">
        <f t="shared" si="461"/>
        <v/>
      </c>
      <c r="C822" s="328" t="str">
        <f t="shared" si="462"/>
        <v/>
      </c>
      <c r="D822" s="328" t="str">
        <f t="shared" si="463"/>
        <v/>
      </c>
      <c r="E822" s="328" t="e">
        <f t="shared" si="459"/>
        <v>#VALUE!</v>
      </c>
      <c r="F822" s="328" t="str">
        <f t="shared" si="464"/>
        <v/>
      </c>
      <c r="G822" s="328" t="str">
        <f t="shared" si="465"/>
        <v/>
      </c>
      <c r="H822" s="313"/>
      <c r="I822" s="328" t="str">
        <f t="shared" si="466"/>
        <v/>
      </c>
      <c r="J822" s="328">
        <f t="shared" si="460"/>
        <v>80</v>
      </c>
      <c r="K822" s="335" t="str">
        <f t="shared" si="467"/>
        <v/>
      </c>
      <c r="L822" s="323" t="str">
        <f t="shared" si="468"/>
        <v/>
      </c>
      <c r="M822" s="323" t="str">
        <f t="shared" si="469"/>
        <v/>
      </c>
      <c r="N822" s="328" t="str">
        <f t="shared" si="470"/>
        <v/>
      </c>
      <c r="O822" s="328" t="str">
        <f t="shared" si="471"/>
        <v/>
      </c>
      <c r="P822" s="332"/>
      <c r="Q822" s="328"/>
      <c r="R822" s="277" t="str">
        <f>IF(H822&gt;0, rate1(1,$L$52,$L$51,$L$54,L822,$L$53,$L$50,P822),"")</f>
        <v/>
      </c>
      <c r="S822" s="323"/>
      <c r="T822" s="323"/>
      <c r="U822" s="328"/>
      <c r="V822" s="336"/>
      <c r="W822" s="328"/>
      <c r="X822" s="328"/>
      <c r="Y822" s="328"/>
      <c r="Z822" s="108" t="str">
        <f>IF(H822&gt;0, rate1(1,$L$52,$L$51,$L$54,U822,$L$53,$L$50,Y822),"")</f>
        <v/>
      </c>
      <c r="AA822" s="336" t="str">
        <f t="shared" si="472"/>
        <v/>
      </c>
      <c r="AB822" s="336" t="str">
        <f t="shared" si="473"/>
        <v/>
      </c>
      <c r="AC822" s="328" t="str">
        <f t="shared" si="474"/>
        <v/>
      </c>
      <c r="AD822" s="328" t="str">
        <f t="shared" si="475"/>
        <v/>
      </c>
      <c r="AE822" s="328" t="str">
        <f t="shared" si="476"/>
        <v/>
      </c>
      <c r="AF822" s="328" t="str">
        <f t="shared" si="477"/>
        <v/>
      </c>
      <c r="AG822" s="328" t="str">
        <f t="shared" si="478"/>
        <v/>
      </c>
      <c r="AH822" s="328" t="str">
        <f t="shared" si="479"/>
        <v/>
      </c>
      <c r="AI822" s="328" t="str">
        <f t="shared" si="480"/>
        <v/>
      </c>
      <c r="AJ822" s="328" t="str">
        <f t="shared" si="481"/>
        <v/>
      </c>
      <c r="AK822" s="337" t="str">
        <f t="shared" si="482"/>
        <v/>
      </c>
      <c r="AL822" s="42" t="str">
        <f t="shared" si="483"/>
        <v/>
      </c>
    </row>
    <row r="823" spans="2:38" ht="15" x14ac:dyDescent="0.15">
      <c r="B823" s="328" t="str">
        <f t="shared" si="461"/>
        <v/>
      </c>
      <c r="C823" s="328" t="str">
        <f t="shared" si="462"/>
        <v/>
      </c>
      <c r="D823" s="328" t="str">
        <f t="shared" si="463"/>
        <v/>
      </c>
      <c r="E823" s="328" t="e">
        <f t="shared" si="459"/>
        <v>#VALUE!</v>
      </c>
      <c r="F823" s="328" t="str">
        <f t="shared" si="464"/>
        <v/>
      </c>
      <c r="G823" s="328" t="str">
        <f t="shared" si="465"/>
        <v/>
      </c>
      <c r="H823" s="313"/>
      <c r="I823" s="328" t="str">
        <f t="shared" si="466"/>
        <v/>
      </c>
      <c r="J823" s="328">
        <f t="shared" si="460"/>
        <v>80</v>
      </c>
      <c r="K823" s="335" t="str">
        <f t="shared" si="467"/>
        <v/>
      </c>
      <c r="L823" s="323" t="str">
        <f t="shared" si="468"/>
        <v/>
      </c>
      <c r="M823" s="323" t="str">
        <f t="shared" si="469"/>
        <v/>
      </c>
      <c r="N823" s="328" t="str">
        <f t="shared" si="470"/>
        <v/>
      </c>
      <c r="O823" s="328" t="str">
        <f t="shared" si="471"/>
        <v/>
      </c>
      <c r="P823" s="332"/>
      <c r="Q823" s="328"/>
      <c r="R823" s="277" t="str">
        <f>IF(H823&gt;0, rate1(1,$L$52,$L$51,$L$54,L823,$L$53,$L$50,P823),"")</f>
        <v/>
      </c>
      <c r="S823" s="323"/>
      <c r="T823" s="323"/>
      <c r="U823" s="328"/>
      <c r="V823" s="336"/>
      <c r="W823" s="328"/>
      <c r="X823" s="328"/>
      <c r="Y823" s="328"/>
      <c r="Z823" s="108" t="str">
        <f>IF(H823&gt;0, rate1(1,$L$52,$L$51,$L$54,U823,$L$53,$L$50,Y823),"")</f>
        <v/>
      </c>
      <c r="AA823" s="336" t="str">
        <f t="shared" si="472"/>
        <v/>
      </c>
      <c r="AB823" s="336" t="str">
        <f t="shared" si="473"/>
        <v/>
      </c>
      <c r="AC823" s="328" t="str">
        <f t="shared" si="474"/>
        <v/>
      </c>
      <c r="AD823" s="328" t="str">
        <f t="shared" si="475"/>
        <v/>
      </c>
      <c r="AE823" s="328" t="str">
        <f t="shared" si="476"/>
        <v/>
      </c>
      <c r="AF823" s="328" t="str">
        <f t="shared" si="477"/>
        <v/>
      </c>
      <c r="AG823" s="328" t="str">
        <f t="shared" si="478"/>
        <v/>
      </c>
      <c r="AH823" s="328" t="str">
        <f t="shared" si="479"/>
        <v/>
      </c>
      <c r="AI823" s="328" t="str">
        <f t="shared" si="480"/>
        <v/>
      </c>
      <c r="AJ823" s="328" t="str">
        <f t="shared" si="481"/>
        <v/>
      </c>
      <c r="AK823" s="337" t="str">
        <f t="shared" si="482"/>
        <v/>
      </c>
      <c r="AL823" s="42" t="str">
        <f t="shared" si="483"/>
        <v/>
      </c>
    </row>
    <row r="824" spans="2:38" ht="15" x14ac:dyDescent="0.15">
      <c r="B824" s="328" t="str">
        <f t="shared" si="461"/>
        <v/>
      </c>
      <c r="C824" s="328" t="str">
        <f t="shared" si="462"/>
        <v/>
      </c>
      <c r="D824" s="328" t="str">
        <f t="shared" si="463"/>
        <v/>
      </c>
      <c r="E824" s="328" t="e">
        <f t="shared" si="459"/>
        <v>#VALUE!</v>
      </c>
      <c r="F824" s="328" t="str">
        <f t="shared" si="464"/>
        <v/>
      </c>
      <c r="G824" s="328" t="str">
        <f t="shared" si="465"/>
        <v/>
      </c>
      <c r="H824" s="313"/>
      <c r="I824" s="328" t="str">
        <f t="shared" si="466"/>
        <v/>
      </c>
      <c r="J824" s="328">
        <f t="shared" si="460"/>
        <v>80</v>
      </c>
      <c r="K824" s="335" t="str">
        <f t="shared" si="467"/>
        <v/>
      </c>
      <c r="L824" s="323" t="str">
        <f t="shared" si="468"/>
        <v/>
      </c>
      <c r="M824" s="323" t="str">
        <f t="shared" si="469"/>
        <v/>
      </c>
      <c r="N824" s="328" t="str">
        <f t="shared" si="470"/>
        <v/>
      </c>
      <c r="O824" s="328" t="str">
        <f t="shared" si="471"/>
        <v/>
      </c>
      <c r="P824" s="332"/>
      <c r="Q824" s="328"/>
      <c r="R824" s="277" t="str">
        <f>IF(H824&gt;0, rate1(1,$L$52,$L$51,$L$54,L824,$L$53,$L$50,P824),"")</f>
        <v/>
      </c>
      <c r="S824" s="323"/>
      <c r="T824" s="323"/>
      <c r="U824" s="328"/>
      <c r="V824" s="336"/>
      <c r="W824" s="328"/>
      <c r="X824" s="328"/>
      <c r="Y824" s="328"/>
      <c r="Z824" s="108" t="str">
        <f>IF(H824&gt;0, rate1(1,$L$52,$L$51,$L$54,U824,$L$53,$L$50,Y824),"")</f>
        <v/>
      </c>
      <c r="AA824" s="336" t="str">
        <f t="shared" si="472"/>
        <v/>
      </c>
      <c r="AB824" s="336" t="str">
        <f t="shared" si="473"/>
        <v/>
      </c>
      <c r="AC824" s="328" t="str">
        <f t="shared" si="474"/>
        <v/>
      </c>
      <c r="AD824" s="328" t="str">
        <f t="shared" si="475"/>
        <v/>
      </c>
      <c r="AE824" s="328" t="str">
        <f t="shared" si="476"/>
        <v/>
      </c>
      <c r="AF824" s="328" t="str">
        <f t="shared" si="477"/>
        <v/>
      </c>
      <c r="AG824" s="328" t="str">
        <f t="shared" si="478"/>
        <v/>
      </c>
      <c r="AH824" s="328" t="str">
        <f t="shared" si="479"/>
        <v/>
      </c>
      <c r="AI824" s="328" t="str">
        <f t="shared" si="480"/>
        <v/>
      </c>
      <c r="AJ824" s="328" t="str">
        <f t="shared" si="481"/>
        <v/>
      </c>
      <c r="AK824" s="337" t="str">
        <f t="shared" si="482"/>
        <v/>
      </c>
      <c r="AL824" s="42" t="str">
        <f t="shared" si="483"/>
        <v/>
      </c>
    </row>
    <row r="825" spans="2:38" ht="15" x14ac:dyDescent="0.15">
      <c r="B825" s="328" t="str">
        <f t="shared" si="461"/>
        <v/>
      </c>
      <c r="C825" s="328" t="str">
        <f t="shared" si="462"/>
        <v/>
      </c>
      <c r="D825" s="328" t="str">
        <f t="shared" si="463"/>
        <v/>
      </c>
      <c r="E825" s="328" t="e">
        <f t="shared" si="459"/>
        <v>#VALUE!</v>
      </c>
      <c r="F825" s="328" t="str">
        <f t="shared" si="464"/>
        <v/>
      </c>
      <c r="G825" s="328" t="str">
        <f t="shared" si="465"/>
        <v/>
      </c>
      <c r="H825" s="313"/>
      <c r="I825" s="328" t="str">
        <f t="shared" si="466"/>
        <v/>
      </c>
      <c r="J825" s="328">
        <f t="shared" si="460"/>
        <v>80</v>
      </c>
      <c r="K825" s="335" t="str">
        <f t="shared" si="467"/>
        <v/>
      </c>
      <c r="L825" s="323" t="str">
        <f t="shared" si="468"/>
        <v/>
      </c>
      <c r="M825" s="323" t="str">
        <f t="shared" si="469"/>
        <v/>
      </c>
      <c r="N825" s="328" t="str">
        <f t="shared" si="470"/>
        <v/>
      </c>
      <c r="O825" s="328" t="str">
        <f t="shared" si="471"/>
        <v/>
      </c>
      <c r="P825" s="332"/>
      <c r="Q825" s="328"/>
      <c r="R825" s="277" t="str">
        <f>IF(H825&gt;0, rate1(1,$L$52,$L$51,$L$54,L825,$L$53,$L$50,P825),"")</f>
        <v/>
      </c>
      <c r="S825" s="323"/>
      <c r="T825" s="323"/>
      <c r="U825" s="328"/>
      <c r="V825" s="336"/>
      <c r="W825" s="328"/>
      <c r="X825" s="328"/>
      <c r="Y825" s="328"/>
      <c r="Z825" s="108" t="str">
        <f>IF(H825&gt;0, rate1(1,$L$52,$L$51,$L$54,U825,$L$53,$L$50,Y825),"")</f>
        <v/>
      </c>
      <c r="AA825" s="336" t="str">
        <f t="shared" si="472"/>
        <v/>
      </c>
      <c r="AB825" s="336" t="str">
        <f t="shared" si="473"/>
        <v/>
      </c>
      <c r="AC825" s="328" t="str">
        <f t="shared" si="474"/>
        <v/>
      </c>
      <c r="AD825" s="328" t="str">
        <f t="shared" si="475"/>
        <v/>
      </c>
      <c r="AE825" s="328" t="str">
        <f t="shared" si="476"/>
        <v/>
      </c>
      <c r="AF825" s="328" t="str">
        <f t="shared" si="477"/>
        <v/>
      </c>
      <c r="AG825" s="328" t="str">
        <f t="shared" si="478"/>
        <v/>
      </c>
      <c r="AH825" s="328" t="str">
        <f t="shared" si="479"/>
        <v/>
      </c>
      <c r="AI825" s="328" t="str">
        <f t="shared" si="480"/>
        <v/>
      </c>
      <c r="AJ825" s="328" t="str">
        <f t="shared" si="481"/>
        <v/>
      </c>
      <c r="AK825" s="337" t="str">
        <f t="shared" si="482"/>
        <v/>
      </c>
      <c r="AL825" s="42" t="str">
        <f t="shared" si="483"/>
        <v/>
      </c>
    </row>
    <row r="826" spans="2:38" ht="15" x14ac:dyDescent="0.15">
      <c r="B826" s="328" t="str">
        <f t="shared" si="461"/>
        <v/>
      </c>
      <c r="C826" s="328" t="str">
        <f t="shared" si="462"/>
        <v/>
      </c>
      <c r="D826" s="328" t="str">
        <f t="shared" si="463"/>
        <v/>
      </c>
      <c r="E826" s="328" t="e">
        <f t="shared" si="459"/>
        <v>#VALUE!</v>
      </c>
      <c r="F826" s="328" t="str">
        <f t="shared" si="464"/>
        <v/>
      </c>
      <c r="G826" s="328" t="str">
        <f t="shared" si="465"/>
        <v/>
      </c>
      <c r="H826" s="313"/>
      <c r="I826" s="328" t="str">
        <f t="shared" si="466"/>
        <v/>
      </c>
      <c r="J826" s="328">
        <f t="shared" si="460"/>
        <v>80</v>
      </c>
      <c r="K826" s="335" t="str">
        <f t="shared" si="467"/>
        <v/>
      </c>
      <c r="L826" s="323" t="str">
        <f t="shared" si="468"/>
        <v/>
      </c>
      <c r="M826" s="323" t="str">
        <f t="shared" si="469"/>
        <v/>
      </c>
      <c r="N826" s="328" t="str">
        <f t="shared" si="470"/>
        <v/>
      </c>
      <c r="O826" s="328" t="str">
        <f t="shared" si="471"/>
        <v/>
      </c>
      <c r="P826" s="332"/>
      <c r="Q826" s="328"/>
      <c r="R826" s="277" t="str">
        <f>IF(H826&gt;0, rate1(1,$L$52,$L$51,$L$54,L826,$L$53,$L$50,P826),"")</f>
        <v/>
      </c>
      <c r="S826" s="323"/>
      <c r="T826" s="323"/>
      <c r="U826" s="328"/>
      <c r="V826" s="336"/>
      <c r="W826" s="328"/>
      <c r="X826" s="328"/>
      <c r="Y826" s="328"/>
      <c r="Z826" s="108" t="str">
        <f>IF(H826&gt;0, rate1(1,$L$52,$L$51,$L$54,U826,$L$53,$L$50,Y826),"")</f>
        <v/>
      </c>
      <c r="AA826" s="336" t="str">
        <f t="shared" si="472"/>
        <v/>
      </c>
      <c r="AB826" s="336" t="str">
        <f t="shared" si="473"/>
        <v/>
      </c>
      <c r="AC826" s="328" t="str">
        <f t="shared" si="474"/>
        <v/>
      </c>
      <c r="AD826" s="328" t="str">
        <f t="shared" si="475"/>
        <v/>
      </c>
      <c r="AE826" s="328" t="str">
        <f t="shared" si="476"/>
        <v/>
      </c>
      <c r="AF826" s="328" t="str">
        <f t="shared" si="477"/>
        <v/>
      </c>
      <c r="AG826" s="328" t="str">
        <f t="shared" si="478"/>
        <v/>
      </c>
      <c r="AH826" s="328" t="str">
        <f t="shared" si="479"/>
        <v/>
      </c>
      <c r="AI826" s="328" t="str">
        <f t="shared" si="480"/>
        <v/>
      </c>
      <c r="AJ826" s="328" t="str">
        <f t="shared" si="481"/>
        <v/>
      </c>
      <c r="AK826" s="337" t="str">
        <f t="shared" si="482"/>
        <v/>
      </c>
      <c r="AL826" s="42" t="str">
        <f t="shared" si="483"/>
        <v/>
      </c>
    </row>
    <row r="827" spans="2:38" ht="15" x14ac:dyDescent="0.15">
      <c r="B827" s="328" t="str">
        <f t="shared" si="461"/>
        <v/>
      </c>
      <c r="C827" s="328" t="str">
        <f t="shared" si="462"/>
        <v/>
      </c>
      <c r="D827" s="328" t="str">
        <f t="shared" si="463"/>
        <v/>
      </c>
      <c r="E827" s="328" t="e">
        <f t="shared" si="459"/>
        <v>#VALUE!</v>
      </c>
      <c r="F827" s="328" t="str">
        <f t="shared" si="464"/>
        <v/>
      </c>
      <c r="G827" s="328" t="str">
        <f t="shared" si="465"/>
        <v/>
      </c>
      <c r="H827" s="313"/>
      <c r="I827" s="328" t="str">
        <f t="shared" si="466"/>
        <v/>
      </c>
      <c r="J827" s="328">
        <f t="shared" si="460"/>
        <v>80</v>
      </c>
      <c r="K827" s="335" t="str">
        <f t="shared" si="467"/>
        <v/>
      </c>
      <c r="L827" s="323" t="str">
        <f t="shared" si="468"/>
        <v/>
      </c>
      <c r="M827" s="323" t="str">
        <f t="shared" si="469"/>
        <v/>
      </c>
      <c r="N827" s="328" t="str">
        <f t="shared" si="470"/>
        <v/>
      </c>
      <c r="O827" s="328" t="str">
        <f t="shared" si="471"/>
        <v/>
      </c>
      <c r="P827" s="332"/>
      <c r="Q827" s="328"/>
      <c r="R827" s="277" t="str">
        <f>IF(H827&gt;0, rate1(1,$L$52,$L$51,$L$54,L827,$L$53,$L$50,P827),"")</f>
        <v/>
      </c>
      <c r="S827" s="323"/>
      <c r="T827" s="323"/>
      <c r="U827" s="328"/>
      <c r="V827" s="336"/>
      <c r="W827" s="328"/>
      <c r="X827" s="328"/>
      <c r="Y827" s="328"/>
      <c r="Z827" s="108" t="str">
        <f>IF(H827&gt;0, rate1(1,$L$52,$L$51,$L$54,U827,$L$53,$L$50,Y827),"")</f>
        <v/>
      </c>
      <c r="AA827" s="336" t="str">
        <f t="shared" si="472"/>
        <v/>
      </c>
      <c r="AB827" s="336" t="str">
        <f t="shared" si="473"/>
        <v/>
      </c>
      <c r="AC827" s="328" t="str">
        <f t="shared" si="474"/>
        <v/>
      </c>
      <c r="AD827" s="328" t="str">
        <f t="shared" si="475"/>
        <v/>
      </c>
      <c r="AE827" s="328" t="str">
        <f t="shared" si="476"/>
        <v/>
      </c>
      <c r="AF827" s="328" t="str">
        <f t="shared" si="477"/>
        <v/>
      </c>
      <c r="AG827" s="328" t="str">
        <f t="shared" si="478"/>
        <v/>
      </c>
      <c r="AH827" s="328" t="str">
        <f t="shared" si="479"/>
        <v/>
      </c>
      <c r="AI827" s="328" t="str">
        <f t="shared" si="480"/>
        <v/>
      </c>
      <c r="AJ827" s="328" t="str">
        <f t="shared" si="481"/>
        <v/>
      </c>
      <c r="AK827" s="337" t="str">
        <f t="shared" si="482"/>
        <v/>
      </c>
      <c r="AL827" s="42" t="str">
        <f t="shared" si="483"/>
        <v/>
      </c>
    </row>
    <row r="828" spans="2:38" ht="15" x14ac:dyDescent="0.15">
      <c r="B828" s="328" t="str">
        <f t="shared" si="461"/>
        <v/>
      </c>
      <c r="C828" s="328" t="str">
        <f t="shared" si="462"/>
        <v/>
      </c>
      <c r="D828" s="328" t="str">
        <f t="shared" si="463"/>
        <v/>
      </c>
      <c r="E828" s="328" t="e">
        <f t="shared" si="459"/>
        <v>#VALUE!</v>
      </c>
      <c r="F828" s="328" t="str">
        <f t="shared" si="464"/>
        <v/>
      </c>
      <c r="G828" s="328" t="str">
        <f t="shared" si="465"/>
        <v/>
      </c>
      <c r="H828" s="313"/>
      <c r="I828" s="328" t="str">
        <f t="shared" si="466"/>
        <v/>
      </c>
      <c r="J828" s="328">
        <f t="shared" si="460"/>
        <v>80</v>
      </c>
      <c r="K828" s="335" t="str">
        <f t="shared" si="467"/>
        <v/>
      </c>
      <c r="L828" s="323" t="str">
        <f t="shared" si="468"/>
        <v/>
      </c>
      <c r="M828" s="323" t="str">
        <f t="shared" si="469"/>
        <v/>
      </c>
      <c r="N828" s="328" t="str">
        <f t="shared" si="470"/>
        <v/>
      </c>
      <c r="O828" s="328" t="str">
        <f t="shared" si="471"/>
        <v/>
      </c>
      <c r="P828" s="332"/>
      <c r="Q828" s="328"/>
      <c r="R828" s="277" t="str">
        <f>IF(H828&gt;0, rate1(1,$L$52,$L$51,$L$54,L828,$L$53,$L$50,P828),"")</f>
        <v/>
      </c>
      <c r="S828" s="323"/>
      <c r="T828" s="323"/>
      <c r="U828" s="328"/>
      <c r="V828" s="336"/>
      <c r="W828" s="328"/>
      <c r="X828" s="328"/>
      <c r="Y828" s="328"/>
      <c r="Z828" s="108" t="str">
        <f>IF(H828&gt;0, rate1(1,$L$52,$L$51,$L$54,U828,$L$53,$L$50,Y828),"")</f>
        <v/>
      </c>
      <c r="AA828" s="336" t="str">
        <f t="shared" si="472"/>
        <v/>
      </c>
      <c r="AB828" s="336" t="str">
        <f t="shared" si="473"/>
        <v/>
      </c>
      <c r="AC828" s="328" t="str">
        <f t="shared" si="474"/>
        <v/>
      </c>
      <c r="AD828" s="328" t="str">
        <f t="shared" si="475"/>
        <v/>
      </c>
      <c r="AE828" s="328" t="str">
        <f t="shared" si="476"/>
        <v/>
      </c>
      <c r="AF828" s="328" t="str">
        <f t="shared" si="477"/>
        <v/>
      </c>
      <c r="AG828" s="328" t="str">
        <f t="shared" si="478"/>
        <v/>
      </c>
      <c r="AH828" s="328" t="str">
        <f t="shared" si="479"/>
        <v/>
      </c>
      <c r="AI828" s="328" t="str">
        <f t="shared" si="480"/>
        <v/>
      </c>
      <c r="AJ828" s="328" t="str">
        <f t="shared" si="481"/>
        <v/>
      </c>
      <c r="AK828" s="337" t="str">
        <f t="shared" si="482"/>
        <v/>
      </c>
      <c r="AL828" s="42" t="str">
        <f t="shared" si="483"/>
        <v/>
      </c>
    </row>
    <row r="829" spans="2:38" ht="15" x14ac:dyDescent="0.15">
      <c r="B829" s="328" t="str">
        <f t="shared" si="461"/>
        <v/>
      </c>
      <c r="C829" s="328" t="str">
        <f t="shared" si="462"/>
        <v/>
      </c>
      <c r="D829" s="328" t="str">
        <f t="shared" si="463"/>
        <v/>
      </c>
      <c r="E829" s="328" t="e">
        <f t="shared" si="459"/>
        <v>#VALUE!</v>
      </c>
      <c r="F829" s="328" t="str">
        <f t="shared" si="464"/>
        <v/>
      </c>
      <c r="G829" s="328" t="str">
        <f t="shared" si="465"/>
        <v/>
      </c>
      <c r="H829" s="313"/>
      <c r="I829" s="328" t="str">
        <f t="shared" si="466"/>
        <v/>
      </c>
      <c r="J829" s="328">
        <f t="shared" si="460"/>
        <v>80</v>
      </c>
      <c r="K829" s="335" t="str">
        <f t="shared" si="467"/>
        <v/>
      </c>
      <c r="L829" s="323" t="str">
        <f t="shared" si="468"/>
        <v/>
      </c>
      <c r="M829" s="323" t="str">
        <f t="shared" si="469"/>
        <v/>
      </c>
      <c r="N829" s="328" t="str">
        <f t="shared" si="470"/>
        <v/>
      </c>
      <c r="O829" s="328" t="str">
        <f t="shared" si="471"/>
        <v/>
      </c>
      <c r="P829" s="332"/>
      <c r="Q829" s="328"/>
      <c r="R829" s="277" t="str">
        <f>IF(H829&gt;0, rate1(1,$L$52,$L$51,$L$54,L829,$L$53,$L$50,P829),"")</f>
        <v/>
      </c>
      <c r="S829" s="323"/>
      <c r="T829" s="323"/>
      <c r="U829" s="328"/>
      <c r="V829" s="336"/>
      <c r="W829" s="328"/>
      <c r="X829" s="328"/>
      <c r="Y829" s="328"/>
      <c r="Z829" s="108" t="str">
        <f>IF(H829&gt;0, rate1(1,$L$52,$L$51,$L$54,U829,$L$53,$L$50,Y829),"")</f>
        <v/>
      </c>
      <c r="AA829" s="336" t="str">
        <f t="shared" si="472"/>
        <v/>
      </c>
      <c r="AB829" s="336" t="str">
        <f t="shared" si="473"/>
        <v/>
      </c>
      <c r="AC829" s="328" t="str">
        <f t="shared" si="474"/>
        <v/>
      </c>
      <c r="AD829" s="328" t="str">
        <f t="shared" si="475"/>
        <v/>
      </c>
      <c r="AE829" s="328" t="str">
        <f t="shared" si="476"/>
        <v/>
      </c>
      <c r="AF829" s="328" t="str">
        <f t="shared" si="477"/>
        <v/>
      </c>
      <c r="AG829" s="328" t="str">
        <f t="shared" si="478"/>
        <v/>
      </c>
      <c r="AH829" s="328" t="str">
        <f t="shared" si="479"/>
        <v/>
      </c>
      <c r="AI829" s="328" t="str">
        <f t="shared" si="480"/>
        <v/>
      </c>
      <c r="AJ829" s="328" t="str">
        <f t="shared" si="481"/>
        <v/>
      </c>
      <c r="AK829" s="337" t="str">
        <f t="shared" si="482"/>
        <v/>
      </c>
      <c r="AL829" s="42" t="str">
        <f t="shared" si="483"/>
        <v/>
      </c>
    </row>
    <row r="830" spans="2:38" ht="15" x14ac:dyDescent="0.15">
      <c r="B830" s="328" t="str">
        <f t="shared" si="461"/>
        <v/>
      </c>
      <c r="C830" s="328" t="str">
        <f t="shared" si="462"/>
        <v/>
      </c>
      <c r="D830" s="328" t="str">
        <f t="shared" si="463"/>
        <v/>
      </c>
      <c r="E830" s="328" t="e">
        <f t="shared" ref="E830:E893" si="484">bb2wang($B$6,$H$12,C830,$H$8,$H$9,I830,$H$10,$H$11,$K$10,$K$11,$H$13)</f>
        <v>#VALUE!</v>
      </c>
      <c r="F830" s="328" t="str">
        <f t="shared" si="464"/>
        <v/>
      </c>
      <c r="G830" s="328" t="str">
        <f t="shared" si="465"/>
        <v/>
      </c>
      <c r="H830" s="313"/>
      <c r="I830" s="328" t="str">
        <f t="shared" si="466"/>
        <v/>
      </c>
      <c r="J830" s="328">
        <f t="shared" ref="J830:J893" si="485">$B$7</f>
        <v>80</v>
      </c>
      <c r="K830" s="335" t="str">
        <f t="shared" si="467"/>
        <v/>
      </c>
      <c r="L830" s="323" t="str">
        <f t="shared" si="468"/>
        <v/>
      </c>
      <c r="M830" s="323" t="str">
        <f t="shared" si="469"/>
        <v/>
      </c>
      <c r="N830" s="328" t="str">
        <f t="shared" si="470"/>
        <v/>
      </c>
      <c r="O830" s="328" t="str">
        <f t="shared" si="471"/>
        <v/>
      </c>
      <c r="P830" s="332"/>
      <c r="Q830" s="328"/>
      <c r="R830" s="277" t="str">
        <f>IF(H830&gt;0, rate1(1,$L$52,$L$51,$L$54,L830,$L$53,$L$50,P830),"")</f>
        <v/>
      </c>
      <c r="S830" s="323"/>
      <c r="T830" s="323"/>
      <c r="U830" s="328"/>
      <c r="V830" s="336"/>
      <c r="W830" s="328"/>
      <c r="X830" s="328"/>
      <c r="Y830" s="328"/>
      <c r="Z830" s="108" t="str">
        <f>IF(H830&gt;0, rate1(1,$L$52,$L$51,$L$54,U830,$L$53,$L$50,Y830),"")</f>
        <v/>
      </c>
      <c r="AA830" s="336" t="str">
        <f t="shared" si="472"/>
        <v/>
      </c>
      <c r="AB830" s="336" t="str">
        <f t="shared" si="473"/>
        <v/>
      </c>
      <c r="AC830" s="328" t="str">
        <f t="shared" si="474"/>
        <v/>
      </c>
      <c r="AD830" s="328" t="str">
        <f t="shared" si="475"/>
        <v/>
      </c>
      <c r="AE830" s="328" t="str">
        <f t="shared" si="476"/>
        <v/>
      </c>
      <c r="AF830" s="328" t="str">
        <f t="shared" si="477"/>
        <v/>
      </c>
      <c r="AG830" s="328" t="str">
        <f t="shared" si="478"/>
        <v/>
      </c>
      <c r="AH830" s="328" t="str">
        <f t="shared" si="479"/>
        <v/>
      </c>
      <c r="AI830" s="328" t="str">
        <f t="shared" si="480"/>
        <v/>
      </c>
      <c r="AJ830" s="328" t="str">
        <f t="shared" si="481"/>
        <v/>
      </c>
      <c r="AK830" s="337" t="str">
        <f t="shared" si="482"/>
        <v/>
      </c>
      <c r="AL830" s="42" t="str">
        <f t="shared" si="483"/>
        <v/>
      </c>
    </row>
    <row r="831" spans="2:38" ht="15" x14ac:dyDescent="0.15">
      <c r="B831" s="328" t="str">
        <f t="shared" si="461"/>
        <v/>
      </c>
      <c r="C831" s="328" t="str">
        <f t="shared" si="462"/>
        <v/>
      </c>
      <c r="D831" s="328" t="str">
        <f t="shared" si="463"/>
        <v/>
      </c>
      <c r="E831" s="328" t="e">
        <f t="shared" si="484"/>
        <v>#VALUE!</v>
      </c>
      <c r="F831" s="328" t="str">
        <f t="shared" si="464"/>
        <v/>
      </c>
      <c r="G831" s="328" t="str">
        <f t="shared" si="465"/>
        <v/>
      </c>
      <c r="H831" s="313"/>
      <c r="I831" s="328" t="str">
        <f t="shared" si="466"/>
        <v/>
      </c>
      <c r="J831" s="328">
        <f t="shared" si="485"/>
        <v>80</v>
      </c>
      <c r="K831" s="335" t="str">
        <f t="shared" si="467"/>
        <v/>
      </c>
      <c r="L831" s="323" t="str">
        <f t="shared" si="468"/>
        <v/>
      </c>
      <c r="M831" s="323" t="str">
        <f t="shared" si="469"/>
        <v/>
      </c>
      <c r="N831" s="328" t="str">
        <f t="shared" si="470"/>
        <v/>
      </c>
      <c r="O831" s="328" t="str">
        <f t="shared" si="471"/>
        <v/>
      </c>
      <c r="P831" s="332"/>
      <c r="Q831" s="328"/>
      <c r="R831" s="277" t="str">
        <f>IF(H831&gt;0, rate1(1,$L$52,$L$51,$L$54,L831,$L$53,$L$50,P831),"")</f>
        <v/>
      </c>
      <c r="S831" s="323"/>
      <c r="T831" s="323"/>
      <c r="U831" s="328"/>
      <c r="V831" s="336"/>
      <c r="W831" s="328"/>
      <c r="X831" s="328"/>
      <c r="Y831" s="328"/>
      <c r="Z831" s="108" t="str">
        <f>IF(H831&gt;0, rate1(1,$L$52,$L$51,$L$54,U831,$L$53,$L$50,Y831),"")</f>
        <v/>
      </c>
      <c r="AA831" s="336" t="str">
        <f t="shared" si="472"/>
        <v/>
      </c>
      <c r="AB831" s="336" t="str">
        <f t="shared" si="473"/>
        <v/>
      </c>
      <c r="AC831" s="328" t="str">
        <f t="shared" si="474"/>
        <v/>
      </c>
      <c r="AD831" s="328" t="str">
        <f t="shared" si="475"/>
        <v/>
      </c>
      <c r="AE831" s="328" t="str">
        <f t="shared" si="476"/>
        <v/>
      </c>
      <c r="AF831" s="328" t="str">
        <f t="shared" si="477"/>
        <v/>
      </c>
      <c r="AG831" s="328" t="str">
        <f t="shared" si="478"/>
        <v/>
      </c>
      <c r="AH831" s="328" t="str">
        <f t="shared" si="479"/>
        <v/>
      </c>
      <c r="AI831" s="328" t="str">
        <f t="shared" si="480"/>
        <v/>
      </c>
      <c r="AJ831" s="328" t="str">
        <f t="shared" si="481"/>
        <v/>
      </c>
      <c r="AK831" s="337" t="str">
        <f t="shared" si="482"/>
        <v/>
      </c>
      <c r="AL831" s="42" t="str">
        <f t="shared" si="483"/>
        <v/>
      </c>
    </row>
    <row r="832" spans="2:38" ht="15" x14ac:dyDescent="0.15">
      <c r="B832" s="328" t="str">
        <f t="shared" ref="B832:B895" si="486">IF(H832&gt;0, AF831,"")</f>
        <v/>
      </c>
      <c r="C832" s="328" t="str">
        <f t="shared" ref="C832:C895" si="487">IF(H832&gt;0, AG831,"")</f>
        <v/>
      </c>
      <c r="D832" s="328" t="str">
        <f t="shared" ref="D832:D895" si="488">IF(H832&gt;0, AH831,"")</f>
        <v/>
      </c>
      <c r="E832" s="328" t="e">
        <f t="shared" si="484"/>
        <v>#VALUE!</v>
      </c>
      <c r="F832" s="328" t="str">
        <f t="shared" ref="F832:F895" si="489">IF(H832&gt;0, (E832+E831)/2,"")</f>
        <v/>
      </c>
      <c r="G832" s="328" t="str">
        <f t="shared" ref="G832:G895" si="490">IF(H832&gt;0, F832*$S$53*$C$55*(B832-C832+N832)^1.5,"")</f>
        <v/>
      </c>
      <c r="H832" s="313"/>
      <c r="I832" s="328" t="str">
        <f t="shared" ref="I832:I895" si="491">IF(H832&gt;0, (B832-C832)*B$19,"")</f>
        <v/>
      </c>
      <c r="J832" s="328">
        <f t="shared" si="485"/>
        <v>80</v>
      </c>
      <c r="K832" s="335" t="str">
        <f t="shared" ref="K832:K895" si="492">IF(H832&gt;0, IF((1-S831-0.015)&gt;0,1,-1),"")</f>
        <v/>
      </c>
      <c r="L832" s="323" t="str">
        <f t="shared" ref="L832:L895" si="493">IF(H832&gt;0, D832+K832*H832,"")</f>
        <v/>
      </c>
      <c r="M832" s="323" t="str">
        <f t="shared" ref="M832:M895" si="494">IF(H832&gt;0, (D832+L832)/2,"")</f>
        <v/>
      </c>
      <c r="N832" s="328" t="str">
        <f t="shared" ref="N832:N895" si="495">IF(H832&gt;0, 2*($P$53*M832/$S$52/$S$51)^2-(B832-C832)*2,"")</f>
        <v/>
      </c>
      <c r="O832" s="328" t="str">
        <f t="shared" ref="O832:O895" si="496">IF(H832&gt;0, wh(B832,$F$51,$F$52,$F$53),"")</f>
        <v/>
      </c>
      <c r="P832" s="332"/>
      <c r="Q832" s="328"/>
      <c r="R832" s="277" t="str">
        <f>IF(H832&gt;0, rate1(1,$L$52,$L$51,$L$54,L832,$L$53,$L$50,P832),"")</f>
        <v/>
      </c>
      <c r="S832" s="323"/>
      <c r="T832" s="323"/>
      <c r="U832" s="328"/>
      <c r="V832" s="336"/>
      <c r="W832" s="328"/>
      <c r="X832" s="328"/>
      <c r="Y832" s="328"/>
      <c r="Z832" s="108" t="str">
        <f>IF(H832&gt;0, rate1(1,$L$52,$L$51,$L$54,U832,$L$53,$L$50,Y832),"")</f>
        <v/>
      </c>
      <c r="AA832" s="336" t="str">
        <f t="shared" ref="AA832:AA895" si="497">IF(H832&gt;0, X832/O832/Z832,"")</f>
        <v/>
      </c>
      <c r="AB832" s="336" t="str">
        <f t="shared" ref="AB832:AB895" si="498">IF(H832&gt;0, W832/(1-AA832),"")</f>
        <v/>
      </c>
      <c r="AC832" s="328" t="str">
        <f t="shared" ref="AC832:AC895" si="499">IF(H832&gt;0, delta_z(N832,S832,H832,AE831,AB832),"")</f>
        <v/>
      </c>
      <c r="AD832" s="328" t="str">
        <f t="shared" ref="AD832:AD895" si="500">IF(H832&gt;0, H832/AC832*K832,"")</f>
        <v/>
      </c>
      <c r="AE832" s="328" t="str">
        <f t="shared" ref="AE832:AE895" si="501">IF(H832&gt;0, (AD832-AD831)/(AC832+AC831)*2,"")</f>
        <v/>
      </c>
      <c r="AF832" s="328" t="str">
        <f t="shared" ref="AF832:AF895" si="502">IF(H832&gt;0, B832-(AC832-N832),"")</f>
        <v/>
      </c>
      <c r="AG832" s="328" t="str">
        <f t="shared" ref="AG832:AG895" si="503">IF(H832&gt;0, C832-AC832,"")</f>
        <v/>
      </c>
      <c r="AH832" s="328" t="str">
        <f t="shared" ref="AH832:AH895" si="504">IF(H832&gt;0, $S$54*$S$53*$C$55*SQRT(AF832-AG832),"")</f>
        <v/>
      </c>
      <c r="AI832" s="328" t="str">
        <f t="shared" ref="AI832:AI895" si="505">IF(H832&gt;0, AC832/R832*1000000,"")</f>
        <v/>
      </c>
      <c r="AJ832" s="328" t="str">
        <f t="shared" ref="AJ832:AJ895" si="506">IF(H832&gt;0, AJ831+AI832/3600,"")</f>
        <v/>
      </c>
      <c r="AK832" s="337" t="str">
        <f t="shared" ref="AK832:AK895" si="507">IF(H832&gt;0, AK831+AI831*G831/1000000,"")</f>
        <v/>
      </c>
      <c r="AL832" s="42" t="str">
        <f t="shared" ref="AL832:AL895" si="508">IF(H832&gt;0, AL831+AI831*J831/1000000,"")</f>
        <v/>
      </c>
    </row>
    <row r="833" spans="2:38" ht="15" x14ac:dyDescent="0.15">
      <c r="B833" s="328" t="str">
        <f t="shared" si="486"/>
        <v/>
      </c>
      <c r="C833" s="328" t="str">
        <f t="shared" si="487"/>
        <v/>
      </c>
      <c r="D833" s="328" t="str">
        <f t="shared" si="488"/>
        <v/>
      </c>
      <c r="E833" s="328" t="e">
        <f t="shared" si="484"/>
        <v>#VALUE!</v>
      </c>
      <c r="F833" s="328" t="str">
        <f t="shared" si="489"/>
        <v/>
      </c>
      <c r="G833" s="328" t="str">
        <f t="shared" si="490"/>
        <v/>
      </c>
      <c r="H833" s="313"/>
      <c r="I833" s="328" t="str">
        <f t="shared" si="491"/>
        <v/>
      </c>
      <c r="J833" s="328">
        <f t="shared" si="485"/>
        <v>80</v>
      </c>
      <c r="K833" s="335" t="str">
        <f t="shared" si="492"/>
        <v/>
      </c>
      <c r="L833" s="323" t="str">
        <f t="shared" si="493"/>
        <v/>
      </c>
      <c r="M833" s="323" t="str">
        <f t="shared" si="494"/>
        <v/>
      </c>
      <c r="N833" s="328" t="str">
        <f t="shared" si="495"/>
        <v/>
      </c>
      <c r="O833" s="328" t="str">
        <f t="shared" si="496"/>
        <v/>
      </c>
      <c r="P833" s="332"/>
      <c r="Q833" s="328"/>
      <c r="R833" s="277" t="str">
        <f>IF(H833&gt;0, rate1(1,$L$52,$L$51,$L$54,L833,$L$53,$L$50,P833),"")</f>
        <v/>
      </c>
      <c r="S833" s="323"/>
      <c r="T833" s="323"/>
      <c r="U833" s="328"/>
      <c r="V833" s="336"/>
      <c r="W833" s="328"/>
      <c r="X833" s="328"/>
      <c r="Y833" s="328"/>
      <c r="Z833" s="108" t="str">
        <f>IF(H833&gt;0, rate1(1,$L$52,$L$51,$L$54,U833,$L$53,$L$50,Y833),"")</f>
        <v/>
      </c>
      <c r="AA833" s="336" t="str">
        <f t="shared" si="497"/>
        <v/>
      </c>
      <c r="AB833" s="336" t="str">
        <f t="shared" si="498"/>
        <v/>
      </c>
      <c r="AC833" s="328" t="str">
        <f t="shared" si="499"/>
        <v/>
      </c>
      <c r="AD833" s="328" t="str">
        <f t="shared" si="500"/>
        <v/>
      </c>
      <c r="AE833" s="328" t="str">
        <f t="shared" si="501"/>
        <v/>
      </c>
      <c r="AF833" s="328" t="str">
        <f t="shared" si="502"/>
        <v/>
      </c>
      <c r="AG833" s="328" t="str">
        <f t="shared" si="503"/>
        <v/>
      </c>
      <c r="AH833" s="328" t="str">
        <f t="shared" si="504"/>
        <v/>
      </c>
      <c r="AI833" s="328" t="str">
        <f t="shared" si="505"/>
        <v/>
      </c>
      <c r="AJ833" s="328" t="str">
        <f t="shared" si="506"/>
        <v/>
      </c>
      <c r="AK833" s="337" t="str">
        <f t="shared" si="507"/>
        <v/>
      </c>
      <c r="AL833" s="42" t="str">
        <f t="shared" si="508"/>
        <v/>
      </c>
    </row>
    <row r="834" spans="2:38" ht="15" x14ac:dyDescent="0.15">
      <c r="B834" s="328" t="str">
        <f t="shared" si="486"/>
        <v/>
      </c>
      <c r="C834" s="328" t="str">
        <f t="shared" si="487"/>
        <v/>
      </c>
      <c r="D834" s="328" t="str">
        <f t="shared" si="488"/>
        <v/>
      </c>
      <c r="E834" s="328" t="e">
        <f t="shared" si="484"/>
        <v>#VALUE!</v>
      </c>
      <c r="F834" s="328" t="str">
        <f t="shared" si="489"/>
        <v/>
      </c>
      <c r="G834" s="328" t="str">
        <f t="shared" si="490"/>
        <v/>
      </c>
      <c r="H834" s="313"/>
      <c r="I834" s="328" t="str">
        <f t="shared" si="491"/>
        <v/>
      </c>
      <c r="J834" s="328">
        <f t="shared" si="485"/>
        <v>80</v>
      </c>
      <c r="K834" s="335" t="str">
        <f t="shared" si="492"/>
        <v/>
      </c>
      <c r="L834" s="323" t="str">
        <f t="shared" si="493"/>
        <v/>
      </c>
      <c r="M834" s="323" t="str">
        <f t="shared" si="494"/>
        <v/>
      </c>
      <c r="N834" s="328" t="str">
        <f t="shared" si="495"/>
        <v/>
      </c>
      <c r="O834" s="328" t="str">
        <f t="shared" si="496"/>
        <v/>
      </c>
      <c r="P834" s="332"/>
      <c r="Q834" s="328"/>
      <c r="R834" s="277" t="str">
        <f>IF(H834&gt;0, rate1(1,$L$52,$L$51,$L$54,L834,$L$53,$L$50,P834),"")</f>
        <v/>
      </c>
      <c r="S834" s="323"/>
      <c r="T834" s="323"/>
      <c r="U834" s="328"/>
      <c r="V834" s="336"/>
      <c r="W834" s="328"/>
      <c r="X834" s="328"/>
      <c r="Y834" s="328"/>
      <c r="Z834" s="108" t="str">
        <f>IF(H834&gt;0, rate1(1,$L$52,$L$51,$L$54,U834,$L$53,$L$50,Y834),"")</f>
        <v/>
      </c>
      <c r="AA834" s="336" t="str">
        <f t="shared" si="497"/>
        <v/>
      </c>
      <c r="AB834" s="336" t="str">
        <f t="shared" si="498"/>
        <v/>
      </c>
      <c r="AC834" s="328" t="str">
        <f t="shared" si="499"/>
        <v/>
      </c>
      <c r="AD834" s="328" t="str">
        <f t="shared" si="500"/>
        <v/>
      </c>
      <c r="AE834" s="328" t="str">
        <f t="shared" si="501"/>
        <v/>
      </c>
      <c r="AF834" s="328" t="str">
        <f t="shared" si="502"/>
        <v/>
      </c>
      <c r="AG834" s="328" t="str">
        <f t="shared" si="503"/>
        <v/>
      </c>
      <c r="AH834" s="328" t="str">
        <f t="shared" si="504"/>
        <v/>
      </c>
      <c r="AI834" s="328" t="str">
        <f t="shared" si="505"/>
        <v/>
      </c>
      <c r="AJ834" s="328" t="str">
        <f t="shared" si="506"/>
        <v/>
      </c>
      <c r="AK834" s="337" t="str">
        <f t="shared" si="507"/>
        <v/>
      </c>
      <c r="AL834" s="42" t="str">
        <f t="shared" si="508"/>
        <v/>
      </c>
    </row>
    <row r="835" spans="2:38" ht="15" x14ac:dyDescent="0.15">
      <c r="B835" s="328" t="str">
        <f t="shared" si="486"/>
        <v/>
      </c>
      <c r="C835" s="328" t="str">
        <f t="shared" si="487"/>
        <v/>
      </c>
      <c r="D835" s="328" t="str">
        <f t="shared" si="488"/>
        <v/>
      </c>
      <c r="E835" s="328" t="e">
        <f t="shared" si="484"/>
        <v>#VALUE!</v>
      </c>
      <c r="F835" s="328" t="str">
        <f t="shared" si="489"/>
        <v/>
      </c>
      <c r="G835" s="328" t="str">
        <f t="shared" si="490"/>
        <v/>
      </c>
      <c r="H835" s="313"/>
      <c r="I835" s="328" t="str">
        <f t="shared" si="491"/>
        <v/>
      </c>
      <c r="J835" s="328">
        <f t="shared" si="485"/>
        <v>80</v>
      </c>
      <c r="K835" s="335" t="str">
        <f t="shared" si="492"/>
        <v/>
      </c>
      <c r="L835" s="323" t="str">
        <f t="shared" si="493"/>
        <v/>
      </c>
      <c r="M835" s="323" t="str">
        <f t="shared" si="494"/>
        <v/>
      </c>
      <c r="N835" s="328" t="str">
        <f t="shared" si="495"/>
        <v/>
      </c>
      <c r="O835" s="328" t="str">
        <f t="shared" si="496"/>
        <v/>
      </c>
      <c r="P835" s="332"/>
      <c r="Q835" s="328"/>
      <c r="R835" s="277" t="str">
        <f>IF(H835&gt;0, rate1(1,$L$52,$L$51,$L$54,L835,$L$53,$L$50,P835),"")</f>
        <v/>
      </c>
      <c r="S835" s="323"/>
      <c r="T835" s="323"/>
      <c r="U835" s="328"/>
      <c r="V835" s="336"/>
      <c r="W835" s="328"/>
      <c r="X835" s="328"/>
      <c r="Y835" s="328"/>
      <c r="Z835" s="108" t="str">
        <f>IF(H835&gt;0, rate1(1,$L$52,$L$51,$L$54,U835,$L$53,$L$50,Y835),"")</f>
        <v/>
      </c>
      <c r="AA835" s="336" t="str">
        <f t="shared" si="497"/>
        <v/>
      </c>
      <c r="AB835" s="336" t="str">
        <f t="shared" si="498"/>
        <v/>
      </c>
      <c r="AC835" s="328" t="str">
        <f t="shared" si="499"/>
        <v/>
      </c>
      <c r="AD835" s="328" t="str">
        <f t="shared" si="500"/>
        <v/>
      </c>
      <c r="AE835" s="328" t="str">
        <f t="shared" si="501"/>
        <v/>
      </c>
      <c r="AF835" s="328" t="str">
        <f t="shared" si="502"/>
        <v/>
      </c>
      <c r="AG835" s="328" t="str">
        <f t="shared" si="503"/>
        <v/>
      </c>
      <c r="AH835" s="328" t="str">
        <f t="shared" si="504"/>
        <v/>
      </c>
      <c r="AI835" s="328" t="str">
        <f t="shared" si="505"/>
        <v/>
      </c>
      <c r="AJ835" s="328" t="str">
        <f t="shared" si="506"/>
        <v/>
      </c>
      <c r="AK835" s="337" t="str">
        <f t="shared" si="507"/>
        <v/>
      </c>
      <c r="AL835" s="42" t="str">
        <f t="shared" si="508"/>
        <v/>
      </c>
    </row>
    <row r="836" spans="2:38" ht="15" x14ac:dyDescent="0.15">
      <c r="B836" s="328" t="str">
        <f t="shared" si="486"/>
        <v/>
      </c>
      <c r="C836" s="328" t="str">
        <f t="shared" si="487"/>
        <v/>
      </c>
      <c r="D836" s="328" t="str">
        <f t="shared" si="488"/>
        <v/>
      </c>
      <c r="E836" s="328" t="e">
        <f t="shared" si="484"/>
        <v>#VALUE!</v>
      </c>
      <c r="F836" s="328" t="str">
        <f t="shared" si="489"/>
        <v/>
      </c>
      <c r="G836" s="328" t="str">
        <f t="shared" si="490"/>
        <v/>
      </c>
      <c r="H836" s="313"/>
      <c r="I836" s="328" t="str">
        <f t="shared" si="491"/>
        <v/>
      </c>
      <c r="J836" s="328">
        <f t="shared" si="485"/>
        <v>80</v>
      </c>
      <c r="K836" s="335" t="str">
        <f t="shared" si="492"/>
        <v/>
      </c>
      <c r="L836" s="323" t="str">
        <f t="shared" si="493"/>
        <v/>
      </c>
      <c r="M836" s="323" t="str">
        <f t="shared" si="494"/>
        <v/>
      </c>
      <c r="N836" s="328" t="str">
        <f t="shared" si="495"/>
        <v/>
      </c>
      <c r="O836" s="328" t="str">
        <f t="shared" si="496"/>
        <v/>
      </c>
      <c r="P836" s="332"/>
      <c r="Q836" s="328"/>
      <c r="R836" s="277" t="str">
        <f>IF(H836&gt;0, rate1(1,$L$52,$L$51,$L$54,L836,$L$53,$L$50,P836),"")</f>
        <v/>
      </c>
      <c r="S836" s="323"/>
      <c r="T836" s="323"/>
      <c r="U836" s="328"/>
      <c r="V836" s="336"/>
      <c r="W836" s="328"/>
      <c r="X836" s="328"/>
      <c r="Y836" s="328"/>
      <c r="Z836" s="108" t="str">
        <f>IF(H836&gt;0, rate1(1,$L$52,$L$51,$L$54,U836,$L$53,$L$50,Y836),"")</f>
        <v/>
      </c>
      <c r="AA836" s="336" t="str">
        <f t="shared" si="497"/>
        <v/>
      </c>
      <c r="AB836" s="336" t="str">
        <f t="shared" si="498"/>
        <v/>
      </c>
      <c r="AC836" s="328" t="str">
        <f t="shared" si="499"/>
        <v/>
      </c>
      <c r="AD836" s="328" t="str">
        <f t="shared" si="500"/>
        <v/>
      </c>
      <c r="AE836" s="328" t="str">
        <f t="shared" si="501"/>
        <v/>
      </c>
      <c r="AF836" s="328" t="str">
        <f t="shared" si="502"/>
        <v/>
      </c>
      <c r="AG836" s="328" t="str">
        <f t="shared" si="503"/>
        <v/>
      </c>
      <c r="AH836" s="328" t="str">
        <f t="shared" si="504"/>
        <v/>
      </c>
      <c r="AI836" s="328" t="str">
        <f t="shared" si="505"/>
        <v/>
      </c>
      <c r="AJ836" s="328" t="str">
        <f t="shared" si="506"/>
        <v/>
      </c>
      <c r="AK836" s="337" t="str">
        <f t="shared" si="507"/>
        <v/>
      </c>
      <c r="AL836" s="42" t="str">
        <f t="shared" si="508"/>
        <v/>
      </c>
    </row>
    <row r="837" spans="2:38" ht="15" x14ac:dyDescent="0.15">
      <c r="B837" s="328" t="str">
        <f t="shared" si="486"/>
        <v/>
      </c>
      <c r="C837" s="328" t="str">
        <f t="shared" si="487"/>
        <v/>
      </c>
      <c r="D837" s="328" t="str">
        <f t="shared" si="488"/>
        <v/>
      </c>
      <c r="E837" s="328" t="e">
        <f t="shared" si="484"/>
        <v>#VALUE!</v>
      </c>
      <c r="F837" s="328" t="str">
        <f t="shared" si="489"/>
        <v/>
      </c>
      <c r="G837" s="328" t="str">
        <f t="shared" si="490"/>
        <v/>
      </c>
      <c r="H837" s="313"/>
      <c r="I837" s="328" t="str">
        <f t="shared" si="491"/>
        <v/>
      </c>
      <c r="J837" s="328">
        <f t="shared" si="485"/>
        <v>80</v>
      </c>
      <c r="K837" s="335" t="str">
        <f t="shared" si="492"/>
        <v/>
      </c>
      <c r="L837" s="323" t="str">
        <f t="shared" si="493"/>
        <v/>
      </c>
      <c r="M837" s="323" t="str">
        <f t="shared" si="494"/>
        <v/>
      </c>
      <c r="N837" s="328" t="str">
        <f t="shared" si="495"/>
        <v/>
      </c>
      <c r="O837" s="328" t="str">
        <f t="shared" si="496"/>
        <v/>
      </c>
      <c r="P837" s="332"/>
      <c r="Q837" s="328"/>
      <c r="R837" s="277" t="str">
        <f>IF(H837&gt;0, rate1(1,$L$52,$L$51,$L$54,L837,$L$53,$L$50,P837),"")</f>
        <v/>
      </c>
      <c r="S837" s="323"/>
      <c r="T837" s="323"/>
      <c r="U837" s="328"/>
      <c r="V837" s="336"/>
      <c r="W837" s="328"/>
      <c r="X837" s="328"/>
      <c r="Y837" s="328"/>
      <c r="Z837" s="108" t="str">
        <f>IF(H837&gt;0, rate1(1,$L$52,$L$51,$L$54,U837,$L$53,$L$50,Y837),"")</f>
        <v/>
      </c>
      <c r="AA837" s="336" t="str">
        <f t="shared" si="497"/>
        <v/>
      </c>
      <c r="AB837" s="336" t="str">
        <f t="shared" si="498"/>
        <v/>
      </c>
      <c r="AC837" s="328" t="str">
        <f t="shared" si="499"/>
        <v/>
      </c>
      <c r="AD837" s="328" t="str">
        <f t="shared" si="500"/>
        <v/>
      </c>
      <c r="AE837" s="328" t="str">
        <f t="shared" si="501"/>
        <v/>
      </c>
      <c r="AF837" s="328" t="str">
        <f t="shared" si="502"/>
        <v/>
      </c>
      <c r="AG837" s="328" t="str">
        <f t="shared" si="503"/>
        <v/>
      </c>
      <c r="AH837" s="328" t="str">
        <f t="shared" si="504"/>
        <v/>
      </c>
      <c r="AI837" s="328" t="str">
        <f t="shared" si="505"/>
        <v/>
      </c>
      <c r="AJ837" s="328" t="str">
        <f t="shared" si="506"/>
        <v/>
      </c>
      <c r="AK837" s="337" t="str">
        <f t="shared" si="507"/>
        <v/>
      </c>
      <c r="AL837" s="42" t="str">
        <f t="shared" si="508"/>
        <v/>
      </c>
    </row>
    <row r="838" spans="2:38" ht="15" x14ac:dyDescent="0.15">
      <c r="B838" s="328" t="str">
        <f t="shared" si="486"/>
        <v/>
      </c>
      <c r="C838" s="328" t="str">
        <f t="shared" si="487"/>
        <v/>
      </c>
      <c r="D838" s="328" t="str">
        <f t="shared" si="488"/>
        <v/>
      </c>
      <c r="E838" s="328" t="e">
        <f t="shared" si="484"/>
        <v>#VALUE!</v>
      </c>
      <c r="F838" s="328" t="str">
        <f t="shared" si="489"/>
        <v/>
      </c>
      <c r="G838" s="328" t="str">
        <f t="shared" si="490"/>
        <v/>
      </c>
      <c r="H838" s="313"/>
      <c r="I838" s="328" t="str">
        <f t="shared" si="491"/>
        <v/>
      </c>
      <c r="J838" s="328">
        <f t="shared" si="485"/>
        <v>80</v>
      </c>
      <c r="K838" s="335" t="str">
        <f t="shared" si="492"/>
        <v/>
      </c>
      <c r="L838" s="323" t="str">
        <f t="shared" si="493"/>
        <v/>
      </c>
      <c r="M838" s="323" t="str">
        <f t="shared" si="494"/>
        <v/>
      </c>
      <c r="N838" s="328" t="str">
        <f t="shared" si="495"/>
        <v/>
      </c>
      <c r="O838" s="328" t="str">
        <f t="shared" si="496"/>
        <v/>
      </c>
      <c r="P838" s="332"/>
      <c r="Q838" s="328"/>
      <c r="R838" s="277" t="str">
        <f>IF(H838&gt;0, rate1(1,$L$52,$L$51,$L$54,L838,$L$53,$L$50,P838),"")</f>
        <v/>
      </c>
      <c r="S838" s="323"/>
      <c r="T838" s="323"/>
      <c r="U838" s="328"/>
      <c r="V838" s="336"/>
      <c r="W838" s="328"/>
      <c r="X838" s="328"/>
      <c r="Y838" s="328"/>
      <c r="Z838" s="108" t="str">
        <f>IF(H838&gt;0, rate1(1,$L$52,$L$51,$L$54,U838,$L$53,$L$50,Y838),"")</f>
        <v/>
      </c>
      <c r="AA838" s="336" t="str">
        <f t="shared" si="497"/>
        <v/>
      </c>
      <c r="AB838" s="336" t="str">
        <f t="shared" si="498"/>
        <v/>
      </c>
      <c r="AC838" s="328" t="str">
        <f t="shared" si="499"/>
        <v/>
      </c>
      <c r="AD838" s="328" t="str">
        <f t="shared" si="500"/>
        <v/>
      </c>
      <c r="AE838" s="328" t="str">
        <f t="shared" si="501"/>
        <v/>
      </c>
      <c r="AF838" s="328" t="str">
        <f t="shared" si="502"/>
        <v/>
      </c>
      <c r="AG838" s="328" t="str">
        <f t="shared" si="503"/>
        <v/>
      </c>
      <c r="AH838" s="328" t="str">
        <f t="shared" si="504"/>
        <v/>
      </c>
      <c r="AI838" s="328" t="str">
        <f t="shared" si="505"/>
        <v/>
      </c>
      <c r="AJ838" s="328" t="str">
        <f t="shared" si="506"/>
        <v/>
      </c>
      <c r="AK838" s="337" t="str">
        <f t="shared" si="507"/>
        <v/>
      </c>
      <c r="AL838" s="42" t="str">
        <f t="shared" si="508"/>
        <v/>
      </c>
    </row>
    <row r="839" spans="2:38" ht="15" x14ac:dyDescent="0.15">
      <c r="B839" s="328" t="str">
        <f t="shared" si="486"/>
        <v/>
      </c>
      <c r="C839" s="328" t="str">
        <f t="shared" si="487"/>
        <v/>
      </c>
      <c r="D839" s="328" t="str">
        <f t="shared" si="488"/>
        <v/>
      </c>
      <c r="E839" s="328" t="e">
        <f t="shared" si="484"/>
        <v>#VALUE!</v>
      </c>
      <c r="F839" s="328" t="str">
        <f t="shared" si="489"/>
        <v/>
      </c>
      <c r="G839" s="328" t="str">
        <f t="shared" si="490"/>
        <v/>
      </c>
      <c r="H839" s="313"/>
      <c r="I839" s="328" t="str">
        <f t="shared" si="491"/>
        <v/>
      </c>
      <c r="J839" s="328">
        <f t="shared" si="485"/>
        <v>80</v>
      </c>
      <c r="K839" s="335" t="str">
        <f t="shared" si="492"/>
        <v/>
      </c>
      <c r="L839" s="323" t="str">
        <f t="shared" si="493"/>
        <v/>
      </c>
      <c r="M839" s="323" t="str">
        <f t="shared" si="494"/>
        <v/>
      </c>
      <c r="N839" s="328" t="str">
        <f t="shared" si="495"/>
        <v/>
      </c>
      <c r="O839" s="328" t="str">
        <f t="shared" si="496"/>
        <v/>
      </c>
      <c r="P839" s="332"/>
      <c r="Q839" s="328"/>
      <c r="R839" s="277" t="str">
        <f>IF(H839&gt;0, rate1(1,$L$52,$L$51,$L$54,L839,$L$53,$L$50,P839),"")</f>
        <v/>
      </c>
      <c r="S839" s="323"/>
      <c r="T839" s="323"/>
      <c r="U839" s="328"/>
      <c r="V839" s="336"/>
      <c r="W839" s="328"/>
      <c r="X839" s="328"/>
      <c r="Y839" s="328"/>
      <c r="Z839" s="108" t="str">
        <f>IF(H839&gt;0, rate1(1,$L$52,$L$51,$L$54,U839,$L$53,$L$50,Y839),"")</f>
        <v/>
      </c>
      <c r="AA839" s="336" t="str">
        <f t="shared" si="497"/>
        <v/>
      </c>
      <c r="AB839" s="336" t="str">
        <f t="shared" si="498"/>
        <v/>
      </c>
      <c r="AC839" s="328" t="str">
        <f t="shared" si="499"/>
        <v/>
      </c>
      <c r="AD839" s="328" t="str">
        <f t="shared" si="500"/>
        <v/>
      </c>
      <c r="AE839" s="328" t="str">
        <f t="shared" si="501"/>
        <v/>
      </c>
      <c r="AF839" s="328" t="str">
        <f t="shared" si="502"/>
        <v/>
      </c>
      <c r="AG839" s="328" t="str">
        <f t="shared" si="503"/>
        <v/>
      </c>
      <c r="AH839" s="328" t="str">
        <f t="shared" si="504"/>
        <v/>
      </c>
      <c r="AI839" s="328" t="str">
        <f t="shared" si="505"/>
        <v/>
      </c>
      <c r="AJ839" s="328" t="str">
        <f t="shared" si="506"/>
        <v/>
      </c>
      <c r="AK839" s="337" t="str">
        <f t="shared" si="507"/>
        <v/>
      </c>
      <c r="AL839" s="42" t="str">
        <f t="shared" si="508"/>
        <v/>
      </c>
    </row>
    <row r="840" spans="2:38" ht="15" x14ac:dyDescent="0.15">
      <c r="B840" s="328" t="str">
        <f t="shared" si="486"/>
        <v/>
      </c>
      <c r="C840" s="328" t="str">
        <f t="shared" si="487"/>
        <v/>
      </c>
      <c r="D840" s="328" t="str">
        <f t="shared" si="488"/>
        <v/>
      </c>
      <c r="E840" s="328" t="e">
        <f t="shared" si="484"/>
        <v>#VALUE!</v>
      </c>
      <c r="F840" s="328" t="str">
        <f t="shared" si="489"/>
        <v/>
      </c>
      <c r="G840" s="328" t="str">
        <f t="shared" si="490"/>
        <v/>
      </c>
      <c r="H840" s="313"/>
      <c r="I840" s="328" t="str">
        <f t="shared" si="491"/>
        <v/>
      </c>
      <c r="J840" s="328">
        <f t="shared" si="485"/>
        <v>80</v>
      </c>
      <c r="K840" s="335" t="str">
        <f t="shared" si="492"/>
        <v/>
      </c>
      <c r="L840" s="323" t="str">
        <f t="shared" si="493"/>
        <v/>
      </c>
      <c r="M840" s="323" t="str">
        <f t="shared" si="494"/>
        <v/>
      </c>
      <c r="N840" s="328" t="str">
        <f t="shared" si="495"/>
        <v/>
      </c>
      <c r="O840" s="328" t="str">
        <f t="shared" si="496"/>
        <v/>
      </c>
      <c r="P840" s="332"/>
      <c r="Q840" s="328"/>
      <c r="R840" s="277" t="str">
        <f>IF(H840&gt;0, rate1(1,$L$52,$L$51,$L$54,L840,$L$53,$L$50,P840),"")</f>
        <v/>
      </c>
      <c r="S840" s="323"/>
      <c r="T840" s="323"/>
      <c r="U840" s="328"/>
      <c r="V840" s="336"/>
      <c r="W840" s="328"/>
      <c r="X840" s="328"/>
      <c r="Y840" s="328"/>
      <c r="Z840" s="108" t="str">
        <f>IF(H840&gt;0, rate1(1,$L$52,$L$51,$L$54,U840,$L$53,$L$50,Y840),"")</f>
        <v/>
      </c>
      <c r="AA840" s="336" t="str">
        <f t="shared" si="497"/>
        <v/>
      </c>
      <c r="AB840" s="336" t="str">
        <f t="shared" si="498"/>
        <v/>
      </c>
      <c r="AC840" s="328" t="str">
        <f t="shared" si="499"/>
        <v/>
      </c>
      <c r="AD840" s="328" t="str">
        <f t="shared" si="500"/>
        <v/>
      </c>
      <c r="AE840" s="328" t="str">
        <f t="shared" si="501"/>
        <v/>
      </c>
      <c r="AF840" s="328" t="str">
        <f t="shared" si="502"/>
        <v/>
      </c>
      <c r="AG840" s="328" t="str">
        <f t="shared" si="503"/>
        <v/>
      </c>
      <c r="AH840" s="328" t="str">
        <f t="shared" si="504"/>
        <v/>
      </c>
      <c r="AI840" s="328" t="str">
        <f t="shared" si="505"/>
        <v/>
      </c>
      <c r="AJ840" s="328" t="str">
        <f t="shared" si="506"/>
        <v/>
      </c>
      <c r="AK840" s="337" t="str">
        <f t="shared" si="507"/>
        <v/>
      </c>
      <c r="AL840" s="42" t="str">
        <f t="shared" si="508"/>
        <v/>
      </c>
    </row>
    <row r="841" spans="2:38" ht="15" x14ac:dyDescent="0.15">
      <c r="B841" s="328" t="str">
        <f t="shared" si="486"/>
        <v/>
      </c>
      <c r="C841" s="328" t="str">
        <f t="shared" si="487"/>
        <v/>
      </c>
      <c r="D841" s="328" t="str">
        <f t="shared" si="488"/>
        <v/>
      </c>
      <c r="E841" s="328" t="e">
        <f t="shared" si="484"/>
        <v>#VALUE!</v>
      </c>
      <c r="F841" s="328" t="str">
        <f t="shared" si="489"/>
        <v/>
      </c>
      <c r="G841" s="328" t="str">
        <f t="shared" si="490"/>
        <v/>
      </c>
      <c r="H841" s="313"/>
      <c r="I841" s="328" t="str">
        <f t="shared" si="491"/>
        <v/>
      </c>
      <c r="J841" s="328">
        <f t="shared" si="485"/>
        <v>80</v>
      </c>
      <c r="K841" s="335" t="str">
        <f t="shared" si="492"/>
        <v/>
      </c>
      <c r="L841" s="323" t="str">
        <f t="shared" si="493"/>
        <v/>
      </c>
      <c r="M841" s="323" t="str">
        <f t="shared" si="494"/>
        <v/>
      </c>
      <c r="N841" s="328" t="str">
        <f t="shared" si="495"/>
        <v/>
      </c>
      <c r="O841" s="328" t="str">
        <f t="shared" si="496"/>
        <v/>
      </c>
      <c r="P841" s="332"/>
      <c r="Q841" s="328"/>
      <c r="R841" s="277" t="str">
        <f>IF(H841&gt;0, rate1(1,$L$52,$L$51,$L$54,L841,$L$53,$L$50,P841),"")</f>
        <v/>
      </c>
      <c r="S841" s="323"/>
      <c r="T841" s="323"/>
      <c r="U841" s="328"/>
      <c r="V841" s="336"/>
      <c r="W841" s="328"/>
      <c r="X841" s="328"/>
      <c r="Y841" s="328"/>
      <c r="Z841" s="108" t="str">
        <f>IF(H841&gt;0, rate1(1,$L$52,$L$51,$L$54,U841,$L$53,$L$50,Y841),"")</f>
        <v/>
      </c>
      <c r="AA841" s="336" t="str">
        <f t="shared" si="497"/>
        <v/>
      </c>
      <c r="AB841" s="336" t="str">
        <f t="shared" si="498"/>
        <v/>
      </c>
      <c r="AC841" s="328" t="str">
        <f t="shared" si="499"/>
        <v/>
      </c>
      <c r="AD841" s="328" t="str">
        <f t="shared" si="500"/>
        <v/>
      </c>
      <c r="AE841" s="328" t="str">
        <f t="shared" si="501"/>
        <v/>
      </c>
      <c r="AF841" s="328" t="str">
        <f t="shared" si="502"/>
        <v/>
      </c>
      <c r="AG841" s="328" t="str">
        <f t="shared" si="503"/>
        <v/>
      </c>
      <c r="AH841" s="328" t="str">
        <f t="shared" si="504"/>
        <v/>
      </c>
      <c r="AI841" s="328" t="str">
        <f t="shared" si="505"/>
        <v/>
      </c>
      <c r="AJ841" s="328" t="str">
        <f t="shared" si="506"/>
        <v/>
      </c>
      <c r="AK841" s="337" t="str">
        <f t="shared" si="507"/>
        <v/>
      </c>
      <c r="AL841" s="42" t="str">
        <f t="shared" si="508"/>
        <v/>
      </c>
    </row>
    <row r="842" spans="2:38" ht="15" x14ac:dyDescent="0.15">
      <c r="B842" s="328" t="str">
        <f t="shared" si="486"/>
        <v/>
      </c>
      <c r="C842" s="328" t="str">
        <f t="shared" si="487"/>
        <v/>
      </c>
      <c r="D842" s="328" t="str">
        <f t="shared" si="488"/>
        <v/>
      </c>
      <c r="E842" s="328" t="e">
        <f t="shared" si="484"/>
        <v>#VALUE!</v>
      </c>
      <c r="F842" s="328" t="str">
        <f t="shared" si="489"/>
        <v/>
      </c>
      <c r="G842" s="328" t="str">
        <f t="shared" si="490"/>
        <v/>
      </c>
      <c r="H842" s="313"/>
      <c r="I842" s="328" t="str">
        <f t="shared" si="491"/>
        <v/>
      </c>
      <c r="J842" s="328">
        <f t="shared" si="485"/>
        <v>80</v>
      </c>
      <c r="K842" s="335" t="str">
        <f t="shared" si="492"/>
        <v/>
      </c>
      <c r="L842" s="323" t="str">
        <f t="shared" si="493"/>
        <v/>
      </c>
      <c r="M842" s="323" t="str">
        <f t="shared" si="494"/>
        <v/>
      </c>
      <c r="N842" s="328" t="str">
        <f t="shared" si="495"/>
        <v/>
      </c>
      <c r="O842" s="328" t="str">
        <f t="shared" si="496"/>
        <v/>
      </c>
      <c r="P842" s="332"/>
      <c r="Q842" s="328"/>
      <c r="R842" s="277" t="str">
        <f>IF(H842&gt;0, rate1(1,$L$52,$L$51,$L$54,L842,$L$53,$L$50,P842),"")</f>
        <v/>
      </c>
      <c r="S842" s="323"/>
      <c r="T842" s="323"/>
      <c r="U842" s="328"/>
      <c r="V842" s="336"/>
      <c r="W842" s="328"/>
      <c r="X842" s="328"/>
      <c r="Y842" s="328"/>
      <c r="Z842" s="108" t="str">
        <f>IF(H842&gt;0, rate1(1,$L$52,$L$51,$L$54,U842,$L$53,$L$50,Y842),"")</f>
        <v/>
      </c>
      <c r="AA842" s="336" t="str">
        <f t="shared" si="497"/>
        <v/>
      </c>
      <c r="AB842" s="336" t="str">
        <f t="shared" si="498"/>
        <v/>
      </c>
      <c r="AC842" s="328" t="str">
        <f t="shared" si="499"/>
        <v/>
      </c>
      <c r="AD842" s="328" t="str">
        <f t="shared" si="500"/>
        <v/>
      </c>
      <c r="AE842" s="328" t="str">
        <f t="shared" si="501"/>
        <v/>
      </c>
      <c r="AF842" s="328" t="str">
        <f t="shared" si="502"/>
        <v/>
      </c>
      <c r="AG842" s="328" t="str">
        <f t="shared" si="503"/>
        <v/>
      </c>
      <c r="AH842" s="328" t="str">
        <f t="shared" si="504"/>
        <v/>
      </c>
      <c r="AI842" s="328" t="str">
        <f t="shared" si="505"/>
        <v/>
      </c>
      <c r="AJ842" s="328" t="str">
        <f t="shared" si="506"/>
        <v/>
      </c>
      <c r="AK842" s="337" t="str">
        <f t="shared" si="507"/>
        <v/>
      </c>
      <c r="AL842" s="42" t="str">
        <f t="shared" si="508"/>
        <v/>
      </c>
    </row>
    <row r="843" spans="2:38" ht="15" x14ac:dyDescent="0.15">
      <c r="B843" s="328" t="str">
        <f t="shared" si="486"/>
        <v/>
      </c>
      <c r="C843" s="328" t="str">
        <f t="shared" si="487"/>
        <v/>
      </c>
      <c r="D843" s="328" t="str">
        <f t="shared" si="488"/>
        <v/>
      </c>
      <c r="E843" s="328" t="e">
        <f t="shared" si="484"/>
        <v>#VALUE!</v>
      </c>
      <c r="F843" s="328" t="str">
        <f t="shared" si="489"/>
        <v/>
      </c>
      <c r="G843" s="328" t="str">
        <f t="shared" si="490"/>
        <v/>
      </c>
      <c r="H843" s="313"/>
      <c r="I843" s="328" t="str">
        <f t="shared" si="491"/>
        <v/>
      </c>
      <c r="J843" s="328">
        <f t="shared" si="485"/>
        <v>80</v>
      </c>
      <c r="K843" s="335" t="str">
        <f t="shared" si="492"/>
        <v/>
      </c>
      <c r="L843" s="323" t="str">
        <f t="shared" si="493"/>
        <v/>
      </c>
      <c r="M843" s="323" t="str">
        <f t="shared" si="494"/>
        <v/>
      </c>
      <c r="N843" s="328" t="str">
        <f t="shared" si="495"/>
        <v/>
      </c>
      <c r="O843" s="328" t="str">
        <f t="shared" si="496"/>
        <v/>
      </c>
      <c r="P843" s="332"/>
      <c r="Q843" s="328"/>
      <c r="R843" s="277" t="str">
        <f>IF(H843&gt;0, rate1(1,$L$52,$L$51,$L$54,L843,$L$53,$L$50,P843),"")</f>
        <v/>
      </c>
      <c r="S843" s="323"/>
      <c r="T843" s="323"/>
      <c r="U843" s="328"/>
      <c r="V843" s="336"/>
      <c r="W843" s="328"/>
      <c r="X843" s="328"/>
      <c r="Y843" s="328"/>
      <c r="Z843" s="108" t="str">
        <f>IF(H843&gt;0, rate1(1,$L$52,$L$51,$L$54,U843,$L$53,$L$50,Y843),"")</f>
        <v/>
      </c>
      <c r="AA843" s="336" t="str">
        <f t="shared" si="497"/>
        <v/>
      </c>
      <c r="AB843" s="336" t="str">
        <f t="shared" si="498"/>
        <v/>
      </c>
      <c r="AC843" s="328" t="str">
        <f t="shared" si="499"/>
        <v/>
      </c>
      <c r="AD843" s="328" t="str">
        <f t="shared" si="500"/>
        <v/>
      </c>
      <c r="AE843" s="328" t="str">
        <f t="shared" si="501"/>
        <v/>
      </c>
      <c r="AF843" s="328" t="str">
        <f t="shared" si="502"/>
        <v/>
      </c>
      <c r="AG843" s="328" t="str">
        <f t="shared" si="503"/>
        <v/>
      </c>
      <c r="AH843" s="328" t="str">
        <f t="shared" si="504"/>
        <v/>
      </c>
      <c r="AI843" s="328" t="str">
        <f t="shared" si="505"/>
        <v/>
      </c>
      <c r="AJ843" s="328" t="str">
        <f t="shared" si="506"/>
        <v/>
      </c>
      <c r="AK843" s="337" t="str">
        <f t="shared" si="507"/>
        <v/>
      </c>
      <c r="AL843" s="42" t="str">
        <f t="shared" si="508"/>
        <v/>
      </c>
    </row>
    <row r="844" spans="2:38" ht="15" x14ac:dyDescent="0.15">
      <c r="B844" s="328" t="str">
        <f t="shared" si="486"/>
        <v/>
      </c>
      <c r="C844" s="328" t="str">
        <f t="shared" si="487"/>
        <v/>
      </c>
      <c r="D844" s="328" t="str">
        <f t="shared" si="488"/>
        <v/>
      </c>
      <c r="E844" s="328" t="e">
        <f t="shared" si="484"/>
        <v>#VALUE!</v>
      </c>
      <c r="F844" s="328" t="str">
        <f t="shared" si="489"/>
        <v/>
      </c>
      <c r="G844" s="328" t="str">
        <f t="shared" si="490"/>
        <v/>
      </c>
      <c r="H844" s="313"/>
      <c r="I844" s="328" t="str">
        <f t="shared" si="491"/>
        <v/>
      </c>
      <c r="J844" s="328">
        <f t="shared" si="485"/>
        <v>80</v>
      </c>
      <c r="K844" s="335" t="str">
        <f t="shared" si="492"/>
        <v/>
      </c>
      <c r="L844" s="323" t="str">
        <f t="shared" si="493"/>
        <v/>
      </c>
      <c r="M844" s="323" t="str">
        <f t="shared" si="494"/>
        <v/>
      </c>
      <c r="N844" s="328" t="str">
        <f t="shared" si="495"/>
        <v/>
      </c>
      <c r="O844" s="328" t="str">
        <f t="shared" si="496"/>
        <v/>
      </c>
      <c r="P844" s="332"/>
      <c r="Q844" s="328"/>
      <c r="R844" s="277" t="str">
        <f>IF(H844&gt;0, rate1(1,$L$52,$L$51,$L$54,L844,$L$53,$L$50,P844),"")</f>
        <v/>
      </c>
      <c r="S844" s="323"/>
      <c r="T844" s="323"/>
      <c r="U844" s="328"/>
      <c r="V844" s="336"/>
      <c r="W844" s="328"/>
      <c r="X844" s="328"/>
      <c r="Y844" s="328"/>
      <c r="Z844" s="108" t="str">
        <f>IF(H844&gt;0, rate1(1,$L$52,$L$51,$L$54,U844,$L$53,$L$50,Y844),"")</f>
        <v/>
      </c>
      <c r="AA844" s="336" t="str">
        <f t="shared" si="497"/>
        <v/>
      </c>
      <c r="AB844" s="336" t="str">
        <f t="shared" si="498"/>
        <v/>
      </c>
      <c r="AC844" s="328" t="str">
        <f t="shared" si="499"/>
        <v/>
      </c>
      <c r="AD844" s="328" t="str">
        <f t="shared" si="500"/>
        <v/>
      </c>
      <c r="AE844" s="328" t="str">
        <f t="shared" si="501"/>
        <v/>
      </c>
      <c r="AF844" s="328" t="str">
        <f t="shared" si="502"/>
        <v/>
      </c>
      <c r="AG844" s="328" t="str">
        <f t="shared" si="503"/>
        <v/>
      </c>
      <c r="AH844" s="328" t="str">
        <f t="shared" si="504"/>
        <v/>
      </c>
      <c r="AI844" s="328" t="str">
        <f t="shared" si="505"/>
        <v/>
      </c>
      <c r="AJ844" s="328" t="str">
        <f t="shared" si="506"/>
        <v/>
      </c>
      <c r="AK844" s="337" t="str">
        <f t="shared" si="507"/>
        <v/>
      </c>
      <c r="AL844" s="42" t="str">
        <f t="shared" si="508"/>
        <v/>
      </c>
    </row>
    <row r="845" spans="2:38" ht="15" x14ac:dyDescent="0.15">
      <c r="B845" s="328" t="str">
        <f t="shared" si="486"/>
        <v/>
      </c>
      <c r="C845" s="328" t="str">
        <f t="shared" si="487"/>
        <v/>
      </c>
      <c r="D845" s="328" t="str">
        <f t="shared" si="488"/>
        <v/>
      </c>
      <c r="E845" s="328" t="e">
        <f t="shared" si="484"/>
        <v>#VALUE!</v>
      </c>
      <c r="F845" s="328" t="str">
        <f t="shared" si="489"/>
        <v/>
      </c>
      <c r="G845" s="328" t="str">
        <f t="shared" si="490"/>
        <v/>
      </c>
      <c r="H845" s="313"/>
      <c r="I845" s="328" t="str">
        <f t="shared" si="491"/>
        <v/>
      </c>
      <c r="J845" s="328">
        <f t="shared" si="485"/>
        <v>80</v>
      </c>
      <c r="K845" s="335" t="str">
        <f t="shared" si="492"/>
        <v/>
      </c>
      <c r="L845" s="323" t="str">
        <f t="shared" si="493"/>
        <v/>
      </c>
      <c r="M845" s="323" t="str">
        <f t="shared" si="494"/>
        <v/>
      </c>
      <c r="N845" s="328" t="str">
        <f t="shared" si="495"/>
        <v/>
      </c>
      <c r="O845" s="328" t="str">
        <f t="shared" si="496"/>
        <v/>
      </c>
      <c r="P845" s="332"/>
      <c r="Q845" s="328"/>
      <c r="R845" s="277" t="str">
        <f>IF(H845&gt;0, rate1(1,$L$52,$L$51,$L$54,L845,$L$53,$L$50,P845),"")</f>
        <v/>
      </c>
      <c r="S845" s="323"/>
      <c r="T845" s="323"/>
      <c r="U845" s="328"/>
      <c r="V845" s="336"/>
      <c r="W845" s="328"/>
      <c r="X845" s="328"/>
      <c r="Y845" s="328"/>
      <c r="Z845" s="108" t="str">
        <f>IF(H845&gt;0, rate1(1,$L$52,$L$51,$L$54,U845,$L$53,$L$50,Y845),"")</f>
        <v/>
      </c>
      <c r="AA845" s="336" t="str">
        <f t="shared" si="497"/>
        <v/>
      </c>
      <c r="AB845" s="336" t="str">
        <f t="shared" si="498"/>
        <v/>
      </c>
      <c r="AC845" s="328" t="str">
        <f t="shared" si="499"/>
        <v/>
      </c>
      <c r="AD845" s="328" t="str">
        <f t="shared" si="500"/>
        <v/>
      </c>
      <c r="AE845" s="328" t="str">
        <f t="shared" si="501"/>
        <v/>
      </c>
      <c r="AF845" s="328" t="str">
        <f t="shared" si="502"/>
        <v/>
      </c>
      <c r="AG845" s="328" t="str">
        <f t="shared" si="503"/>
        <v/>
      </c>
      <c r="AH845" s="328" t="str">
        <f t="shared" si="504"/>
        <v/>
      </c>
      <c r="AI845" s="328" t="str">
        <f t="shared" si="505"/>
        <v/>
      </c>
      <c r="AJ845" s="328" t="str">
        <f t="shared" si="506"/>
        <v/>
      </c>
      <c r="AK845" s="337" t="str">
        <f t="shared" si="507"/>
        <v/>
      </c>
      <c r="AL845" s="42" t="str">
        <f t="shared" si="508"/>
        <v/>
      </c>
    </row>
    <row r="846" spans="2:38" ht="15" x14ac:dyDescent="0.15">
      <c r="B846" s="328" t="str">
        <f t="shared" si="486"/>
        <v/>
      </c>
      <c r="C846" s="328" t="str">
        <f t="shared" si="487"/>
        <v/>
      </c>
      <c r="D846" s="328" t="str">
        <f t="shared" si="488"/>
        <v/>
      </c>
      <c r="E846" s="328" t="e">
        <f t="shared" si="484"/>
        <v>#VALUE!</v>
      </c>
      <c r="F846" s="328" t="str">
        <f t="shared" si="489"/>
        <v/>
      </c>
      <c r="G846" s="328" t="str">
        <f t="shared" si="490"/>
        <v/>
      </c>
      <c r="H846" s="313"/>
      <c r="I846" s="328" t="str">
        <f t="shared" si="491"/>
        <v/>
      </c>
      <c r="J846" s="328">
        <f t="shared" si="485"/>
        <v>80</v>
      </c>
      <c r="K846" s="335" t="str">
        <f t="shared" si="492"/>
        <v/>
      </c>
      <c r="L846" s="323" t="str">
        <f t="shared" si="493"/>
        <v/>
      </c>
      <c r="M846" s="323" t="str">
        <f t="shared" si="494"/>
        <v/>
      </c>
      <c r="N846" s="328" t="str">
        <f t="shared" si="495"/>
        <v/>
      </c>
      <c r="O846" s="328" t="str">
        <f t="shared" si="496"/>
        <v/>
      </c>
      <c r="P846" s="332"/>
      <c r="Q846" s="328"/>
      <c r="R846" s="277" t="str">
        <f>IF(H846&gt;0, rate1(1,$L$52,$L$51,$L$54,L846,$L$53,$L$50,P846),"")</f>
        <v/>
      </c>
      <c r="S846" s="323"/>
      <c r="T846" s="323"/>
      <c r="U846" s="328"/>
      <c r="V846" s="336"/>
      <c r="W846" s="328"/>
      <c r="X846" s="328"/>
      <c r="Y846" s="328"/>
      <c r="Z846" s="108" t="str">
        <f>IF(H846&gt;0, rate1(1,$L$52,$L$51,$L$54,U846,$L$53,$L$50,Y846),"")</f>
        <v/>
      </c>
      <c r="AA846" s="336" t="str">
        <f t="shared" si="497"/>
        <v/>
      </c>
      <c r="AB846" s="336" t="str">
        <f t="shared" si="498"/>
        <v/>
      </c>
      <c r="AC846" s="328" t="str">
        <f t="shared" si="499"/>
        <v/>
      </c>
      <c r="AD846" s="328" t="str">
        <f t="shared" si="500"/>
        <v/>
      </c>
      <c r="AE846" s="328" t="str">
        <f t="shared" si="501"/>
        <v/>
      </c>
      <c r="AF846" s="328" t="str">
        <f t="shared" si="502"/>
        <v/>
      </c>
      <c r="AG846" s="328" t="str">
        <f t="shared" si="503"/>
        <v/>
      </c>
      <c r="AH846" s="328" t="str">
        <f t="shared" si="504"/>
        <v/>
      </c>
      <c r="AI846" s="328" t="str">
        <f t="shared" si="505"/>
        <v/>
      </c>
      <c r="AJ846" s="328" t="str">
        <f t="shared" si="506"/>
        <v/>
      </c>
      <c r="AK846" s="337" t="str">
        <f t="shared" si="507"/>
        <v/>
      </c>
      <c r="AL846" s="42" t="str">
        <f t="shared" si="508"/>
        <v/>
      </c>
    </row>
    <row r="847" spans="2:38" ht="15" x14ac:dyDescent="0.15">
      <c r="B847" s="328" t="str">
        <f t="shared" si="486"/>
        <v/>
      </c>
      <c r="C847" s="328" t="str">
        <f t="shared" si="487"/>
        <v/>
      </c>
      <c r="D847" s="328" t="str">
        <f t="shared" si="488"/>
        <v/>
      </c>
      <c r="E847" s="328" t="e">
        <f t="shared" si="484"/>
        <v>#VALUE!</v>
      </c>
      <c r="F847" s="328" t="str">
        <f t="shared" si="489"/>
        <v/>
      </c>
      <c r="G847" s="328" t="str">
        <f t="shared" si="490"/>
        <v/>
      </c>
      <c r="H847" s="313"/>
      <c r="I847" s="328" t="str">
        <f t="shared" si="491"/>
        <v/>
      </c>
      <c r="J847" s="328">
        <f t="shared" si="485"/>
        <v>80</v>
      </c>
      <c r="K847" s="335" t="str">
        <f t="shared" si="492"/>
        <v/>
      </c>
      <c r="L847" s="323" t="str">
        <f t="shared" si="493"/>
        <v/>
      </c>
      <c r="M847" s="323" t="str">
        <f t="shared" si="494"/>
        <v/>
      </c>
      <c r="N847" s="328" t="str">
        <f t="shared" si="495"/>
        <v/>
      </c>
      <c r="O847" s="328" t="str">
        <f t="shared" si="496"/>
        <v/>
      </c>
      <c r="P847" s="332"/>
      <c r="Q847" s="328"/>
      <c r="R847" s="277" t="str">
        <f>IF(H847&gt;0, rate1(1,$L$52,$L$51,$L$54,L847,$L$53,$L$50,P847),"")</f>
        <v/>
      </c>
      <c r="S847" s="323"/>
      <c r="T847" s="323"/>
      <c r="U847" s="328"/>
      <c r="V847" s="336"/>
      <c r="W847" s="328"/>
      <c r="X847" s="328"/>
      <c r="Y847" s="328"/>
      <c r="Z847" s="108" t="str">
        <f>IF(H847&gt;0, rate1(1,$L$52,$L$51,$L$54,U847,$L$53,$L$50,Y847),"")</f>
        <v/>
      </c>
      <c r="AA847" s="336" t="str">
        <f t="shared" si="497"/>
        <v/>
      </c>
      <c r="AB847" s="336" t="str">
        <f t="shared" si="498"/>
        <v/>
      </c>
      <c r="AC847" s="328" t="str">
        <f t="shared" si="499"/>
        <v/>
      </c>
      <c r="AD847" s="328" t="str">
        <f t="shared" si="500"/>
        <v/>
      </c>
      <c r="AE847" s="328" t="str">
        <f t="shared" si="501"/>
        <v/>
      </c>
      <c r="AF847" s="328" t="str">
        <f t="shared" si="502"/>
        <v/>
      </c>
      <c r="AG847" s="328" t="str">
        <f t="shared" si="503"/>
        <v/>
      </c>
      <c r="AH847" s="328" t="str">
        <f t="shared" si="504"/>
        <v/>
      </c>
      <c r="AI847" s="328" t="str">
        <f t="shared" si="505"/>
        <v/>
      </c>
      <c r="AJ847" s="328" t="str">
        <f t="shared" si="506"/>
        <v/>
      </c>
      <c r="AK847" s="337" t="str">
        <f t="shared" si="507"/>
        <v/>
      </c>
      <c r="AL847" s="42" t="str">
        <f t="shared" si="508"/>
        <v/>
      </c>
    </row>
    <row r="848" spans="2:38" ht="15" x14ac:dyDescent="0.15">
      <c r="B848" s="328" t="str">
        <f t="shared" si="486"/>
        <v/>
      </c>
      <c r="C848" s="328" t="str">
        <f t="shared" si="487"/>
        <v/>
      </c>
      <c r="D848" s="328" t="str">
        <f t="shared" si="488"/>
        <v/>
      </c>
      <c r="E848" s="328" t="e">
        <f t="shared" si="484"/>
        <v>#VALUE!</v>
      </c>
      <c r="F848" s="328" t="str">
        <f t="shared" si="489"/>
        <v/>
      </c>
      <c r="G848" s="328" t="str">
        <f t="shared" si="490"/>
        <v/>
      </c>
      <c r="H848" s="313"/>
      <c r="I848" s="328" t="str">
        <f t="shared" si="491"/>
        <v/>
      </c>
      <c r="J848" s="328">
        <f t="shared" si="485"/>
        <v>80</v>
      </c>
      <c r="K848" s="335" t="str">
        <f t="shared" si="492"/>
        <v/>
      </c>
      <c r="L848" s="323" t="str">
        <f t="shared" si="493"/>
        <v/>
      </c>
      <c r="M848" s="323" t="str">
        <f t="shared" si="494"/>
        <v/>
      </c>
      <c r="N848" s="328" t="str">
        <f t="shared" si="495"/>
        <v/>
      </c>
      <c r="O848" s="328" t="str">
        <f t="shared" si="496"/>
        <v/>
      </c>
      <c r="P848" s="332"/>
      <c r="Q848" s="328"/>
      <c r="R848" s="277" t="str">
        <f>IF(H848&gt;0, rate1(1,$L$52,$L$51,$L$54,L848,$L$53,$L$50,P848),"")</f>
        <v/>
      </c>
      <c r="S848" s="323"/>
      <c r="T848" s="323"/>
      <c r="U848" s="328"/>
      <c r="V848" s="336"/>
      <c r="W848" s="328"/>
      <c r="X848" s="328"/>
      <c r="Y848" s="328"/>
      <c r="Z848" s="108" t="str">
        <f>IF(H848&gt;0, rate1(1,$L$52,$L$51,$L$54,U848,$L$53,$L$50,Y848),"")</f>
        <v/>
      </c>
      <c r="AA848" s="336" t="str">
        <f t="shared" si="497"/>
        <v/>
      </c>
      <c r="AB848" s="336" t="str">
        <f t="shared" si="498"/>
        <v/>
      </c>
      <c r="AC848" s="328" t="str">
        <f t="shared" si="499"/>
        <v/>
      </c>
      <c r="AD848" s="328" t="str">
        <f t="shared" si="500"/>
        <v/>
      </c>
      <c r="AE848" s="328" t="str">
        <f t="shared" si="501"/>
        <v/>
      </c>
      <c r="AF848" s="328" t="str">
        <f t="shared" si="502"/>
        <v/>
      </c>
      <c r="AG848" s="328" t="str">
        <f t="shared" si="503"/>
        <v/>
      </c>
      <c r="AH848" s="328" t="str">
        <f t="shared" si="504"/>
        <v/>
      </c>
      <c r="AI848" s="328" t="str">
        <f t="shared" si="505"/>
        <v/>
      </c>
      <c r="AJ848" s="328" t="str">
        <f t="shared" si="506"/>
        <v/>
      </c>
      <c r="AK848" s="337" t="str">
        <f t="shared" si="507"/>
        <v/>
      </c>
      <c r="AL848" s="42" t="str">
        <f t="shared" si="508"/>
        <v/>
      </c>
    </row>
    <row r="849" spans="2:38" ht="15" x14ac:dyDescent="0.15">
      <c r="B849" s="328" t="str">
        <f t="shared" si="486"/>
        <v/>
      </c>
      <c r="C849" s="328" t="str">
        <f t="shared" si="487"/>
        <v/>
      </c>
      <c r="D849" s="328" t="str">
        <f t="shared" si="488"/>
        <v/>
      </c>
      <c r="E849" s="328" t="e">
        <f t="shared" si="484"/>
        <v>#VALUE!</v>
      </c>
      <c r="F849" s="328" t="str">
        <f t="shared" si="489"/>
        <v/>
      </c>
      <c r="G849" s="328" t="str">
        <f t="shared" si="490"/>
        <v/>
      </c>
      <c r="H849" s="313"/>
      <c r="I849" s="328" t="str">
        <f t="shared" si="491"/>
        <v/>
      </c>
      <c r="J849" s="328">
        <f t="shared" si="485"/>
        <v>80</v>
      </c>
      <c r="K849" s="335" t="str">
        <f t="shared" si="492"/>
        <v/>
      </c>
      <c r="L849" s="323" t="str">
        <f t="shared" si="493"/>
        <v/>
      </c>
      <c r="M849" s="323" t="str">
        <f t="shared" si="494"/>
        <v/>
      </c>
      <c r="N849" s="328" t="str">
        <f t="shared" si="495"/>
        <v/>
      </c>
      <c r="O849" s="328" t="str">
        <f t="shared" si="496"/>
        <v/>
      </c>
      <c r="P849" s="332"/>
      <c r="Q849" s="328"/>
      <c r="R849" s="277" t="str">
        <f>IF(H849&gt;0, rate1(1,$L$52,$L$51,$L$54,L849,$L$53,$L$50,P849),"")</f>
        <v/>
      </c>
      <c r="S849" s="323"/>
      <c r="T849" s="323"/>
      <c r="U849" s="328"/>
      <c r="V849" s="336"/>
      <c r="W849" s="328"/>
      <c r="X849" s="328"/>
      <c r="Y849" s="328"/>
      <c r="Z849" s="108" t="str">
        <f>IF(H849&gt;0, rate1(1,$L$52,$L$51,$L$54,U849,$L$53,$L$50,Y849),"")</f>
        <v/>
      </c>
      <c r="AA849" s="336" t="str">
        <f t="shared" si="497"/>
        <v/>
      </c>
      <c r="AB849" s="336" t="str">
        <f t="shared" si="498"/>
        <v/>
      </c>
      <c r="AC849" s="328" t="str">
        <f t="shared" si="499"/>
        <v/>
      </c>
      <c r="AD849" s="328" t="str">
        <f t="shared" si="500"/>
        <v/>
      </c>
      <c r="AE849" s="328" t="str">
        <f t="shared" si="501"/>
        <v/>
      </c>
      <c r="AF849" s="328" t="str">
        <f t="shared" si="502"/>
        <v/>
      </c>
      <c r="AG849" s="328" t="str">
        <f t="shared" si="503"/>
        <v/>
      </c>
      <c r="AH849" s="328" t="str">
        <f t="shared" si="504"/>
        <v/>
      </c>
      <c r="AI849" s="328" t="str">
        <f t="shared" si="505"/>
        <v/>
      </c>
      <c r="AJ849" s="328" t="str">
        <f t="shared" si="506"/>
        <v/>
      </c>
      <c r="AK849" s="337" t="str">
        <f t="shared" si="507"/>
        <v/>
      </c>
      <c r="AL849" s="42" t="str">
        <f t="shared" si="508"/>
        <v/>
      </c>
    </row>
    <row r="850" spans="2:38" ht="15" x14ac:dyDescent="0.15">
      <c r="B850" s="328" t="str">
        <f t="shared" si="486"/>
        <v/>
      </c>
      <c r="C850" s="328" t="str">
        <f t="shared" si="487"/>
        <v/>
      </c>
      <c r="D850" s="328" t="str">
        <f t="shared" si="488"/>
        <v/>
      </c>
      <c r="E850" s="328" t="e">
        <f t="shared" si="484"/>
        <v>#VALUE!</v>
      </c>
      <c r="F850" s="328" t="str">
        <f t="shared" si="489"/>
        <v/>
      </c>
      <c r="G850" s="328" t="str">
        <f t="shared" si="490"/>
        <v/>
      </c>
      <c r="H850" s="313"/>
      <c r="I850" s="328" t="str">
        <f t="shared" si="491"/>
        <v/>
      </c>
      <c r="J850" s="328">
        <f t="shared" si="485"/>
        <v>80</v>
      </c>
      <c r="K850" s="335" t="str">
        <f t="shared" si="492"/>
        <v/>
      </c>
      <c r="L850" s="323" t="str">
        <f t="shared" si="493"/>
        <v/>
      </c>
      <c r="M850" s="323" t="str">
        <f t="shared" si="494"/>
        <v/>
      </c>
      <c r="N850" s="328" t="str">
        <f t="shared" si="495"/>
        <v/>
      </c>
      <c r="O850" s="328" t="str">
        <f t="shared" si="496"/>
        <v/>
      </c>
      <c r="P850" s="332"/>
      <c r="Q850" s="328"/>
      <c r="R850" s="277" t="str">
        <f>IF(H850&gt;0, rate1(1,$L$52,$L$51,$L$54,L850,$L$53,$L$50,P850),"")</f>
        <v/>
      </c>
      <c r="S850" s="323"/>
      <c r="T850" s="323"/>
      <c r="U850" s="328"/>
      <c r="V850" s="336"/>
      <c r="W850" s="328"/>
      <c r="X850" s="328"/>
      <c r="Y850" s="328"/>
      <c r="Z850" s="108" t="str">
        <f>IF(H850&gt;0, rate1(1,$L$52,$L$51,$L$54,U850,$L$53,$L$50,Y850),"")</f>
        <v/>
      </c>
      <c r="AA850" s="336" t="str">
        <f t="shared" si="497"/>
        <v/>
      </c>
      <c r="AB850" s="336" t="str">
        <f t="shared" si="498"/>
        <v/>
      </c>
      <c r="AC850" s="328" t="str">
        <f t="shared" si="499"/>
        <v/>
      </c>
      <c r="AD850" s="328" t="str">
        <f t="shared" si="500"/>
        <v/>
      </c>
      <c r="AE850" s="328" t="str">
        <f t="shared" si="501"/>
        <v/>
      </c>
      <c r="AF850" s="328" t="str">
        <f t="shared" si="502"/>
        <v/>
      </c>
      <c r="AG850" s="328" t="str">
        <f t="shared" si="503"/>
        <v/>
      </c>
      <c r="AH850" s="328" t="str">
        <f t="shared" si="504"/>
        <v/>
      </c>
      <c r="AI850" s="328" t="str">
        <f t="shared" si="505"/>
        <v/>
      </c>
      <c r="AJ850" s="328" t="str">
        <f t="shared" si="506"/>
        <v/>
      </c>
      <c r="AK850" s="337" t="str">
        <f t="shared" si="507"/>
        <v/>
      </c>
      <c r="AL850" s="42" t="str">
        <f t="shared" si="508"/>
        <v/>
      </c>
    </row>
    <row r="851" spans="2:38" ht="15" x14ac:dyDescent="0.15">
      <c r="B851" s="328" t="str">
        <f t="shared" si="486"/>
        <v/>
      </c>
      <c r="C851" s="328" t="str">
        <f t="shared" si="487"/>
        <v/>
      </c>
      <c r="D851" s="328" t="str">
        <f t="shared" si="488"/>
        <v/>
      </c>
      <c r="E851" s="328" t="e">
        <f t="shared" si="484"/>
        <v>#VALUE!</v>
      </c>
      <c r="F851" s="328" t="str">
        <f t="shared" si="489"/>
        <v/>
      </c>
      <c r="G851" s="328" t="str">
        <f t="shared" si="490"/>
        <v/>
      </c>
      <c r="H851" s="313"/>
      <c r="I851" s="328" t="str">
        <f t="shared" si="491"/>
        <v/>
      </c>
      <c r="J851" s="328">
        <f t="shared" si="485"/>
        <v>80</v>
      </c>
      <c r="K851" s="335" t="str">
        <f t="shared" si="492"/>
        <v/>
      </c>
      <c r="L851" s="323" t="str">
        <f t="shared" si="493"/>
        <v/>
      </c>
      <c r="M851" s="323" t="str">
        <f t="shared" si="494"/>
        <v/>
      </c>
      <c r="N851" s="328" t="str">
        <f t="shared" si="495"/>
        <v/>
      </c>
      <c r="O851" s="328" t="str">
        <f t="shared" si="496"/>
        <v/>
      </c>
      <c r="P851" s="332"/>
      <c r="Q851" s="328"/>
      <c r="R851" s="277" t="str">
        <f>IF(H851&gt;0, rate1(1,$L$52,$L$51,$L$54,L851,$L$53,$L$50,P851),"")</f>
        <v/>
      </c>
      <c r="S851" s="323"/>
      <c r="T851" s="323"/>
      <c r="U851" s="328"/>
      <c r="V851" s="336"/>
      <c r="W851" s="328"/>
      <c r="X851" s="328"/>
      <c r="Y851" s="328"/>
      <c r="Z851" s="108" t="str">
        <f>IF(H851&gt;0, rate1(1,$L$52,$L$51,$L$54,U851,$L$53,$L$50,Y851),"")</f>
        <v/>
      </c>
      <c r="AA851" s="336" t="str">
        <f t="shared" si="497"/>
        <v/>
      </c>
      <c r="AB851" s="336" t="str">
        <f t="shared" si="498"/>
        <v/>
      </c>
      <c r="AC851" s="328" t="str">
        <f t="shared" si="499"/>
        <v/>
      </c>
      <c r="AD851" s="328" t="str">
        <f t="shared" si="500"/>
        <v/>
      </c>
      <c r="AE851" s="328" t="str">
        <f t="shared" si="501"/>
        <v/>
      </c>
      <c r="AF851" s="328" t="str">
        <f t="shared" si="502"/>
        <v/>
      </c>
      <c r="AG851" s="328" t="str">
        <f t="shared" si="503"/>
        <v/>
      </c>
      <c r="AH851" s="328" t="str">
        <f t="shared" si="504"/>
        <v/>
      </c>
      <c r="AI851" s="328" t="str">
        <f t="shared" si="505"/>
        <v/>
      </c>
      <c r="AJ851" s="328" t="str">
        <f t="shared" si="506"/>
        <v/>
      </c>
      <c r="AK851" s="337" t="str">
        <f t="shared" si="507"/>
        <v/>
      </c>
      <c r="AL851" s="42" t="str">
        <f t="shared" si="508"/>
        <v/>
      </c>
    </row>
    <row r="852" spans="2:38" ht="15" x14ac:dyDescent="0.15">
      <c r="B852" s="328" t="str">
        <f t="shared" si="486"/>
        <v/>
      </c>
      <c r="C852" s="328" t="str">
        <f t="shared" si="487"/>
        <v/>
      </c>
      <c r="D852" s="328" t="str">
        <f t="shared" si="488"/>
        <v/>
      </c>
      <c r="E852" s="328" t="e">
        <f t="shared" si="484"/>
        <v>#VALUE!</v>
      </c>
      <c r="F852" s="328" t="str">
        <f t="shared" si="489"/>
        <v/>
      </c>
      <c r="G852" s="328" t="str">
        <f t="shared" si="490"/>
        <v/>
      </c>
      <c r="H852" s="313"/>
      <c r="I852" s="328" t="str">
        <f t="shared" si="491"/>
        <v/>
      </c>
      <c r="J852" s="328">
        <f t="shared" si="485"/>
        <v>80</v>
      </c>
      <c r="K852" s="335" t="str">
        <f t="shared" si="492"/>
        <v/>
      </c>
      <c r="L852" s="323" t="str">
        <f t="shared" si="493"/>
        <v/>
      </c>
      <c r="M852" s="323" t="str">
        <f t="shared" si="494"/>
        <v/>
      </c>
      <c r="N852" s="328" t="str">
        <f t="shared" si="495"/>
        <v/>
      </c>
      <c r="O852" s="328" t="str">
        <f t="shared" si="496"/>
        <v/>
      </c>
      <c r="P852" s="332"/>
      <c r="Q852" s="328"/>
      <c r="R852" s="277" t="str">
        <f>IF(H852&gt;0, rate1(1,$L$52,$L$51,$L$54,L852,$L$53,$L$50,P852),"")</f>
        <v/>
      </c>
      <c r="S852" s="323"/>
      <c r="T852" s="323"/>
      <c r="U852" s="328"/>
      <c r="V852" s="336"/>
      <c r="W852" s="328"/>
      <c r="X852" s="328"/>
      <c r="Y852" s="328"/>
      <c r="Z852" s="108" t="str">
        <f>IF(H852&gt;0, rate1(1,$L$52,$L$51,$L$54,U852,$L$53,$L$50,Y852),"")</f>
        <v/>
      </c>
      <c r="AA852" s="336" t="str">
        <f t="shared" si="497"/>
        <v/>
      </c>
      <c r="AB852" s="336" t="str">
        <f t="shared" si="498"/>
        <v/>
      </c>
      <c r="AC852" s="328" t="str">
        <f t="shared" si="499"/>
        <v/>
      </c>
      <c r="AD852" s="328" t="str">
        <f t="shared" si="500"/>
        <v/>
      </c>
      <c r="AE852" s="328" t="str">
        <f t="shared" si="501"/>
        <v/>
      </c>
      <c r="AF852" s="328" t="str">
        <f t="shared" si="502"/>
        <v/>
      </c>
      <c r="AG852" s="328" t="str">
        <f t="shared" si="503"/>
        <v/>
      </c>
      <c r="AH852" s="328" t="str">
        <f t="shared" si="504"/>
        <v/>
      </c>
      <c r="AI852" s="328" t="str">
        <f t="shared" si="505"/>
        <v/>
      </c>
      <c r="AJ852" s="328" t="str">
        <f t="shared" si="506"/>
        <v/>
      </c>
      <c r="AK852" s="337" t="str">
        <f t="shared" si="507"/>
        <v/>
      </c>
      <c r="AL852" s="42" t="str">
        <f t="shared" si="508"/>
        <v/>
      </c>
    </row>
    <row r="853" spans="2:38" ht="15" x14ac:dyDescent="0.15">
      <c r="B853" s="328" t="str">
        <f t="shared" si="486"/>
        <v/>
      </c>
      <c r="C853" s="328" t="str">
        <f t="shared" si="487"/>
        <v/>
      </c>
      <c r="D853" s="328" t="str">
        <f t="shared" si="488"/>
        <v/>
      </c>
      <c r="E853" s="328" t="e">
        <f t="shared" si="484"/>
        <v>#VALUE!</v>
      </c>
      <c r="F853" s="328" t="str">
        <f t="shared" si="489"/>
        <v/>
      </c>
      <c r="G853" s="328" t="str">
        <f t="shared" si="490"/>
        <v/>
      </c>
      <c r="H853" s="313"/>
      <c r="I853" s="328" t="str">
        <f t="shared" si="491"/>
        <v/>
      </c>
      <c r="J853" s="328">
        <f t="shared" si="485"/>
        <v>80</v>
      </c>
      <c r="K853" s="335" t="str">
        <f t="shared" si="492"/>
        <v/>
      </c>
      <c r="L853" s="323" t="str">
        <f t="shared" si="493"/>
        <v/>
      </c>
      <c r="M853" s="323" t="str">
        <f t="shared" si="494"/>
        <v/>
      </c>
      <c r="N853" s="328" t="str">
        <f t="shared" si="495"/>
        <v/>
      </c>
      <c r="O853" s="328" t="str">
        <f t="shared" si="496"/>
        <v/>
      </c>
      <c r="P853" s="332"/>
      <c r="Q853" s="328"/>
      <c r="R853" s="277" t="str">
        <f>IF(H853&gt;0, rate1(1,$L$52,$L$51,$L$54,L853,$L$53,$L$50,P853),"")</f>
        <v/>
      </c>
      <c r="S853" s="323"/>
      <c r="T853" s="323"/>
      <c r="U853" s="328"/>
      <c r="V853" s="336"/>
      <c r="W853" s="328"/>
      <c r="X853" s="328"/>
      <c r="Y853" s="328"/>
      <c r="Z853" s="108" t="str">
        <f>IF(H853&gt;0, rate1(1,$L$52,$L$51,$L$54,U853,$L$53,$L$50,Y853),"")</f>
        <v/>
      </c>
      <c r="AA853" s="336" t="str">
        <f t="shared" si="497"/>
        <v/>
      </c>
      <c r="AB853" s="336" t="str">
        <f t="shared" si="498"/>
        <v/>
      </c>
      <c r="AC853" s="328" t="str">
        <f t="shared" si="499"/>
        <v/>
      </c>
      <c r="AD853" s="328" t="str">
        <f t="shared" si="500"/>
        <v/>
      </c>
      <c r="AE853" s="328" t="str">
        <f t="shared" si="501"/>
        <v/>
      </c>
      <c r="AF853" s="328" t="str">
        <f t="shared" si="502"/>
        <v/>
      </c>
      <c r="AG853" s="328" t="str">
        <f t="shared" si="503"/>
        <v/>
      </c>
      <c r="AH853" s="328" t="str">
        <f t="shared" si="504"/>
        <v/>
      </c>
      <c r="AI853" s="328" t="str">
        <f t="shared" si="505"/>
        <v/>
      </c>
      <c r="AJ853" s="328" t="str">
        <f t="shared" si="506"/>
        <v/>
      </c>
      <c r="AK853" s="337" t="str">
        <f t="shared" si="507"/>
        <v/>
      </c>
      <c r="AL853" s="42" t="str">
        <f t="shared" si="508"/>
        <v/>
      </c>
    </row>
    <row r="854" spans="2:38" ht="15" x14ac:dyDescent="0.15">
      <c r="B854" s="328" t="str">
        <f t="shared" si="486"/>
        <v/>
      </c>
      <c r="C854" s="328" t="str">
        <f t="shared" si="487"/>
        <v/>
      </c>
      <c r="D854" s="328" t="str">
        <f t="shared" si="488"/>
        <v/>
      </c>
      <c r="E854" s="328" t="e">
        <f t="shared" si="484"/>
        <v>#VALUE!</v>
      </c>
      <c r="F854" s="328" t="str">
        <f t="shared" si="489"/>
        <v/>
      </c>
      <c r="G854" s="328" t="str">
        <f t="shared" si="490"/>
        <v/>
      </c>
      <c r="H854" s="313"/>
      <c r="I854" s="328" t="str">
        <f t="shared" si="491"/>
        <v/>
      </c>
      <c r="J854" s="328">
        <f t="shared" si="485"/>
        <v>80</v>
      </c>
      <c r="K854" s="335" t="str">
        <f t="shared" si="492"/>
        <v/>
      </c>
      <c r="L854" s="323" t="str">
        <f t="shared" si="493"/>
        <v/>
      </c>
      <c r="M854" s="323" t="str">
        <f t="shared" si="494"/>
        <v/>
      </c>
      <c r="N854" s="328" t="str">
        <f t="shared" si="495"/>
        <v/>
      </c>
      <c r="O854" s="328" t="str">
        <f t="shared" si="496"/>
        <v/>
      </c>
      <c r="P854" s="332"/>
      <c r="Q854" s="328"/>
      <c r="R854" s="277" t="str">
        <f>IF(H854&gt;0, rate1(1,$L$52,$L$51,$L$54,L854,$L$53,$L$50,P854),"")</f>
        <v/>
      </c>
      <c r="S854" s="323"/>
      <c r="T854" s="323"/>
      <c r="U854" s="328"/>
      <c r="V854" s="336"/>
      <c r="W854" s="328"/>
      <c r="X854" s="328"/>
      <c r="Y854" s="328"/>
      <c r="Z854" s="108" t="str">
        <f>IF(H854&gt;0, rate1(1,$L$52,$L$51,$L$54,U854,$L$53,$L$50,Y854),"")</f>
        <v/>
      </c>
      <c r="AA854" s="336" t="str">
        <f t="shared" si="497"/>
        <v/>
      </c>
      <c r="AB854" s="336" t="str">
        <f t="shared" si="498"/>
        <v/>
      </c>
      <c r="AC854" s="328" t="str">
        <f t="shared" si="499"/>
        <v/>
      </c>
      <c r="AD854" s="328" t="str">
        <f t="shared" si="500"/>
        <v/>
      </c>
      <c r="AE854" s="328" t="str">
        <f t="shared" si="501"/>
        <v/>
      </c>
      <c r="AF854" s="328" t="str">
        <f t="shared" si="502"/>
        <v/>
      </c>
      <c r="AG854" s="328" t="str">
        <f t="shared" si="503"/>
        <v/>
      </c>
      <c r="AH854" s="328" t="str">
        <f t="shared" si="504"/>
        <v/>
      </c>
      <c r="AI854" s="328" t="str">
        <f t="shared" si="505"/>
        <v/>
      </c>
      <c r="AJ854" s="328" t="str">
        <f t="shared" si="506"/>
        <v/>
      </c>
      <c r="AK854" s="337" t="str">
        <f t="shared" si="507"/>
        <v/>
      </c>
      <c r="AL854" s="42" t="str">
        <f t="shared" si="508"/>
        <v/>
      </c>
    </row>
    <row r="855" spans="2:38" ht="15" x14ac:dyDescent="0.15">
      <c r="B855" s="328" t="str">
        <f t="shared" si="486"/>
        <v/>
      </c>
      <c r="C855" s="328" t="str">
        <f t="shared" si="487"/>
        <v/>
      </c>
      <c r="D855" s="328" t="str">
        <f t="shared" si="488"/>
        <v/>
      </c>
      <c r="E855" s="328" t="e">
        <f t="shared" si="484"/>
        <v>#VALUE!</v>
      </c>
      <c r="F855" s="328" t="str">
        <f t="shared" si="489"/>
        <v/>
      </c>
      <c r="G855" s="328" t="str">
        <f t="shared" si="490"/>
        <v/>
      </c>
      <c r="H855" s="313"/>
      <c r="I855" s="328" t="str">
        <f t="shared" si="491"/>
        <v/>
      </c>
      <c r="J855" s="328">
        <f t="shared" si="485"/>
        <v>80</v>
      </c>
      <c r="K855" s="335" t="str">
        <f t="shared" si="492"/>
        <v/>
      </c>
      <c r="L855" s="323" t="str">
        <f t="shared" si="493"/>
        <v/>
      </c>
      <c r="M855" s="323" t="str">
        <f t="shared" si="494"/>
        <v/>
      </c>
      <c r="N855" s="328" t="str">
        <f t="shared" si="495"/>
        <v/>
      </c>
      <c r="O855" s="328" t="str">
        <f t="shared" si="496"/>
        <v/>
      </c>
      <c r="P855" s="332"/>
      <c r="Q855" s="328"/>
      <c r="R855" s="277" t="str">
        <f>IF(H855&gt;0, rate1(1,$L$52,$L$51,$L$54,L855,$L$53,$L$50,P855),"")</f>
        <v/>
      </c>
      <c r="S855" s="323"/>
      <c r="T855" s="323"/>
      <c r="U855" s="328"/>
      <c r="V855" s="336"/>
      <c r="W855" s="328"/>
      <c r="X855" s="328"/>
      <c r="Y855" s="328"/>
      <c r="Z855" s="108" t="str">
        <f>IF(H855&gt;0, rate1(1,$L$52,$L$51,$L$54,U855,$L$53,$L$50,Y855),"")</f>
        <v/>
      </c>
      <c r="AA855" s="336" t="str">
        <f t="shared" si="497"/>
        <v/>
      </c>
      <c r="AB855" s="336" t="str">
        <f t="shared" si="498"/>
        <v/>
      </c>
      <c r="AC855" s="328" t="str">
        <f t="shared" si="499"/>
        <v/>
      </c>
      <c r="AD855" s="328" t="str">
        <f t="shared" si="500"/>
        <v/>
      </c>
      <c r="AE855" s="328" t="str">
        <f t="shared" si="501"/>
        <v/>
      </c>
      <c r="AF855" s="328" t="str">
        <f t="shared" si="502"/>
        <v/>
      </c>
      <c r="AG855" s="328" t="str">
        <f t="shared" si="503"/>
        <v/>
      </c>
      <c r="AH855" s="328" t="str">
        <f t="shared" si="504"/>
        <v/>
      </c>
      <c r="AI855" s="328" t="str">
        <f t="shared" si="505"/>
        <v/>
      </c>
      <c r="AJ855" s="328" t="str">
        <f t="shared" si="506"/>
        <v/>
      </c>
      <c r="AK855" s="337" t="str">
        <f t="shared" si="507"/>
        <v/>
      </c>
      <c r="AL855" s="42" t="str">
        <f t="shared" si="508"/>
        <v/>
      </c>
    </row>
    <row r="856" spans="2:38" ht="15" x14ac:dyDescent="0.15">
      <c r="B856" s="328" t="str">
        <f t="shared" si="486"/>
        <v/>
      </c>
      <c r="C856" s="328" t="str">
        <f t="shared" si="487"/>
        <v/>
      </c>
      <c r="D856" s="328" t="str">
        <f t="shared" si="488"/>
        <v/>
      </c>
      <c r="E856" s="328" t="e">
        <f t="shared" si="484"/>
        <v>#VALUE!</v>
      </c>
      <c r="F856" s="328" t="str">
        <f t="shared" si="489"/>
        <v/>
      </c>
      <c r="G856" s="328" t="str">
        <f t="shared" si="490"/>
        <v/>
      </c>
      <c r="H856" s="313"/>
      <c r="I856" s="328" t="str">
        <f t="shared" si="491"/>
        <v/>
      </c>
      <c r="J856" s="328">
        <f t="shared" si="485"/>
        <v>80</v>
      </c>
      <c r="K856" s="335" t="str">
        <f t="shared" si="492"/>
        <v/>
      </c>
      <c r="L856" s="323" t="str">
        <f t="shared" si="493"/>
        <v/>
      </c>
      <c r="M856" s="323" t="str">
        <f t="shared" si="494"/>
        <v/>
      </c>
      <c r="N856" s="328" t="str">
        <f t="shared" si="495"/>
        <v/>
      </c>
      <c r="O856" s="328" t="str">
        <f t="shared" si="496"/>
        <v/>
      </c>
      <c r="P856" s="332"/>
      <c r="Q856" s="328"/>
      <c r="R856" s="277" t="str">
        <f>IF(H856&gt;0, rate1(1,$L$52,$L$51,$L$54,L856,$L$53,$L$50,P856),"")</f>
        <v/>
      </c>
      <c r="S856" s="323"/>
      <c r="T856" s="323"/>
      <c r="U856" s="328"/>
      <c r="V856" s="336"/>
      <c r="W856" s="328"/>
      <c r="X856" s="328"/>
      <c r="Y856" s="328"/>
      <c r="Z856" s="108" t="str">
        <f>IF(H856&gt;0, rate1(1,$L$52,$L$51,$L$54,U856,$L$53,$L$50,Y856),"")</f>
        <v/>
      </c>
      <c r="AA856" s="336" t="str">
        <f t="shared" si="497"/>
        <v/>
      </c>
      <c r="AB856" s="336" t="str">
        <f t="shared" si="498"/>
        <v/>
      </c>
      <c r="AC856" s="328" t="str">
        <f t="shared" si="499"/>
        <v/>
      </c>
      <c r="AD856" s="328" t="str">
        <f t="shared" si="500"/>
        <v/>
      </c>
      <c r="AE856" s="328" t="str">
        <f t="shared" si="501"/>
        <v/>
      </c>
      <c r="AF856" s="328" t="str">
        <f t="shared" si="502"/>
        <v/>
      </c>
      <c r="AG856" s="328" t="str">
        <f t="shared" si="503"/>
        <v/>
      </c>
      <c r="AH856" s="328" t="str">
        <f t="shared" si="504"/>
        <v/>
      </c>
      <c r="AI856" s="328" t="str">
        <f t="shared" si="505"/>
        <v/>
      </c>
      <c r="AJ856" s="328" t="str">
        <f t="shared" si="506"/>
        <v/>
      </c>
      <c r="AK856" s="337" t="str">
        <f t="shared" si="507"/>
        <v/>
      </c>
      <c r="AL856" s="42" t="str">
        <f t="shared" si="508"/>
        <v/>
      </c>
    </row>
    <row r="857" spans="2:38" ht="15" x14ac:dyDescent="0.15">
      <c r="B857" s="328" t="str">
        <f t="shared" si="486"/>
        <v/>
      </c>
      <c r="C857" s="328" t="str">
        <f t="shared" si="487"/>
        <v/>
      </c>
      <c r="D857" s="328" t="str">
        <f t="shared" si="488"/>
        <v/>
      </c>
      <c r="E857" s="328" t="e">
        <f t="shared" si="484"/>
        <v>#VALUE!</v>
      </c>
      <c r="F857" s="328" t="str">
        <f t="shared" si="489"/>
        <v/>
      </c>
      <c r="G857" s="328" t="str">
        <f t="shared" si="490"/>
        <v/>
      </c>
      <c r="H857" s="313"/>
      <c r="I857" s="328" t="str">
        <f t="shared" si="491"/>
        <v/>
      </c>
      <c r="J857" s="328">
        <f t="shared" si="485"/>
        <v>80</v>
      </c>
      <c r="K857" s="335" t="str">
        <f t="shared" si="492"/>
        <v/>
      </c>
      <c r="L857" s="323" t="str">
        <f t="shared" si="493"/>
        <v/>
      </c>
      <c r="M857" s="323" t="str">
        <f t="shared" si="494"/>
        <v/>
      </c>
      <c r="N857" s="328" t="str">
        <f t="shared" si="495"/>
        <v/>
      </c>
      <c r="O857" s="328" t="str">
        <f t="shared" si="496"/>
        <v/>
      </c>
      <c r="P857" s="332"/>
      <c r="Q857" s="328"/>
      <c r="R857" s="277" t="str">
        <f>IF(H857&gt;0, rate1(1,$L$52,$L$51,$L$54,L857,$L$53,$L$50,P857),"")</f>
        <v/>
      </c>
      <c r="S857" s="323"/>
      <c r="T857" s="323"/>
      <c r="U857" s="328"/>
      <c r="V857" s="336"/>
      <c r="W857" s="328"/>
      <c r="X857" s="328"/>
      <c r="Y857" s="328"/>
      <c r="Z857" s="108" t="str">
        <f>IF(H857&gt;0, rate1(1,$L$52,$L$51,$L$54,U857,$L$53,$L$50,Y857),"")</f>
        <v/>
      </c>
      <c r="AA857" s="336" t="str">
        <f t="shared" si="497"/>
        <v/>
      </c>
      <c r="AB857" s="336" t="str">
        <f t="shared" si="498"/>
        <v/>
      </c>
      <c r="AC857" s="328" t="str">
        <f t="shared" si="499"/>
        <v/>
      </c>
      <c r="AD857" s="328" t="str">
        <f t="shared" si="500"/>
        <v/>
      </c>
      <c r="AE857" s="328" t="str">
        <f t="shared" si="501"/>
        <v/>
      </c>
      <c r="AF857" s="328" t="str">
        <f t="shared" si="502"/>
        <v/>
      </c>
      <c r="AG857" s="328" t="str">
        <f t="shared" si="503"/>
        <v/>
      </c>
      <c r="AH857" s="328" t="str">
        <f t="shared" si="504"/>
        <v/>
      </c>
      <c r="AI857" s="328" t="str">
        <f t="shared" si="505"/>
        <v/>
      </c>
      <c r="AJ857" s="328" t="str">
        <f t="shared" si="506"/>
        <v/>
      </c>
      <c r="AK857" s="337" t="str">
        <f t="shared" si="507"/>
        <v/>
      </c>
      <c r="AL857" s="42" t="str">
        <f t="shared" si="508"/>
        <v/>
      </c>
    </row>
    <row r="858" spans="2:38" ht="15" x14ac:dyDescent="0.15">
      <c r="B858" s="328" t="str">
        <f t="shared" si="486"/>
        <v/>
      </c>
      <c r="C858" s="328" t="str">
        <f t="shared" si="487"/>
        <v/>
      </c>
      <c r="D858" s="328" t="str">
        <f t="shared" si="488"/>
        <v/>
      </c>
      <c r="E858" s="328" t="e">
        <f t="shared" si="484"/>
        <v>#VALUE!</v>
      </c>
      <c r="F858" s="328" t="str">
        <f t="shared" si="489"/>
        <v/>
      </c>
      <c r="G858" s="328" t="str">
        <f t="shared" si="490"/>
        <v/>
      </c>
      <c r="H858" s="313"/>
      <c r="I858" s="328" t="str">
        <f t="shared" si="491"/>
        <v/>
      </c>
      <c r="J858" s="328">
        <f t="shared" si="485"/>
        <v>80</v>
      </c>
      <c r="K858" s="335" t="str">
        <f t="shared" si="492"/>
        <v/>
      </c>
      <c r="L858" s="323" t="str">
        <f t="shared" si="493"/>
        <v/>
      </c>
      <c r="M858" s="323" t="str">
        <f t="shared" si="494"/>
        <v/>
      </c>
      <c r="N858" s="328" t="str">
        <f t="shared" si="495"/>
        <v/>
      </c>
      <c r="O858" s="328" t="str">
        <f t="shared" si="496"/>
        <v/>
      </c>
      <c r="P858" s="332"/>
      <c r="Q858" s="328"/>
      <c r="R858" s="277" t="str">
        <f>IF(H858&gt;0, rate1(1,$L$52,$L$51,$L$54,L858,$L$53,$L$50,P858),"")</f>
        <v/>
      </c>
      <c r="S858" s="323"/>
      <c r="T858" s="323"/>
      <c r="U858" s="328"/>
      <c r="V858" s="336"/>
      <c r="W858" s="328"/>
      <c r="X858" s="328"/>
      <c r="Y858" s="328"/>
      <c r="Z858" s="108" t="str">
        <f>IF(H858&gt;0, rate1(1,$L$52,$L$51,$L$54,U858,$L$53,$L$50,Y858),"")</f>
        <v/>
      </c>
      <c r="AA858" s="336" t="str">
        <f t="shared" si="497"/>
        <v/>
      </c>
      <c r="AB858" s="336" t="str">
        <f t="shared" si="498"/>
        <v/>
      </c>
      <c r="AC858" s="328" t="str">
        <f t="shared" si="499"/>
        <v/>
      </c>
      <c r="AD858" s="328" t="str">
        <f t="shared" si="500"/>
        <v/>
      </c>
      <c r="AE858" s="328" t="str">
        <f t="shared" si="501"/>
        <v/>
      </c>
      <c r="AF858" s="328" t="str">
        <f t="shared" si="502"/>
        <v/>
      </c>
      <c r="AG858" s="328" t="str">
        <f t="shared" si="503"/>
        <v/>
      </c>
      <c r="AH858" s="328" t="str">
        <f t="shared" si="504"/>
        <v/>
      </c>
      <c r="AI858" s="328" t="str">
        <f t="shared" si="505"/>
        <v/>
      </c>
      <c r="AJ858" s="328" t="str">
        <f t="shared" si="506"/>
        <v/>
      </c>
      <c r="AK858" s="337" t="str">
        <f t="shared" si="507"/>
        <v/>
      </c>
      <c r="AL858" s="42" t="str">
        <f t="shared" si="508"/>
        <v/>
      </c>
    </row>
    <row r="859" spans="2:38" ht="15" x14ac:dyDescent="0.15">
      <c r="B859" s="328" t="str">
        <f t="shared" si="486"/>
        <v/>
      </c>
      <c r="C859" s="328" t="str">
        <f t="shared" si="487"/>
        <v/>
      </c>
      <c r="D859" s="328" t="str">
        <f t="shared" si="488"/>
        <v/>
      </c>
      <c r="E859" s="328" t="e">
        <f t="shared" si="484"/>
        <v>#VALUE!</v>
      </c>
      <c r="F859" s="328" t="str">
        <f t="shared" si="489"/>
        <v/>
      </c>
      <c r="G859" s="328" t="str">
        <f t="shared" si="490"/>
        <v/>
      </c>
      <c r="H859" s="313"/>
      <c r="I859" s="328" t="str">
        <f t="shared" si="491"/>
        <v/>
      </c>
      <c r="J859" s="328">
        <f t="shared" si="485"/>
        <v>80</v>
      </c>
      <c r="K859" s="335" t="str">
        <f t="shared" si="492"/>
        <v/>
      </c>
      <c r="L859" s="323" t="str">
        <f t="shared" si="493"/>
        <v/>
      </c>
      <c r="M859" s="323" t="str">
        <f t="shared" si="494"/>
        <v/>
      </c>
      <c r="N859" s="328" t="str">
        <f t="shared" si="495"/>
        <v/>
      </c>
      <c r="O859" s="328" t="str">
        <f t="shared" si="496"/>
        <v/>
      </c>
      <c r="P859" s="332"/>
      <c r="Q859" s="328"/>
      <c r="R859" s="277" t="str">
        <f>IF(H859&gt;0, rate1(1,$L$52,$L$51,$L$54,L859,$L$53,$L$50,P859),"")</f>
        <v/>
      </c>
      <c r="S859" s="323"/>
      <c r="T859" s="323"/>
      <c r="U859" s="328"/>
      <c r="V859" s="336"/>
      <c r="W859" s="328"/>
      <c r="X859" s="328"/>
      <c r="Y859" s="328"/>
      <c r="Z859" s="108" t="str">
        <f>IF(H859&gt;0, rate1(1,$L$52,$L$51,$L$54,U859,$L$53,$L$50,Y859),"")</f>
        <v/>
      </c>
      <c r="AA859" s="336" t="str">
        <f t="shared" si="497"/>
        <v/>
      </c>
      <c r="AB859" s="336" t="str">
        <f t="shared" si="498"/>
        <v/>
      </c>
      <c r="AC859" s="328" t="str">
        <f t="shared" si="499"/>
        <v/>
      </c>
      <c r="AD859" s="328" t="str">
        <f t="shared" si="500"/>
        <v/>
      </c>
      <c r="AE859" s="328" t="str">
        <f t="shared" si="501"/>
        <v/>
      </c>
      <c r="AF859" s="328" t="str">
        <f t="shared" si="502"/>
        <v/>
      </c>
      <c r="AG859" s="328" t="str">
        <f t="shared" si="503"/>
        <v/>
      </c>
      <c r="AH859" s="328" t="str">
        <f t="shared" si="504"/>
        <v/>
      </c>
      <c r="AI859" s="328" t="str">
        <f t="shared" si="505"/>
        <v/>
      </c>
      <c r="AJ859" s="328" t="str">
        <f t="shared" si="506"/>
        <v/>
      </c>
      <c r="AK859" s="337" t="str">
        <f t="shared" si="507"/>
        <v/>
      </c>
      <c r="AL859" s="42" t="str">
        <f t="shared" si="508"/>
        <v/>
      </c>
    </row>
    <row r="860" spans="2:38" ht="15" x14ac:dyDescent="0.15">
      <c r="B860" s="328" t="str">
        <f t="shared" si="486"/>
        <v/>
      </c>
      <c r="C860" s="328" t="str">
        <f t="shared" si="487"/>
        <v/>
      </c>
      <c r="D860" s="328" t="str">
        <f t="shared" si="488"/>
        <v/>
      </c>
      <c r="E860" s="328" t="e">
        <f t="shared" si="484"/>
        <v>#VALUE!</v>
      </c>
      <c r="F860" s="328" t="str">
        <f t="shared" si="489"/>
        <v/>
      </c>
      <c r="G860" s="328" t="str">
        <f t="shared" si="490"/>
        <v/>
      </c>
      <c r="H860" s="313"/>
      <c r="I860" s="328" t="str">
        <f t="shared" si="491"/>
        <v/>
      </c>
      <c r="J860" s="328">
        <f t="shared" si="485"/>
        <v>80</v>
      </c>
      <c r="K860" s="335" t="str">
        <f t="shared" si="492"/>
        <v/>
      </c>
      <c r="L860" s="323" t="str">
        <f t="shared" si="493"/>
        <v/>
      </c>
      <c r="M860" s="323" t="str">
        <f t="shared" si="494"/>
        <v/>
      </c>
      <c r="N860" s="328" t="str">
        <f t="shared" si="495"/>
        <v/>
      </c>
      <c r="O860" s="328" t="str">
        <f t="shared" si="496"/>
        <v/>
      </c>
      <c r="P860" s="332"/>
      <c r="Q860" s="328"/>
      <c r="R860" s="277" t="str">
        <f>IF(H860&gt;0, rate1(1,$L$52,$L$51,$L$54,L860,$L$53,$L$50,P860),"")</f>
        <v/>
      </c>
      <c r="S860" s="323"/>
      <c r="T860" s="323"/>
      <c r="U860" s="328"/>
      <c r="V860" s="336"/>
      <c r="W860" s="328"/>
      <c r="X860" s="328"/>
      <c r="Y860" s="328"/>
      <c r="Z860" s="108" t="str">
        <f>IF(H860&gt;0, rate1(1,$L$52,$L$51,$L$54,U860,$L$53,$L$50,Y860),"")</f>
        <v/>
      </c>
      <c r="AA860" s="336" t="str">
        <f t="shared" si="497"/>
        <v/>
      </c>
      <c r="AB860" s="336" t="str">
        <f t="shared" si="498"/>
        <v/>
      </c>
      <c r="AC860" s="328" t="str">
        <f t="shared" si="499"/>
        <v/>
      </c>
      <c r="AD860" s="328" t="str">
        <f t="shared" si="500"/>
        <v/>
      </c>
      <c r="AE860" s="328" t="str">
        <f t="shared" si="501"/>
        <v/>
      </c>
      <c r="AF860" s="328" t="str">
        <f t="shared" si="502"/>
        <v/>
      </c>
      <c r="AG860" s="328" t="str">
        <f t="shared" si="503"/>
        <v/>
      </c>
      <c r="AH860" s="328" t="str">
        <f t="shared" si="504"/>
        <v/>
      </c>
      <c r="AI860" s="328" t="str">
        <f t="shared" si="505"/>
        <v/>
      </c>
      <c r="AJ860" s="328" t="str">
        <f t="shared" si="506"/>
        <v/>
      </c>
      <c r="AK860" s="337" t="str">
        <f t="shared" si="507"/>
        <v/>
      </c>
      <c r="AL860" s="42" t="str">
        <f t="shared" si="508"/>
        <v/>
      </c>
    </row>
    <row r="861" spans="2:38" ht="15" x14ac:dyDescent="0.15">
      <c r="B861" s="328" t="str">
        <f t="shared" si="486"/>
        <v/>
      </c>
      <c r="C861" s="328" t="str">
        <f t="shared" si="487"/>
        <v/>
      </c>
      <c r="D861" s="328" t="str">
        <f t="shared" si="488"/>
        <v/>
      </c>
      <c r="E861" s="328" t="e">
        <f t="shared" si="484"/>
        <v>#VALUE!</v>
      </c>
      <c r="F861" s="328" t="str">
        <f t="shared" si="489"/>
        <v/>
      </c>
      <c r="G861" s="328" t="str">
        <f t="shared" si="490"/>
        <v/>
      </c>
      <c r="H861" s="313"/>
      <c r="I861" s="328" t="str">
        <f t="shared" si="491"/>
        <v/>
      </c>
      <c r="J861" s="328">
        <f t="shared" si="485"/>
        <v>80</v>
      </c>
      <c r="K861" s="335" t="str">
        <f t="shared" si="492"/>
        <v/>
      </c>
      <c r="L861" s="323" t="str">
        <f t="shared" si="493"/>
        <v/>
      </c>
      <c r="M861" s="323" t="str">
        <f t="shared" si="494"/>
        <v/>
      </c>
      <c r="N861" s="328" t="str">
        <f t="shared" si="495"/>
        <v/>
      </c>
      <c r="O861" s="328" t="str">
        <f t="shared" si="496"/>
        <v/>
      </c>
      <c r="P861" s="332"/>
      <c r="Q861" s="328"/>
      <c r="R861" s="277" t="str">
        <f>IF(H861&gt;0, rate1(1,$L$52,$L$51,$L$54,L861,$L$53,$L$50,P861),"")</f>
        <v/>
      </c>
      <c r="S861" s="323"/>
      <c r="T861" s="323"/>
      <c r="U861" s="328"/>
      <c r="V861" s="336"/>
      <c r="W861" s="328"/>
      <c r="X861" s="328"/>
      <c r="Y861" s="328"/>
      <c r="Z861" s="108" t="str">
        <f>IF(H861&gt;0, rate1(1,$L$52,$L$51,$L$54,U861,$L$53,$L$50,Y861),"")</f>
        <v/>
      </c>
      <c r="AA861" s="336" t="str">
        <f t="shared" si="497"/>
        <v/>
      </c>
      <c r="AB861" s="336" t="str">
        <f t="shared" si="498"/>
        <v/>
      </c>
      <c r="AC861" s="328" t="str">
        <f t="shared" si="499"/>
        <v/>
      </c>
      <c r="AD861" s="328" t="str">
        <f t="shared" si="500"/>
        <v/>
      </c>
      <c r="AE861" s="328" t="str">
        <f t="shared" si="501"/>
        <v/>
      </c>
      <c r="AF861" s="328" t="str">
        <f t="shared" si="502"/>
        <v/>
      </c>
      <c r="AG861" s="328" t="str">
        <f t="shared" si="503"/>
        <v/>
      </c>
      <c r="AH861" s="328" t="str">
        <f t="shared" si="504"/>
        <v/>
      </c>
      <c r="AI861" s="328" t="str">
        <f t="shared" si="505"/>
        <v/>
      </c>
      <c r="AJ861" s="328" t="str">
        <f t="shared" si="506"/>
        <v/>
      </c>
      <c r="AK861" s="337" t="str">
        <f t="shared" si="507"/>
        <v/>
      </c>
      <c r="AL861" s="42" t="str">
        <f t="shared" si="508"/>
        <v/>
      </c>
    </row>
    <row r="862" spans="2:38" ht="15" x14ac:dyDescent="0.15">
      <c r="B862" s="328" t="str">
        <f t="shared" si="486"/>
        <v/>
      </c>
      <c r="C862" s="328" t="str">
        <f t="shared" si="487"/>
        <v/>
      </c>
      <c r="D862" s="328" t="str">
        <f t="shared" si="488"/>
        <v/>
      </c>
      <c r="E862" s="328" t="e">
        <f t="shared" si="484"/>
        <v>#VALUE!</v>
      </c>
      <c r="F862" s="328" t="str">
        <f t="shared" si="489"/>
        <v/>
      </c>
      <c r="G862" s="328" t="str">
        <f t="shared" si="490"/>
        <v/>
      </c>
      <c r="H862" s="313"/>
      <c r="I862" s="328" t="str">
        <f t="shared" si="491"/>
        <v/>
      </c>
      <c r="J862" s="328">
        <f t="shared" si="485"/>
        <v>80</v>
      </c>
      <c r="K862" s="335" t="str">
        <f t="shared" si="492"/>
        <v/>
      </c>
      <c r="L862" s="323" t="str">
        <f t="shared" si="493"/>
        <v/>
      </c>
      <c r="M862" s="323" t="str">
        <f t="shared" si="494"/>
        <v/>
      </c>
      <c r="N862" s="328" t="str">
        <f t="shared" si="495"/>
        <v/>
      </c>
      <c r="O862" s="328" t="str">
        <f t="shared" si="496"/>
        <v/>
      </c>
      <c r="P862" s="332"/>
      <c r="Q862" s="328"/>
      <c r="R862" s="277" t="str">
        <f>IF(H862&gt;0, rate1(1,$L$52,$L$51,$L$54,L862,$L$53,$L$50,P862),"")</f>
        <v/>
      </c>
      <c r="S862" s="323"/>
      <c r="T862" s="323"/>
      <c r="U862" s="328"/>
      <c r="V862" s="336"/>
      <c r="W862" s="328"/>
      <c r="X862" s="328"/>
      <c r="Y862" s="328"/>
      <c r="Z862" s="108" t="str">
        <f>IF(H862&gt;0, rate1(1,$L$52,$L$51,$L$54,U862,$L$53,$L$50,Y862),"")</f>
        <v/>
      </c>
      <c r="AA862" s="336" t="str">
        <f t="shared" si="497"/>
        <v/>
      </c>
      <c r="AB862" s="336" t="str">
        <f t="shared" si="498"/>
        <v/>
      </c>
      <c r="AC862" s="328" t="str">
        <f t="shared" si="499"/>
        <v/>
      </c>
      <c r="AD862" s="328" t="str">
        <f t="shared" si="500"/>
        <v/>
      </c>
      <c r="AE862" s="328" t="str">
        <f t="shared" si="501"/>
        <v/>
      </c>
      <c r="AF862" s="328" t="str">
        <f t="shared" si="502"/>
        <v/>
      </c>
      <c r="AG862" s="328" t="str">
        <f t="shared" si="503"/>
        <v/>
      </c>
      <c r="AH862" s="328" t="str">
        <f t="shared" si="504"/>
        <v/>
      </c>
      <c r="AI862" s="328" t="str">
        <f t="shared" si="505"/>
        <v/>
      </c>
      <c r="AJ862" s="328" t="str">
        <f t="shared" si="506"/>
        <v/>
      </c>
      <c r="AK862" s="337" t="str">
        <f t="shared" si="507"/>
        <v/>
      </c>
      <c r="AL862" s="42" t="str">
        <f t="shared" si="508"/>
        <v/>
      </c>
    </row>
    <row r="863" spans="2:38" ht="15" x14ac:dyDescent="0.15">
      <c r="B863" s="328" t="str">
        <f t="shared" si="486"/>
        <v/>
      </c>
      <c r="C863" s="328" t="str">
        <f t="shared" si="487"/>
        <v/>
      </c>
      <c r="D863" s="328" t="str">
        <f t="shared" si="488"/>
        <v/>
      </c>
      <c r="E863" s="328" t="e">
        <f t="shared" si="484"/>
        <v>#VALUE!</v>
      </c>
      <c r="F863" s="328" t="str">
        <f t="shared" si="489"/>
        <v/>
      </c>
      <c r="G863" s="328" t="str">
        <f t="shared" si="490"/>
        <v/>
      </c>
      <c r="H863" s="313"/>
      <c r="I863" s="328" t="str">
        <f t="shared" si="491"/>
        <v/>
      </c>
      <c r="J863" s="328">
        <f t="shared" si="485"/>
        <v>80</v>
      </c>
      <c r="K863" s="335" t="str">
        <f t="shared" si="492"/>
        <v/>
      </c>
      <c r="L863" s="323" t="str">
        <f t="shared" si="493"/>
        <v/>
      </c>
      <c r="M863" s="323" t="str">
        <f t="shared" si="494"/>
        <v/>
      </c>
      <c r="N863" s="328" t="str">
        <f t="shared" si="495"/>
        <v/>
      </c>
      <c r="O863" s="328" t="str">
        <f t="shared" si="496"/>
        <v/>
      </c>
      <c r="P863" s="332"/>
      <c r="Q863" s="328"/>
      <c r="R863" s="277" t="str">
        <f>IF(H863&gt;0, rate1(1,$L$52,$L$51,$L$54,L863,$L$53,$L$50,P863),"")</f>
        <v/>
      </c>
      <c r="S863" s="323"/>
      <c r="T863" s="323"/>
      <c r="U863" s="328"/>
      <c r="V863" s="336"/>
      <c r="W863" s="328"/>
      <c r="X863" s="328"/>
      <c r="Y863" s="328"/>
      <c r="Z863" s="108" t="str">
        <f>IF(H863&gt;0, rate1(1,$L$52,$L$51,$L$54,U863,$L$53,$L$50,Y863),"")</f>
        <v/>
      </c>
      <c r="AA863" s="336" t="str">
        <f t="shared" si="497"/>
        <v/>
      </c>
      <c r="AB863" s="336" t="str">
        <f t="shared" si="498"/>
        <v/>
      </c>
      <c r="AC863" s="328" t="str">
        <f t="shared" si="499"/>
        <v/>
      </c>
      <c r="AD863" s="328" t="str">
        <f t="shared" si="500"/>
        <v/>
      </c>
      <c r="AE863" s="328" t="str">
        <f t="shared" si="501"/>
        <v/>
      </c>
      <c r="AF863" s="328" t="str">
        <f t="shared" si="502"/>
        <v/>
      </c>
      <c r="AG863" s="328" t="str">
        <f t="shared" si="503"/>
        <v/>
      </c>
      <c r="AH863" s="328" t="str">
        <f t="shared" si="504"/>
        <v/>
      </c>
      <c r="AI863" s="328" t="str">
        <f t="shared" si="505"/>
        <v/>
      </c>
      <c r="AJ863" s="328" t="str">
        <f t="shared" si="506"/>
        <v/>
      </c>
      <c r="AK863" s="337" t="str">
        <f t="shared" si="507"/>
        <v/>
      </c>
      <c r="AL863" s="42" t="str">
        <f t="shared" si="508"/>
        <v/>
      </c>
    </row>
    <row r="864" spans="2:38" ht="15" x14ac:dyDescent="0.15">
      <c r="B864" s="328" t="str">
        <f t="shared" si="486"/>
        <v/>
      </c>
      <c r="C864" s="328" t="str">
        <f t="shared" si="487"/>
        <v/>
      </c>
      <c r="D864" s="328" t="str">
        <f t="shared" si="488"/>
        <v/>
      </c>
      <c r="E864" s="328" t="e">
        <f t="shared" si="484"/>
        <v>#VALUE!</v>
      </c>
      <c r="F864" s="328" t="str">
        <f t="shared" si="489"/>
        <v/>
      </c>
      <c r="G864" s="328" t="str">
        <f t="shared" si="490"/>
        <v/>
      </c>
      <c r="H864" s="313"/>
      <c r="I864" s="328" t="str">
        <f t="shared" si="491"/>
        <v/>
      </c>
      <c r="J864" s="328">
        <f t="shared" si="485"/>
        <v>80</v>
      </c>
      <c r="K864" s="335" t="str">
        <f t="shared" si="492"/>
        <v/>
      </c>
      <c r="L864" s="323" t="str">
        <f t="shared" si="493"/>
        <v/>
      </c>
      <c r="M864" s="323" t="str">
        <f t="shared" si="494"/>
        <v/>
      </c>
      <c r="N864" s="328" t="str">
        <f t="shared" si="495"/>
        <v/>
      </c>
      <c r="O864" s="328" t="str">
        <f t="shared" si="496"/>
        <v/>
      </c>
      <c r="P864" s="332"/>
      <c r="Q864" s="328"/>
      <c r="R864" s="277" t="str">
        <f>IF(H864&gt;0, rate1(1,$L$52,$L$51,$L$54,L864,$L$53,$L$50,P864),"")</f>
        <v/>
      </c>
      <c r="S864" s="323"/>
      <c r="T864" s="323"/>
      <c r="U864" s="328"/>
      <c r="V864" s="336"/>
      <c r="W864" s="328"/>
      <c r="X864" s="328"/>
      <c r="Y864" s="328"/>
      <c r="Z864" s="108" t="str">
        <f>IF(H864&gt;0, rate1(1,$L$52,$L$51,$L$54,U864,$L$53,$L$50,Y864),"")</f>
        <v/>
      </c>
      <c r="AA864" s="336" t="str">
        <f t="shared" si="497"/>
        <v/>
      </c>
      <c r="AB864" s="336" t="str">
        <f t="shared" si="498"/>
        <v/>
      </c>
      <c r="AC864" s="328" t="str">
        <f t="shared" si="499"/>
        <v/>
      </c>
      <c r="AD864" s="328" t="str">
        <f t="shared" si="500"/>
        <v/>
      </c>
      <c r="AE864" s="328" t="str">
        <f t="shared" si="501"/>
        <v/>
      </c>
      <c r="AF864" s="328" t="str">
        <f t="shared" si="502"/>
        <v/>
      </c>
      <c r="AG864" s="328" t="str">
        <f t="shared" si="503"/>
        <v/>
      </c>
      <c r="AH864" s="328" t="str">
        <f t="shared" si="504"/>
        <v/>
      </c>
      <c r="AI864" s="328" t="str">
        <f t="shared" si="505"/>
        <v/>
      </c>
      <c r="AJ864" s="328" t="str">
        <f t="shared" si="506"/>
        <v/>
      </c>
      <c r="AK864" s="337" t="str">
        <f t="shared" si="507"/>
        <v/>
      </c>
      <c r="AL864" s="42" t="str">
        <f t="shared" si="508"/>
        <v/>
      </c>
    </row>
    <row r="865" spans="2:38" ht="15" x14ac:dyDescent="0.15">
      <c r="B865" s="328" t="str">
        <f t="shared" si="486"/>
        <v/>
      </c>
      <c r="C865" s="328" t="str">
        <f t="shared" si="487"/>
        <v/>
      </c>
      <c r="D865" s="328" t="str">
        <f t="shared" si="488"/>
        <v/>
      </c>
      <c r="E865" s="328" t="e">
        <f t="shared" si="484"/>
        <v>#VALUE!</v>
      </c>
      <c r="F865" s="328" t="str">
        <f t="shared" si="489"/>
        <v/>
      </c>
      <c r="G865" s="328" t="str">
        <f t="shared" si="490"/>
        <v/>
      </c>
      <c r="H865" s="313"/>
      <c r="I865" s="328" t="str">
        <f t="shared" si="491"/>
        <v/>
      </c>
      <c r="J865" s="328">
        <f t="shared" si="485"/>
        <v>80</v>
      </c>
      <c r="K865" s="335" t="str">
        <f t="shared" si="492"/>
        <v/>
      </c>
      <c r="L865" s="323" t="str">
        <f t="shared" si="493"/>
        <v/>
      </c>
      <c r="M865" s="323" t="str">
        <f t="shared" si="494"/>
        <v/>
      </c>
      <c r="N865" s="328" t="str">
        <f t="shared" si="495"/>
        <v/>
      </c>
      <c r="O865" s="328" t="str">
        <f t="shared" si="496"/>
        <v/>
      </c>
      <c r="P865" s="332"/>
      <c r="Q865" s="328"/>
      <c r="R865" s="277" t="str">
        <f>IF(H865&gt;0, rate1(1,$L$52,$L$51,$L$54,L865,$L$53,$L$50,P865),"")</f>
        <v/>
      </c>
      <c r="S865" s="323"/>
      <c r="T865" s="323"/>
      <c r="U865" s="328"/>
      <c r="V865" s="336"/>
      <c r="W865" s="328"/>
      <c r="X865" s="328"/>
      <c r="Y865" s="328"/>
      <c r="Z865" s="108" t="str">
        <f>IF(H865&gt;0, rate1(1,$L$52,$L$51,$L$54,U865,$L$53,$L$50,Y865),"")</f>
        <v/>
      </c>
      <c r="AA865" s="336" t="str">
        <f t="shared" si="497"/>
        <v/>
      </c>
      <c r="AB865" s="336" t="str">
        <f t="shared" si="498"/>
        <v/>
      </c>
      <c r="AC865" s="328" t="str">
        <f t="shared" si="499"/>
        <v/>
      </c>
      <c r="AD865" s="328" t="str">
        <f t="shared" si="500"/>
        <v/>
      </c>
      <c r="AE865" s="328" t="str">
        <f t="shared" si="501"/>
        <v/>
      </c>
      <c r="AF865" s="328" t="str">
        <f t="shared" si="502"/>
        <v/>
      </c>
      <c r="AG865" s="328" t="str">
        <f t="shared" si="503"/>
        <v/>
      </c>
      <c r="AH865" s="328" t="str">
        <f t="shared" si="504"/>
        <v/>
      </c>
      <c r="AI865" s="328" t="str">
        <f t="shared" si="505"/>
        <v/>
      </c>
      <c r="AJ865" s="328" t="str">
        <f t="shared" si="506"/>
        <v/>
      </c>
      <c r="AK865" s="337" t="str">
        <f t="shared" si="507"/>
        <v/>
      </c>
      <c r="AL865" s="42" t="str">
        <f t="shared" si="508"/>
        <v/>
      </c>
    </row>
    <row r="866" spans="2:38" ht="15" x14ac:dyDescent="0.15">
      <c r="B866" s="328" t="str">
        <f t="shared" si="486"/>
        <v/>
      </c>
      <c r="C866" s="328" t="str">
        <f t="shared" si="487"/>
        <v/>
      </c>
      <c r="D866" s="328" t="str">
        <f t="shared" si="488"/>
        <v/>
      </c>
      <c r="E866" s="328" t="e">
        <f t="shared" si="484"/>
        <v>#VALUE!</v>
      </c>
      <c r="F866" s="328" t="str">
        <f t="shared" si="489"/>
        <v/>
      </c>
      <c r="G866" s="328" t="str">
        <f t="shared" si="490"/>
        <v/>
      </c>
      <c r="H866" s="313"/>
      <c r="I866" s="328" t="str">
        <f t="shared" si="491"/>
        <v/>
      </c>
      <c r="J866" s="328">
        <f t="shared" si="485"/>
        <v>80</v>
      </c>
      <c r="K866" s="335" t="str">
        <f t="shared" si="492"/>
        <v/>
      </c>
      <c r="L866" s="323" t="str">
        <f t="shared" si="493"/>
        <v/>
      </c>
      <c r="M866" s="323" t="str">
        <f t="shared" si="494"/>
        <v/>
      </c>
      <c r="N866" s="328" t="str">
        <f t="shared" si="495"/>
        <v/>
      </c>
      <c r="O866" s="328" t="str">
        <f t="shared" si="496"/>
        <v/>
      </c>
      <c r="P866" s="332"/>
      <c r="Q866" s="328"/>
      <c r="R866" s="277" t="str">
        <f>IF(H866&gt;0, rate1(1,$L$52,$L$51,$L$54,L866,$L$53,$L$50,P866),"")</f>
        <v/>
      </c>
      <c r="S866" s="323"/>
      <c r="T866" s="323"/>
      <c r="U866" s="328"/>
      <c r="V866" s="336"/>
      <c r="W866" s="328"/>
      <c r="X866" s="328"/>
      <c r="Y866" s="328"/>
      <c r="Z866" s="108" t="str">
        <f>IF(H866&gt;0, rate1(1,$L$52,$L$51,$L$54,U866,$L$53,$L$50,Y866),"")</f>
        <v/>
      </c>
      <c r="AA866" s="336" t="str">
        <f t="shared" si="497"/>
        <v/>
      </c>
      <c r="AB866" s="336" t="str">
        <f t="shared" si="498"/>
        <v/>
      </c>
      <c r="AC866" s="328" t="str">
        <f t="shared" si="499"/>
        <v/>
      </c>
      <c r="AD866" s="328" t="str">
        <f t="shared" si="500"/>
        <v/>
      </c>
      <c r="AE866" s="328" t="str">
        <f t="shared" si="501"/>
        <v/>
      </c>
      <c r="AF866" s="328" t="str">
        <f t="shared" si="502"/>
        <v/>
      </c>
      <c r="AG866" s="328" t="str">
        <f t="shared" si="503"/>
        <v/>
      </c>
      <c r="AH866" s="328" t="str">
        <f t="shared" si="504"/>
        <v/>
      </c>
      <c r="AI866" s="328" t="str">
        <f t="shared" si="505"/>
        <v/>
      </c>
      <c r="AJ866" s="328" t="str">
        <f t="shared" si="506"/>
        <v/>
      </c>
      <c r="AK866" s="337" t="str">
        <f t="shared" si="507"/>
        <v/>
      </c>
      <c r="AL866" s="42" t="str">
        <f t="shared" si="508"/>
        <v/>
      </c>
    </row>
    <row r="867" spans="2:38" ht="15" x14ac:dyDescent="0.15">
      <c r="B867" s="328" t="str">
        <f t="shared" si="486"/>
        <v/>
      </c>
      <c r="C867" s="328" t="str">
        <f t="shared" si="487"/>
        <v/>
      </c>
      <c r="D867" s="328" t="str">
        <f t="shared" si="488"/>
        <v/>
      </c>
      <c r="E867" s="328" t="e">
        <f t="shared" si="484"/>
        <v>#VALUE!</v>
      </c>
      <c r="F867" s="328" t="str">
        <f t="shared" si="489"/>
        <v/>
      </c>
      <c r="G867" s="328" t="str">
        <f t="shared" si="490"/>
        <v/>
      </c>
      <c r="H867" s="313"/>
      <c r="I867" s="328" t="str">
        <f t="shared" si="491"/>
        <v/>
      </c>
      <c r="J867" s="328">
        <f t="shared" si="485"/>
        <v>80</v>
      </c>
      <c r="K867" s="335" t="str">
        <f t="shared" si="492"/>
        <v/>
      </c>
      <c r="L867" s="323" t="str">
        <f t="shared" si="493"/>
        <v/>
      </c>
      <c r="M867" s="323" t="str">
        <f t="shared" si="494"/>
        <v/>
      </c>
      <c r="N867" s="328" t="str">
        <f t="shared" si="495"/>
        <v/>
      </c>
      <c r="O867" s="328" t="str">
        <f t="shared" si="496"/>
        <v/>
      </c>
      <c r="P867" s="332"/>
      <c r="Q867" s="328"/>
      <c r="R867" s="277" t="str">
        <f>IF(H867&gt;0, rate1(1,$L$52,$L$51,$L$54,L867,$L$53,$L$50,P867),"")</f>
        <v/>
      </c>
      <c r="S867" s="323"/>
      <c r="T867" s="323"/>
      <c r="U867" s="328"/>
      <c r="V867" s="336"/>
      <c r="W867" s="328"/>
      <c r="X867" s="328"/>
      <c r="Y867" s="328"/>
      <c r="Z867" s="108" t="str">
        <f>IF(H867&gt;0, rate1(1,$L$52,$L$51,$L$54,U867,$L$53,$L$50,Y867),"")</f>
        <v/>
      </c>
      <c r="AA867" s="336" t="str">
        <f t="shared" si="497"/>
        <v/>
      </c>
      <c r="AB867" s="336" t="str">
        <f t="shared" si="498"/>
        <v/>
      </c>
      <c r="AC867" s="328" t="str">
        <f t="shared" si="499"/>
        <v/>
      </c>
      <c r="AD867" s="328" t="str">
        <f t="shared" si="500"/>
        <v/>
      </c>
      <c r="AE867" s="328" t="str">
        <f t="shared" si="501"/>
        <v/>
      </c>
      <c r="AF867" s="328" t="str">
        <f t="shared" si="502"/>
        <v/>
      </c>
      <c r="AG867" s="328" t="str">
        <f t="shared" si="503"/>
        <v/>
      </c>
      <c r="AH867" s="328" t="str">
        <f t="shared" si="504"/>
        <v/>
      </c>
      <c r="AI867" s="328" t="str">
        <f t="shared" si="505"/>
        <v/>
      </c>
      <c r="AJ867" s="328" t="str">
        <f t="shared" si="506"/>
        <v/>
      </c>
      <c r="AK867" s="337" t="str">
        <f t="shared" si="507"/>
        <v/>
      </c>
      <c r="AL867" s="42" t="str">
        <f t="shared" si="508"/>
        <v/>
      </c>
    </row>
    <row r="868" spans="2:38" ht="15" x14ac:dyDescent="0.15">
      <c r="B868" s="328" t="str">
        <f t="shared" si="486"/>
        <v/>
      </c>
      <c r="C868" s="328" t="str">
        <f t="shared" si="487"/>
        <v/>
      </c>
      <c r="D868" s="328" t="str">
        <f t="shared" si="488"/>
        <v/>
      </c>
      <c r="E868" s="328" t="e">
        <f t="shared" si="484"/>
        <v>#VALUE!</v>
      </c>
      <c r="F868" s="328" t="str">
        <f t="shared" si="489"/>
        <v/>
      </c>
      <c r="G868" s="328" t="str">
        <f t="shared" si="490"/>
        <v/>
      </c>
      <c r="H868" s="313"/>
      <c r="I868" s="328" t="str">
        <f t="shared" si="491"/>
        <v/>
      </c>
      <c r="J868" s="328">
        <f t="shared" si="485"/>
        <v>80</v>
      </c>
      <c r="K868" s="335" t="str">
        <f t="shared" si="492"/>
        <v/>
      </c>
      <c r="L868" s="323" t="str">
        <f t="shared" si="493"/>
        <v/>
      </c>
      <c r="M868" s="323" t="str">
        <f t="shared" si="494"/>
        <v/>
      </c>
      <c r="N868" s="328" t="str">
        <f t="shared" si="495"/>
        <v/>
      </c>
      <c r="O868" s="328" t="str">
        <f t="shared" si="496"/>
        <v/>
      </c>
      <c r="P868" s="332"/>
      <c r="Q868" s="328"/>
      <c r="R868" s="277" t="str">
        <f>IF(H868&gt;0, rate1(1,$L$52,$L$51,$L$54,L868,$L$53,$L$50,P868),"")</f>
        <v/>
      </c>
      <c r="S868" s="323"/>
      <c r="T868" s="323"/>
      <c r="U868" s="328"/>
      <c r="V868" s="336"/>
      <c r="W868" s="328"/>
      <c r="X868" s="328"/>
      <c r="Y868" s="328"/>
      <c r="Z868" s="108" t="str">
        <f>IF(H868&gt;0, rate1(1,$L$52,$L$51,$L$54,U868,$L$53,$L$50,Y868),"")</f>
        <v/>
      </c>
      <c r="AA868" s="336" t="str">
        <f t="shared" si="497"/>
        <v/>
      </c>
      <c r="AB868" s="336" t="str">
        <f t="shared" si="498"/>
        <v/>
      </c>
      <c r="AC868" s="328" t="str">
        <f t="shared" si="499"/>
        <v/>
      </c>
      <c r="AD868" s="328" t="str">
        <f t="shared" si="500"/>
        <v/>
      </c>
      <c r="AE868" s="328" t="str">
        <f t="shared" si="501"/>
        <v/>
      </c>
      <c r="AF868" s="328" t="str">
        <f t="shared" si="502"/>
        <v/>
      </c>
      <c r="AG868" s="328" t="str">
        <f t="shared" si="503"/>
        <v/>
      </c>
      <c r="AH868" s="328" t="str">
        <f t="shared" si="504"/>
        <v/>
      </c>
      <c r="AI868" s="328" t="str">
        <f t="shared" si="505"/>
        <v/>
      </c>
      <c r="AJ868" s="328" t="str">
        <f t="shared" si="506"/>
        <v/>
      </c>
      <c r="AK868" s="337" t="str">
        <f t="shared" si="507"/>
        <v/>
      </c>
      <c r="AL868" s="42" t="str">
        <f t="shared" si="508"/>
        <v/>
      </c>
    </row>
    <row r="869" spans="2:38" ht="15" x14ac:dyDescent="0.15">
      <c r="B869" s="328" t="str">
        <f t="shared" si="486"/>
        <v/>
      </c>
      <c r="C869" s="328" t="str">
        <f t="shared" si="487"/>
        <v/>
      </c>
      <c r="D869" s="328" t="str">
        <f t="shared" si="488"/>
        <v/>
      </c>
      <c r="E869" s="328" t="e">
        <f t="shared" si="484"/>
        <v>#VALUE!</v>
      </c>
      <c r="F869" s="328" t="str">
        <f t="shared" si="489"/>
        <v/>
      </c>
      <c r="G869" s="328" t="str">
        <f t="shared" si="490"/>
        <v/>
      </c>
      <c r="H869" s="313"/>
      <c r="I869" s="328" t="str">
        <f t="shared" si="491"/>
        <v/>
      </c>
      <c r="J869" s="328">
        <f t="shared" si="485"/>
        <v>80</v>
      </c>
      <c r="K869" s="335" t="str">
        <f t="shared" si="492"/>
        <v/>
      </c>
      <c r="L869" s="323" t="str">
        <f t="shared" si="493"/>
        <v/>
      </c>
      <c r="M869" s="323" t="str">
        <f t="shared" si="494"/>
        <v/>
      </c>
      <c r="N869" s="328" t="str">
        <f t="shared" si="495"/>
        <v/>
      </c>
      <c r="O869" s="328" t="str">
        <f t="shared" si="496"/>
        <v/>
      </c>
      <c r="P869" s="332"/>
      <c r="Q869" s="328"/>
      <c r="R869" s="277" t="str">
        <f>IF(H869&gt;0, rate1(1,$L$52,$L$51,$L$54,L869,$L$53,$L$50,P869),"")</f>
        <v/>
      </c>
      <c r="S869" s="323"/>
      <c r="T869" s="323"/>
      <c r="U869" s="328"/>
      <c r="V869" s="336"/>
      <c r="W869" s="328"/>
      <c r="X869" s="328"/>
      <c r="Y869" s="328"/>
      <c r="Z869" s="108" t="str">
        <f>IF(H869&gt;0, rate1(1,$L$52,$L$51,$L$54,U869,$L$53,$L$50,Y869),"")</f>
        <v/>
      </c>
      <c r="AA869" s="336" t="str">
        <f t="shared" si="497"/>
        <v/>
      </c>
      <c r="AB869" s="336" t="str">
        <f t="shared" si="498"/>
        <v/>
      </c>
      <c r="AC869" s="328" t="str">
        <f t="shared" si="499"/>
        <v/>
      </c>
      <c r="AD869" s="328" t="str">
        <f t="shared" si="500"/>
        <v/>
      </c>
      <c r="AE869" s="328" t="str">
        <f t="shared" si="501"/>
        <v/>
      </c>
      <c r="AF869" s="328" t="str">
        <f t="shared" si="502"/>
        <v/>
      </c>
      <c r="AG869" s="328" t="str">
        <f t="shared" si="503"/>
        <v/>
      </c>
      <c r="AH869" s="328" t="str">
        <f t="shared" si="504"/>
        <v/>
      </c>
      <c r="AI869" s="328" t="str">
        <f t="shared" si="505"/>
        <v/>
      </c>
      <c r="AJ869" s="328" t="str">
        <f t="shared" si="506"/>
        <v/>
      </c>
      <c r="AK869" s="337" t="str">
        <f t="shared" si="507"/>
        <v/>
      </c>
      <c r="AL869" s="42" t="str">
        <f t="shared" si="508"/>
        <v/>
      </c>
    </row>
    <row r="870" spans="2:38" ht="15" x14ac:dyDescent="0.15">
      <c r="B870" s="328" t="str">
        <f t="shared" si="486"/>
        <v/>
      </c>
      <c r="C870" s="328" t="str">
        <f t="shared" si="487"/>
        <v/>
      </c>
      <c r="D870" s="328" t="str">
        <f t="shared" si="488"/>
        <v/>
      </c>
      <c r="E870" s="328" t="e">
        <f t="shared" si="484"/>
        <v>#VALUE!</v>
      </c>
      <c r="F870" s="328" t="str">
        <f t="shared" si="489"/>
        <v/>
      </c>
      <c r="G870" s="328" t="str">
        <f t="shared" si="490"/>
        <v/>
      </c>
      <c r="H870" s="313"/>
      <c r="I870" s="328" t="str">
        <f t="shared" si="491"/>
        <v/>
      </c>
      <c r="J870" s="328">
        <f t="shared" si="485"/>
        <v>80</v>
      </c>
      <c r="K870" s="335" t="str">
        <f t="shared" si="492"/>
        <v/>
      </c>
      <c r="L870" s="323" t="str">
        <f t="shared" si="493"/>
        <v/>
      </c>
      <c r="M870" s="323" t="str">
        <f t="shared" si="494"/>
        <v/>
      </c>
      <c r="N870" s="328" t="str">
        <f t="shared" si="495"/>
        <v/>
      </c>
      <c r="O870" s="328" t="str">
        <f t="shared" si="496"/>
        <v/>
      </c>
      <c r="P870" s="332"/>
      <c r="Q870" s="328"/>
      <c r="R870" s="277" t="str">
        <f>IF(H870&gt;0, rate1(1,$L$52,$L$51,$L$54,L870,$L$53,$L$50,P870),"")</f>
        <v/>
      </c>
      <c r="S870" s="323"/>
      <c r="T870" s="323"/>
      <c r="U870" s="328"/>
      <c r="V870" s="336"/>
      <c r="W870" s="328"/>
      <c r="X870" s="328"/>
      <c r="Y870" s="328"/>
      <c r="Z870" s="108" t="str">
        <f>IF(H870&gt;0, rate1(1,$L$52,$L$51,$L$54,U870,$L$53,$L$50,Y870),"")</f>
        <v/>
      </c>
      <c r="AA870" s="336" t="str">
        <f t="shared" si="497"/>
        <v/>
      </c>
      <c r="AB870" s="336" t="str">
        <f t="shared" si="498"/>
        <v/>
      </c>
      <c r="AC870" s="328" t="str">
        <f t="shared" si="499"/>
        <v/>
      </c>
      <c r="AD870" s="328" t="str">
        <f t="shared" si="500"/>
        <v/>
      </c>
      <c r="AE870" s="328" t="str">
        <f t="shared" si="501"/>
        <v/>
      </c>
      <c r="AF870" s="328" t="str">
        <f t="shared" si="502"/>
        <v/>
      </c>
      <c r="AG870" s="328" t="str">
        <f t="shared" si="503"/>
        <v/>
      </c>
      <c r="AH870" s="328" t="str">
        <f t="shared" si="504"/>
        <v/>
      </c>
      <c r="AI870" s="328" t="str">
        <f t="shared" si="505"/>
        <v/>
      </c>
      <c r="AJ870" s="328" t="str">
        <f t="shared" si="506"/>
        <v/>
      </c>
      <c r="AK870" s="337" t="str">
        <f t="shared" si="507"/>
        <v/>
      </c>
      <c r="AL870" s="42" t="str">
        <f t="shared" si="508"/>
        <v/>
      </c>
    </row>
    <row r="871" spans="2:38" ht="15" x14ac:dyDescent="0.15">
      <c r="B871" s="328" t="str">
        <f t="shared" si="486"/>
        <v/>
      </c>
      <c r="C871" s="328" t="str">
        <f t="shared" si="487"/>
        <v/>
      </c>
      <c r="D871" s="328" t="str">
        <f t="shared" si="488"/>
        <v/>
      </c>
      <c r="E871" s="328" t="e">
        <f t="shared" si="484"/>
        <v>#VALUE!</v>
      </c>
      <c r="F871" s="328" t="str">
        <f t="shared" si="489"/>
        <v/>
      </c>
      <c r="G871" s="328" t="str">
        <f t="shared" si="490"/>
        <v/>
      </c>
      <c r="H871" s="313"/>
      <c r="I871" s="328" t="str">
        <f t="shared" si="491"/>
        <v/>
      </c>
      <c r="J871" s="328">
        <f t="shared" si="485"/>
        <v>80</v>
      </c>
      <c r="K871" s="335" t="str">
        <f t="shared" si="492"/>
        <v/>
      </c>
      <c r="L871" s="323" t="str">
        <f t="shared" si="493"/>
        <v/>
      </c>
      <c r="M871" s="323" t="str">
        <f t="shared" si="494"/>
        <v/>
      </c>
      <c r="N871" s="328" t="str">
        <f t="shared" si="495"/>
        <v/>
      </c>
      <c r="O871" s="328" t="str">
        <f t="shared" si="496"/>
        <v/>
      </c>
      <c r="P871" s="332"/>
      <c r="Q871" s="328"/>
      <c r="R871" s="277" t="str">
        <f>IF(H871&gt;0, rate1(1,$L$52,$L$51,$L$54,L871,$L$53,$L$50,P871),"")</f>
        <v/>
      </c>
      <c r="S871" s="323"/>
      <c r="T871" s="323"/>
      <c r="U871" s="328"/>
      <c r="V871" s="336"/>
      <c r="W871" s="328"/>
      <c r="X871" s="328"/>
      <c r="Y871" s="328"/>
      <c r="Z871" s="108" t="str">
        <f>IF(H871&gt;0, rate1(1,$L$52,$L$51,$L$54,U871,$L$53,$L$50,Y871),"")</f>
        <v/>
      </c>
      <c r="AA871" s="336" t="str">
        <f t="shared" si="497"/>
        <v/>
      </c>
      <c r="AB871" s="336" t="str">
        <f t="shared" si="498"/>
        <v/>
      </c>
      <c r="AC871" s="328" t="str">
        <f t="shared" si="499"/>
        <v/>
      </c>
      <c r="AD871" s="328" t="str">
        <f t="shared" si="500"/>
        <v/>
      </c>
      <c r="AE871" s="328" t="str">
        <f t="shared" si="501"/>
        <v/>
      </c>
      <c r="AF871" s="328" t="str">
        <f t="shared" si="502"/>
        <v/>
      </c>
      <c r="AG871" s="328" t="str">
        <f t="shared" si="503"/>
        <v/>
      </c>
      <c r="AH871" s="328" t="str">
        <f t="shared" si="504"/>
        <v/>
      </c>
      <c r="AI871" s="328" t="str">
        <f t="shared" si="505"/>
        <v/>
      </c>
      <c r="AJ871" s="328" t="str">
        <f t="shared" si="506"/>
        <v/>
      </c>
      <c r="AK871" s="337" t="str">
        <f t="shared" si="507"/>
        <v/>
      </c>
      <c r="AL871" s="42" t="str">
        <f t="shared" si="508"/>
        <v/>
      </c>
    </row>
    <row r="872" spans="2:38" ht="15" x14ac:dyDescent="0.15">
      <c r="B872" s="328" t="str">
        <f t="shared" si="486"/>
        <v/>
      </c>
      <c r="C872" s="328" t="str">
        <f t="shared" si="487"/>
        <v/>
      </c>
      <c r="D872" s="328" t="str">
        <f t="shared" si="488"/>
        <v/>
      </c>
      <c r="E872" s="328" t="e">
        <f t="shared" si="484"/>
        <v>#VALUE!</v>
      </c>
      <c r="F872" s="328" t="str">
        <f t="shared" si="489"/>
        <v/>
      </c>
      <c r="G872" s="328" t="str">
        <f t="shared" si="490"/>
        <v/>
      </c>
      <c r="H872" s="313"/>
      <c r="I872" s="328" t="str">
        <f t="shared" si="491"/>
        <v/>
      </c>
      <c r="J872" s="328">
        <f t="shared" si="485"/>
        <v>80</v>
      </c>
      <c r="K872" s="335" t="str">
        <f t="shared" si="492"/>
        <v/>
      </c>
      <c r="L872" s="323" t="str">
        <f t="shared" si="493"/>
        <v/>
      </c>
      <c r="M872" s="323" t="str">
        <f t="shared" si="494"/>
        <v/>
      </c>
      <c r="N872" s="328" t="str">
        <f t="shared" si="495"/>
        <v/>
      </c>
      <c r="O872" s="328" t="str">
        <f t="shared" si="496"/>
        <v/>
      </c>
      <c r="P872" s="332"/>
      <c r="Q872" s="328"/>
      <c r="R872" s="277" t="str">
        <f>IF(H872&gt;0, rate1(1,$L$52,$L$51,$L$54,L872,$L$53,$L$50,P872),"")</f>
        <v/>
      </c>
      <c r="S872" s="323"/>
      <c r="T872" s="323"/>
      <c r="U872" s="328"/>
      <c r="V872" s="336"/>
      <c r="W872" s="328"/>
      <c r="X872" s="328"/>
      <c r="Y872" s="328"/>
      <c r="Z872" s="108" t="str">
        <f>IF(H872&gt;0, rate1(1,$L$52,$L$51,$L$54,U872,$L$53,$L$50,Y872),"")</f>
        <v/>
      </c>
      <c r="AA872" s="336" t="str">
        <f t="shared" si="497"/>
        <v/>
      </c>
      <c r="AB872" s="336" t="str">
        <f t="shared" si="498"/>
        <v/>
      </c>
      <c r="AC872" s="328" t="str">
        <f t="shared" si="499"/>
        <v/>
      </c>
      <c r="AD872" s="328" t="str">
        <f t="shared" si="500"/>
        <v/>
      </c>
      <c r="AE872" s="328" t="str">
        <f t="shared" si="501"/>
        <v/>
      </c>
      <c r="AF872" s="328" t="str">
        <f t="shared" si="502"/>
        <v/>
      </c>
      <c r="AG872" s="328" t="str">
        <f t="shared" si="503"/>
        <v/>
      </c>
      <c r="AH872" s="328" t="str">
        <f t="shared" si="504"/>
        <v/>
      </c>
      <c r="AI872" s="328" t="str">
        <f t="shared" si="505"/>
        <v/>
      </c>
      <c r="AJ872" s="328" t="str">
        <f t="shared" si="506"/>
        <v/>
      </c>
      <c r="AK872" s="337" t="str">
        <f t="shared" si="507"/>
        <v/>
      </c>
      <c r="AL872" s="42" t="str">
        <f t="shared" si="508"/>
        <v/>
      </c>
    </row>
    <row r="873" spans="2:38" ht="15" x14ac:dyDescent="0.15">
      <c r="B873" s="328" t="str">
        <f t="shared" si="486"/>
        <v/>
      </c>
      <c r="C873" s="328" t="str">
        <f t="shared" si="487"/>
        <v/>
      </c>
      <c r="D873" s="328" t="str">
        <f t="shared" si="488"/>
        <v/>
      </c>
      <c r="E873" s="328" t="e">
        <f t="shared" si="484"/>
        <v>#VALUE!</v>
      </c>
      <c r="F873" s="328" t="str">
        <f t="shared" si="489"/>
        <v/>
      </c>
      <c r="G873" s="328" t="str">
        <f t="shared" si="490"/>
        <v/>
      </c>
      <c r="H873" s="313"/>
      <c r="I873" s="328" t="str">
        <f t="shared" si="491"/>
        <v/>
      </c>
      <c r="J873" s="328">
        <f t="shared" si="485"/>
        <v>80</v>
      </c>
      <c r="K873" s="335" t="str">
        <f t="shared" si="492"/>
        <v/>
      </c>
      <c r="L873" s="323" t="str">
        <f t="shared" si="493"/>
        <v/>
      </c>
      <c r="M873" s="323" t="str">
        <f t="shared" si="494"/>
        <v/>
      </c>
      <c r="N873" s="328" t="str">
        <f t="shared" si="495"/>
        <v/>
      </c>
      <c r="O873" s="328" t="str">
        <f t="shared" si="496"/>
        <v/>
      </c>
      <c r="P873" s="332"/>
      <c r="Q873" s="328"/>
      <c r="R873" s="277" t="str">
        <f>IF(H873&gt;0, rate1(1,$L$52,$L$51,$L$54,L873,$L$53,$L$50,P873),"")</f>
        <v/>
      </c>
      <c r="S873" s="323"/>
      <c r="T873" s="323"/>
      <c r="U873" s="328"/>
      <c r="V873" s="336"/>
      <c r="W873" s="328"/>
      <c r="X873" s="328"/>
      <c r="Y873" s="328"/>
      <c r="Z873" s="108" t="str">
        <f>IF(H873&gt;0, rate1(1,$L$52,$L$51,$L$54,U873,$L$53,$L$50,Y873),"")</f>
        <v/>
      </c>
      <c r="AA873" s="336" t="str">
        <f t="shared" si="497"/>
        <v/>
      </c>
      <c r="AB873" s="336" t="str">
        <f t="shared" si="498"/>
        <v/>
      </c>
      <c r="AC873" s="328" t="str">
        <f t="shared" si="499"/>
        <v/>
      </c>
      <c r="AD873" s="328" t="str">
        <f t="shared" si="500"/>
        <v/>
      </c>
      <c r="AE873" s="328" t="str">
        <f t="shared" si="501"/>
        <v/>
      </c>
      <c r="AF873" s="328" t="str">
        <f t="shared" si="502"/>
        <v/>
      </c>
      <c r="AG873" s="328" t="str">
        <f t="shared" si="503"/>
        <v/>
      </c>
      <c r="AH873" s="328" t="str">
        <f t="shared" si="504"/>
        <v/>
      </c>
      <c r="AI873" s="328" t="str">
        <f t="shared" si="505"/>
        <v/>
      </c>
      <c r="AJ873" s="328" t="str">
        <f t="shared" si="506"/>
        <v/>
      </c>
      <c r="AK873" s="337" t="str">
        <f t="shared" si="507"/>
        <v/>
      </c>
      <c r="AL873" s="42" t="str">
        <f t="shared" si="508"/>
        <v/>
      </c>
    </row>
    <row r="874" spans="2:38" ht="15" x14ac:dyDescent="0.15">
      <c r="B874" s="328" t="str">
        <f t="shared" si="486"/>
        <v/>
      </c>
      <c r="C874" s="328" t="str">
        <f t="shared" si="487"/>
        <v/>
      </c>
      <c r="D874" s="328" t="str">
        <f t="shared" si="488"/>
        <v/>
      </c>
      <c r="E874" s="328" t="e">
        <f t="shared" si="484"/>
        <v>#VALUE!</v>
      </c>
      <c r="F874" s="328" t="str">
        <f t="shared" si="489"/>
        <v/>
      </c>
      <c r="G874" s="328" t="str">
        <f t="shared" si="490"/>
        <v/>
      </c>
      <c r="H874" s="313"/>
      <c r="I874" s="328" t="str">
        <f t="shared" si="491"/>
        <v/>
      </c>
      <c r="J874" s="328">
        <f t="shared" si="485"/>
        <v>80</v>
      </c>
      <c r="K874" s="335" t="str">
        <f t="shared" si="492"/>
        <v/>
      </c>
      <c r="L874" s="323" t="str">
        <f t="shared" si="493"/>
        <v/>
      </c>
      <c r="M874" s="323" t="str">
        <f t="shared" si="494"/>
        <v/>
      </c>
      <c r="N874" s="328" t="str">
        <f t="shared" si="495"/>
        <v/>
      </c>
      <c r="O874" s="328" t="str">
        <f t="shared" si="496"/>
        <v/>
      </c>
      <c r="P874" s="332"/>
      <c r="Q874" s="328"/>
      <c r="R874" s="277" t="str">
        <f>IF(H874&gt;0, rate1(1,$L$52,$L$51,$L$54,L874,$L$53,$L$50,P874),"")</f>
        <v/>
      </c>
      <c r="S874" s="323"/>
      <c r="T874" s="323"/>
      <c r="U874" s="328"/>
      <c r="V874" s="336"/>
      <c r="W874" s="328"/>
      <c r="X874" s="328"/>
      <c r="Y874" s="328"/>
      <c r="Z874" s="108" t="str">
        <f>IF(H874&gt;0, rate1(1,$L$52,$L$51,$L$54,U874,$L$53,$L$50,Y874),"")</f>
        <v/>
      </c>
      <c r="AA874" s="336" t="str">
        <f t="shared" si="497"/>
        <v/>
      </c>
      <c r="AB874" s="336" t="str">
        <f t="shared" si="498"/>
        <v/>
      </c>
      <c r="AC874" s="328" t="str">
        <f t="shared" si="499"/>
        <v/>
      </c>
      <c r="AD874" s="328" t="str">
        <f t="shared" si="500"/>
        <v/>
      </c>
      <c r="AE874" s="328" t="str">
        <f t="shared" si="501"/>
        <v/>
      </c>
      <c r="AF874" s="328" t="str">
        <f t="shared" si="502"/>
        <v/>
      </c>
      <c r="AG874" s="328" t="str">
        <f t="shared" si="503"/>
        <v/>
      </c>
      <c r="AH874" s="328" t="str">
        <f t="shared" si="504"/>
        <v/>
      </c>
      <c r="AI874" s="328" t="str">
        <f t="shared" si="505"/>
        <v/>
      </c>
      <c r="AJ874" s="328" t="str">
        <f t="shared" si="506"/>
        <v/>
      </c>
      <c r="AK874" s="337" t="str">
        <f t="shared" si="507"/>
        <v/>
      </c>
      <c r="AL874" s="42" t="str">
        <f t="shared" si="508"/>
        <v/>
      </c>
    </row>
    <row r="875" spans="2:38" ht="15" x14ac:dyDescent="0.15">
      <c r="B875" s="328" t="str">
        <f t="shared" si="486"/>
        <v/>
      </c>
      <c r="C875" s="328" t="str">
        <f t="shared" si="487"/>
        <v/>
      </c>
      <c r="D875" s="328" t="str">
        <f t="shared" si="488"/>
        <v/>
      </c>
      <c r="E875" s="328" t="e">
        <f t="shared" si="484"/>
        <v>#VALUE!</v>
      </c>
      <c r="F875" s="328" t="str">
        <f t="shared" si="489"/>
        <v/>
      </c>
      <c r="G875" s="328" t="str">
        <f t="shared" si="490"/>
        <v/>
      </c>
      <c r="H875" s="313"/>
      <c r="I875" s="328" t="str">
        <f t="shared" si="491"/>
        <v/>
      </c>
      <c r="J875" s="328">
        <f t="shared" si="485"/>
        <v>80</v>
      </c>
      <c r="K875" s="335" t="str">
        <f t="shared" si="492"/>
        <v/>
      </c>
      <c r="L875" s="323" t="str">
        <f t="shared" si="493"/>
        <v/>
      </c>
      <c r="M875" s="323" t="str">
        <f t="shared" si="494"/>
        <v/>
      </c>
      <c r="N875" s="328" t="str">
        <f t="shared" si="495"/>
        <v/>
      </c>
      <c r="O875" s="328" t="str">
        <f t="shared" si="496"/>
        <v/>
      </c>
      <c r="P875" s="332"/>
      <c r="Q875" s="328"/>
      <c r="R875" s="277" t="str">
        <f>IF(H875&gt;0, rate1(1,$L$52,$L$51,$L$54,L875,$L$53,$L$50,P875),"")</f>
        <v/>
      </c>
      <c r="S875" s="323"/>
      <c r="T875" s="323"/>
      <c r="U875" s="328"/>
      <c r="V875" s="336"/>
      <c r="W875" s="328"/>
      <c r="X875" s="328"/>
      <c r="Y875" s="328"/>
      <c r="Z875" s="108" t="str">
        <f>IF(H875&gt;0, rate1(1,$L$52,$L$51,$L$54,U875,$L$53,$L$50,Y875),"")</f>
        <v/>
      </c>
      <c r="AA875" s="336" t="str">
        <f t="shared" si="497"/>
        <v/>
      </c>
      <c r="AB875" s="336" t="str">
        <f t="shared" si="498"/>
        <v/>
      </c>
      <c r="AC875" s="328" t="str">
        <f t="shared" si="499"/>
        <v/>
      </c>
      <c r="AD875" s="328" t="str">
        <f t="shared" si="500"/>
        <v/>
      </c>
      <c r="AE875" s="328" t="str">
        <f t="shared" si="501"/>
        <v/>
      </c>
      <c r="AF875" s="328" t="str">
        <f t="shared" si="502"/>
        <v/>
      </c>
      <c r="AG875" s="328" t="str">
        <f t="shared" si="503"/>
        <v/>
      </c>
      <c r="AH875" s="328" t="str">
        <f t="shared" si="504"/>
        <v/>
      </c>
      <c r="AI875" s="328" t="str">
        <f t="shared" si="505"/>
        <v/>
      </c>
      <c r="AJ875" s="328" t="str">
        <f t="shared" si="506"/>
        <v/>
      </c>
      <c r="AK875" s="337" t="str">
        <f t="shared" si="507"/>
        <v/>
      </c>
      <c r="AL875" s="42" t="str">
        <f t="shared" si="508"/>
        <v/>
      </c>
    </row>
    <row r="876" spans="2:38" ht="15" x14ac:dyDescent="0.15">
      <c r="B876" s="328" t="str">
        <f t="shared" si="486"/>
        <v/>
      </c>
      <c r="C876" s="328" t="str">
        <f t="shared" si="487"/>
        <v/>
      </c>
      <c r="D876" s="328" t="str">
        <f t="shared" si="488"/>
        <v/>
      </c>
      <c r="E876" s="328" t="e">
        <f t="shared" si="484"/>
        <v>#VALUE!</v>
      </c>
      <c r="F876" s="328" t="str">
        <f t="shared" si="489"/>
        <v/>
      </c>
      <c r="G876" s="328" t="str">
        <f t="shared" si="490"/>
        <v/>
      </c>
      <c r="H876" s="313"/>
      <c r="I876" s="328" t="str">
        <f t="shared" si="491"/>
        <v/>
      </c>
      <c r="J876" s="328">
        <f t="shared" si="485"/>
        <v>80</v>
      </c>
      <c r="K876" s="335" t="str">
        <f t="shared" si="492"/>
        <v/>
      </c>
      <c r="L876" s="323" t="str">
        <f t="shared" si="493"/>
        <v/>
      </c>
      <c r="M876" s="323" t="str">
        <f t="shared" si="494"/>
        <v/>
      </c>
      <c r="N876" s="328" t="str">
        <f t="shared" si="495"/>
        <v/>
      </c>
      <c r="O876" s="328" t="str">
        <f t="shared" si="496"/>
        <v/>
      </c>
      <c r="P876" s="332"/>
      <c r="Q876" s="328"/>
      <c r="R876" s="277" t="str">
        <f>IF(H876&gt;0, rate1(1,$L$52,$L$51,$L$54,L876,$L$53,$L$50,P876),"")</f>
        <v/>
      </c>
      <c r="S876" s="323"/>
      <c r="T876" s="323"/>
      <c r="U876" s="328"/>
      <c r="V876" s="336"/>
      <c r="W876" s="328"/>
      <c r="X876" s="328"/>
      <c r="Y876" s="328"/>
      <c r="Z876" s="108" t="str">
        <f>IF(H876&gt;0, rate1(1,$L$52,$L$51,$L$54,U876,$L$53,$L$50,Y876),"")</f>
        <v/>
      </c>
      <c r="AA876" s="336" t="str">
        <f t="shared" si="497"/>
        <v/>
      </c>
      <c r="AB876" s="336" t="str">
        <f t="shared" si="498"/>
        <v/>
      </c>
      <c r="AC876" s="328" t="str">
        <f t="shared" si="499"/>
        <v/>
      </c>
      <c r="AD876" s="328" t="str">
        <f t="shared" si="500"/>
        <v/>
      </c>
      <c r="AE876" s="328" t="str">
        <f t="shared" si="501"/>
        <v/>
      </c>
      <c r="AF876" s="328" t="str">
        <f t="shared" si="502"/>
        <v/>
      </c>
      <c r="AG876" s="328" t="str">
        <f t="shared" si="503"/>
        <v/>
      </c>
      <c r="AH876" s="328" t="str">
        <f t="shared" si="504"/>
        <v/>
      </c>
      <c r="AI876" s="328" t="str">
        <f t="shared" si="505"/>
        <v/>
      </c>
      <c r="AJ876" s="328" t="str">
        <f t="shared" si="506"/>
        <v/>
      </c>
      <c r="AK876" s="337" t="str">
        <f t="shared" si="507"/>
        <v/>
      </c>
      <c r="AL876" s="42" t="str">
        <f t="shared" si="508"/>
        <v/>
      </c>
    </row>
    <row r="877" spans="2:38" ht="15" x14ac:dyDescent="0.15">
      <c r="B877" s="328" t="str">
        <f t="shared" si="486"/>
        <v/>
      </c>
      <c r="C877" s="328" t="str">
        <f t="shared" si="487"/>
        <v/>
      </c>
      <c r="D877" s="328" t="str">
        <f t="shared" si="488"/>
        <v/>
      </c>
      <c r="E877" s="328" t="e">
        <f t="shared" si="484"/>
        <v>#VALUE!</v>
      </c>
      <c r="F877" s="328" t="str">
        <f t="shared" si="489"/>
        <v/>
      </c>
      <c r="G877" s="328" t="str">
        <f t="shared" si="490"/>
        <v/>
      </c>
      <c r="H877" s="313"/>
      <c r="I877" s="328" t="str">
        <f t="shared" si="491"/>
        <v/>
      </c>
      <c r="J877" s="328">
        <f t="shared" si="485"/>
        <v>80</v>
      </c>
      <c r="K877" s="335" t="str">
        <f t="shared" si="492"/>
        <v/>
      </c>
      <c r="L877" s="323" t="str">
        <f t="shared" si="493"/>
        <v/>
      </c>
      <c r="M877" s="323" t="str">
        <f t="shared" si="494"/>
        <v/>
      </c>
      <c r="N877" s="328" t="str">
        <f t="shared" si="495"/>
        <v/>
      </c>
      <c r="O877" s="328" t="str">
        <f t="shared" si="496"/>
        <v/>
      </c>
      <c r="P877" s="332"/>
      <c r="Q877" s="328"/>
      <c r="R877" s="277" t="str">
        <f>IF(H877&gt;0, rate1(1,$L$52,$L$51,$L$54,L877,$L$53,$L$50,P877),"")</f>
        <v/>
      </c>
      <c r="S877" s="323"/>
      <c r="T877" s="323"/>
      <c r="U877" s="328"/>
      <c r="V877" s="336"/>
      <c r="W877" s="328"/>
      <c r="X877" s="328"/>
      <c r="Y877" s="328"/>
      <c r="Z877" s="108" t="str">
        <f>IF(H877&gt;0, rate1(1,$L$52,$L$51,$L$54,U877,$L$53,$L$50,Y877),"")</f>
        <v/>
      </c>
      <c r="AA877" s="336" t="str">
        <f t="shared" si="497"/>
        <v/>
      </c>
      <c r="AB877" s="336" t="str">
        <f t="shared" si="498"/>
        <v/>
      </c>
      <c r="AC877" s="328" t="str">
        <f t="shared" si="499"/>
        <v/>
      </c>
      <c r="AD877" s="328" t="str">
        <f t="shared" si="500"/>
        <v/>
      </c>
      <c r="AE877" s="328" t="str">
        <f t="shared" si="501"/>
        <v/>
      </c>
      <c r="AF877" s="328" t="str">
        <f t="shared" si="502"/>
        <v/>
      </c>
      <c r="AG877" s="328" t="str">
        <f t="shared" si="503"/>
        <v/>
      </c>
      <c r="AH877" s="328" t="str">
        <f t="shared" si="504"/>
        <v/>
      </c>
      <c r="AI877" s="328" t="str">
        <f t="shared" si="505"/>
        <v/>
      </c>
      <c r="AJ877" s="328" t="str">
        <f t="shared" si="506"/>
        <v/>
      </c>
      <c r="AK877" s="337" t="str">
        <f t="shared" si="507"/>
        <v/>
      </c>
      <c r="AL877" s="42" t="str">
        <f t="shared" si="508"/>
        <v/>
      </c>
    </row>
    <row r="878" spans="2:38" ht="15" x14ac:dyDescent="0.15">
      <c r="B878" s="328" t="str">
        <f t="shared" si="486"/>
        <v/>
      </c>
      <c r="C878" s="328" t="str">
        <f t="shared" si="487"/>
        <v/>
      </c>
      <c r="D878" s="328" t="str">
        <f t="shared" si="488"/>
        <v/>
      </c>
      <c r="E878" s="328" t="e">
        <f t="shared" si="484"/>
        <v>#VALUE!</v>
      </c>
      <c r="F878" s="328" t="str">
        <f t="shared" si="489"/>
        <v/>
      </c>
      <c r="G878" s="328" t="str">
        <f t="shared" si="490"/>
        <v/>
      </c>
      <c r="H878" s="313"/>
      <c r="I878" s="328" t="str">
        <f t="shared" si="491"/>
        <v/>
      </c>
      <c r="J878" s="328">
        <f t="shared" si="485"/>
        <v>80</v>
      </c>
      <c r="K878" s="335" t="str">
        <f t="shared" si="492"/>
        <v/>
      </c>
      <c r="L878" s="323" t="str">
        <f t="shared" si="493"/>
        <v/>
      </c>
      <c r="M878" s="323" t="str">
        <f t="shared" si="494"/>
        <v/>
      </c>
      <c r="N878" s="328" t="str">
        <f t="shared" si="495"/>
        <v/>
      </c>
      <c r="O878" s="328" t="str">
        <f t="shared" si="496"/>
        <v/>
      </c>
      <c r="P878" s="332"/>
      <c r="Q878" s="328"/>
      <c r="R878" s="277" t="str">
        <f>IF(H878&gt;0, rate1(1,$L$52,$L$51,$L$54,L878,$L$53,$L$50,P878),"")</f>
        <v/>
      </c>
      <c r="S878" s="323"/>
      <c r="T878" s="323"/>
      <c r="U878" s="328"/>
      <c r="V878" s="336"/>
      <c r="W878" s="328"/>
      <c r="X878" s="328"/>
      <c r="Y878" s="328"/>
      <c r="Z878" s="108" t="str">
        <f>IF(H878&gt;0, rate1(1,$L$52,$L$51,$L$54,U878,$L$53,$L$50,Y878),"")</f>
        <v/>
      </c>
      <c r="AA878" s="336" t="str">
        <f t="shared" si="497"/>
        <v/>
      </c>
      <c r="AB878" s="336" t="str">
        <f t="shared" si="498"/>
        <v/>
      </c>
      <c r="AC878" s="328" t="str">
        <f t="shared" si="499"/>
        <v/>
      </c>
      <c r="AD878" s="328" t="str">
        <f t="shared" si="500"/>
        <v/>
      </c>
      <c r="AE878" s="328" t="str">
        <f t="shared" si="501"/>
        <v/>
      </c>
      <c r="AF878" s="328" t="str">
        <f t="shared" si="502"/>
        <v/>
      </c>
      <c r="AG878" s="328" t="str">
        <f t="shared" si="503"/>
        <v/>
      </c>
      <c r="AH878" s="328" t="str">
        <f t="shared" si="504"/>
        <v/>
      </c>
      <c r="AI878" s="328" t="str">
        <f t="shared" si="505"/>
        <v/>
      </c>
      <c r="AJ878" s="328" t="str">
        <f t="shared" si="506"/>
        <v/>
      </c>
      <c r="AK878" s="337" t="str">
        <f t="shared" si="507"/>
        <v/>
      </c>
      <c r="AL878" s="42" t="str">
        <f t="shared" si="508"/>
        <v/>
      </c>
    </row>
    <row r="879" spans="2:38" ht="15" x14ac:dyDescent="0.15">
      <c r="B879" s="328" t="str">
        <f t="shared" si="486"/>
        <v/>
      </c>
      <c r="C879" s="328" t="str">
        <f t="shared" si="487"/>
        <v/>
      </c>
      <c r="D879" s="328" t="str">
        <f t="shared" si="488"/>
        <v/>
      </c>
      <c r="E879" s="328" t="e">
        <f t="shared" si="484"/>
        <v>#VALUE!</v>
      </c>
      <c r="F879" s="328" t="str">
        <f t="shared" si="489"/>
        <v/>
      </c>
      <c r="G879" s="328" t="str">
        <f t="shared" si="490"/>
        <v/>
      </c>
      <c r="H879" s="313"/>
      <c r="I879" s="328" t="str">
        <f t="shared" si="491"/>
        <v/>
      </c>
      <c r="J879" s="328">
        <f t="shared" si="485"/>
        <v>80</v>
      </c>
      <c r="K879" s="335" t="str">
        <f t="shared" si="492"/>
        <v/>
      </c>
      <c r="L879" s="323" t="str">
        <f t="shared" si="493"/>
        <v/>
      </c>
      <c r="M879" s="323" t="str">
        <f t="shared" si="494"/>
        <v/>
      </c>
      <c r="N879" s="328" t="str">
        <f t="shared" si="495"/>
        <v/>
      </c>
      <c r="O879" s="328" t="str">
        <f t="shared" si="496"/>
        <v/>
      </c>
      <c r="P879" s="332"/>
      <c r="Q879" s="328"/>
      <c r="R879" s="277" t="str">
        <f>IF(H879&gt;0, rate1(1,$L$52,$L$51,$L$54,L879,$L$53,$L$50,P879),"")</f>
        <v/>
      </c>
      <c r="S879" s="323"/>
      <c r="T879" s="323"/>
      <c r="U879" s="328"/>
      <c r="V879" s="336"/>
      <c r="W879" s="328"/>
      <c r="X879" s="328"/>
      <c r="Y879" s="328"/>
      <c r="Z879" s="108" t="str">
        <f>IF(H879&gt;0, rate1(1,$L$52,$L$51,$L$54,U879,$L$53,$L$50,Y879),"")</f>
        <v/>
      </c>
      <c r="AA879" s="336" t="str">
        <f t="shared" si="497"/>
        <v/>
      </c>
      <c r="AB879" s="336" t="str">
        <f t="shared" si="498"/>
        <v/>
      </c>
      <c r="AC879" s="328" t="str">
        <f t="shared" si="499"/>
        <v/>
      </c>
      <c r="AD879" s="328" t="str">
        <f t="shared" si="500"/>
        <v/>
      </c>
      <c r="AE879" s="328" t="str">
        <f t="shared" si="501"/>
        <v/>
      </c>
      <c r="AF879" s="328" t="str">
        <f t="shared" si="502"/>
        <v/>
      </c>
      <c r="AG879" s="328" t="str">
        <f t="shared" si="503"/>
        <v/>
      </c>
      <c r="AH879" s="328" t="str">
        <f t="shared" si="504"/>
        <v/>
      </c>
      <c r="AI879" s="328" t="str">
        <f t="shared" si="505"/>
        <v/>
      </c>
      <c r="AJ879" s="328" t="str">
        <f t="shared" si="506"/>
        <v/>
      </c>
      <c r="AK879" s="337" t="str">
        <f t="shared" si="507"/>
        <v/>
      </c>
      <c r="AL879" s="42" t="str">
        <f t="shared" si="508"/>
        <v/>
      </c>
    </row>
    <row r="880" spans="2:38" ht="15" x14ac:dyDescent="0.15">
      <c r="B880" s="328" t="str">
        <f t="shared" si="486"/>
        <v/>
      </c>
      <c r="C880" s="328" t="str">
        <f t="shared" si="487"/>
        <v/>
      </c>
      <c r="D880" s="328" t="str">
        <f t="shared" si="488"/>
        <v/>
      </c>
      <c r="E880" s="328" t="e">
        <f t="shared" si="484"/>
        <v>#VALUE!</v>
      </c>
      <c r="F880" s="328" t="str">
        <f t="shared" si="489"/>
        <v/>
      </c>
      <c r="G880" s="328" t="str">
        <f t="shared" si="490"/>
        <v/>
      </c>
      <c r="H880" s="313"/>
      <c r="I880" s="328" t="str">
        <f t="shared" si="491"/>
        <v/>
      </c>
      <c r="J880" s="328">
        <f t="shared" si="485"/>
        <v>80</v>
      </c>
      <c r="K880" s="335" t="str">
        <f t="shared" si="492"/>
        <v/>
      </c>
      <c r="L880" s="323" t="str">
        <f t="shared" si="493"/>
        <v/>
      </c>
      <c r="M880" s="323" t="str">
        <f t="shared" si="494"/>
        <v/>
      </c>
      <c r="N880" s="328" t="str">
        <f t="shared" si="495"/>
        <v/>
      </c>
      <c r="O880" s="328" t="str">
        <f t="shared" si="496"/>
        <v/>
      </c>
      <c r="P880" s="332"/>
      <c r="Q880" s="328"/>
      <c r="R880" s="277" t="str">
        <f>IF(H880&gt;0, rate1(1,$L$52,$L$51,$L$54,L880,$L$53,$L$50,P880),"")</f>
        <v/>
      </c>
      <c r="S880" s="323"/>
      <c r="T880" s="323"/>
      <c r="U880" s="328"/>
      <c r="V880" s="336"/>
      <c r="W880" s="328"/>
      <c r="X880" s="328"/>
      <c r="Y880" s="328"/>
      <c r="Z880" s="108" t="str">
        <f>IF(H880&gt;0, rate1(1,$L$52,$L$51,$L$54,U880,$L$53,$L$50,Y880),"")</f>
        <v/>
      </c>
      <c r="AA880" s="336" t="str">
        <f t="shared" si="497"/>
        <v/>
      </c>
      <c r="AB880" s="336" t="str">
        <f t="shared" si="498"/>
        <v/>
      </c>
      <c r="AC880" s="328" t="str">
        <f t="shared" si="499"/>
        <v/>
      </c>
      <c r="AD880" s="328" t="str">
        <f t="shared" si="500"/>
        <v/>
      </c>
      <c r="AE880" s="328" t="str">
        <f t="shared" si="501"/>
        <v/>
      </c>
      <c r="AF880" s="328" t="str">
        <f t="shared" si="502"/>
        <v/>
      </c>
      <c r="AG880" s="328" t="str">
        <f t="shared" si="503"/>
        <v/>
      </c>
      <c r="AH880" s="328" t="str">
        <f t="shared" si="504"/>
        <v/>
      </c>
      <c r="AI880" s="328" t="str">
        <f t="shared" si="505"/>
        <v/>
      </c>
      <c r="AJ880" s="328" t="str">
        <f t="shared" si="506"/>
        <v/>
      </c>
      <c r="AK880" s="337" t="str">
        <f t="shared" si="507"/>
        <v/>
      </c>
      <c r="AL880" s="42" t="str">
        <f t="shared" si="508"/>
        <v/>
      </c>
    </row>
    <row r="881" spans="2:38" ht="15" x14ac:dyDescent="0.15">
      <c r="B881" s="328" t="str">
        <f t="shared" si="486"/>
        <v/>
      </c>
      <c r="C881" s="328" t="str">
        <f t="shared" si="487"/>
        <v/>
      </c>
      <c r="D881" s="328" t="str">
        <f t="shared" si="488"/>
        <v/>
      </c>
      <c r="E881" s="328" t="e">
        <f t="shared" si="484"/>
        <v>#VALUE!</v>
      </c>
      <c r="F881" s="328" t="str">
        <f t="shared" si="489"/>
        <v/>
      </c>
      <c r="G881" s="328" t="str">
        <f t="shared" si="490"/>
        <v/>
      </c>
      <c r="H881" s="313"/>
      <c r="I881" s="328" t="str">
        <f t="shared" si="491"/>
        <v/>
      </c>
      <c r="J881" s="328">
        <f t="shared" si="485"/>
        <v>80</v>
      </c>
      <c r="K881" s="335" t="str">
        <f t="shared" si="492"/>
        <v/>
      </c>
      <c r="L881" s="323" t="str">
        <f t="shared" si="493"/>
        <v/>
      </c>
      <c r="M881" s="323" t="str">
        <f t="shared" si="494"/>
        <v/>
      </c>
      <c r="N881" s="328" t="str">
        <f t="shared" si="495"/>
        <v/>
      </c>
      <c r="O881" s="328" t="str">
        <f t="shared" si="496"/>
        <v/>
      </c>
      <c r="P881" s="332"/>
      <c r="Q881" s="328"/>
      <c r="R881" s="277" t="str">
        <f>IF(H881&gt;0, rate1(1,$L$52,$L$51,$L$54,L881,$L$53,$L$50,P881),"")</f>
        <v/>
      </c>
      <c r="S881" s="323"/>
      <c r="T881" s="323"/>
      <c r="U881" s="328"/>
      <c r="V881" s="336"/>
      <c r="W881" s="328"/>
      <c r="X881" s="328"/>
      <c r="Y881" s="328"/>
      <c r="Z881" s="108" t="str">
        <f>IF(H881&gt;0, rate1(1,$L$52,$L$51,$L$54,U881,$L$53,$L$50,Y881),"")</f>
        <v/>
      </c>
      <c r="AA881" s="336" t="str">
        <f t="shared" si="497"/>
        <v/>
      </c>
      <c r="AB881" s="336" t="str">
        <f t="shared" si="498"/>
        <v/>
      </c>
      <c r="AC881" s="328" t="str">
        <f t="shared" si="499"/>
        <v/>
      </c>
      <c r="AD881" s="328" t="str">
        <f t="shared" si="500"/>
        <v/>
      </c>
      <c r="AE881" s="328" t="str">
        <f t="shared" si="501"/>
        <v/>
      </c>
      <c r="AF881" s="328" t="str">
        <f t="shared" si="502"/>
        <v/>
      </c>
      <c r="AG881" s="328" t="str">
        <f t="shared" si="503"/>
        <v/>
      </c>
      <c r="AH881" s="328" t="str">
        <f t="shared" si="504"/>
        <v/>
      </c>
      <c r="AI881" s="328" t="str">
        <f t="shared" si="505"/>
        <v/>
      </c>
      <c r="AJ881" s="328" t="str">
        <f t="shared" si="506"/>
        <v/>
      </c>
      <c r="AK881" s="337" t="str">
        <f t="shared" si="507"/>
        <v/>
      </c>
      <c r="AL881" s="42" t="str">
        <f t="shared" si="508"/>
        <v/>
      </c>
    </row>
    <row r="882" spans="2:38" ht="15" x14ac:dyDescent="0.15">
      <c r="B882" s="328" t="str">
        <f t="shared" si="486"/>
        <v/>
      </c>
      <c r="C882" s="328" t="str">
        <f t="shared" si="487"/>
        <v/>
      </c>
      <c r="D882" s="328" t="str">
        <f t="shared" si="488"/>
        <v/>
      </c>
      <c r="E882" s="328" t="e">
        <f t="shared" si="484"/>
        <v>#VALUE!</v>
      </c>
      <c r="F882" s="328" t="str">
        <f t="shared" si="489"/>
        <v/>
      </c>
      <c r="G882" s="328" t="str">
        <f t="shared" si="490"/>
        <v/>
      </c>
      <c r="H882" s="313"/>
      <c r="I882" s="328" t="str">
        <f t="shared" si="491"/>
        <v/>
      </c>
      <c r="J882" s="328">
        <f t="shared" si="485"/>
        <v>80</v>
      </c>
      <c r="K882" s="335" t="str">
        <f t="shared" si="492"/>
        <v/>
      </c>
      <c r="L882" s="323" t="str">
        <f t="shared" si="493"/>
        <v/>
      </c>
      <c r="M882" s="323" t="str">
        <f t="shared" si="494"/>
        <v/>
      </c>
      <c r="N882" s="328" t="str">
        <f t="shared" si="495"/>
        <v/>
      </c>
      <c r="O882" s="328" t="str">
        <f t="shared" si="496"/>
        <v/>
      </c>
      <c r="P882" s="332"/>
      <c r="Q882" s="328"/>
      <c r="R882" s="277" t="str">
        <f>IF(H882&gt;0, rate1(1,$L$52,$L$51,$L$54,L882,$L$53,$L$50,P882),"")</f>
        <v/>
      </c>
      <c r="S882" s="323"/>
      <c r="T882" s="323"/>
      <c r="U882" s="328"/>
      <c r="V882" s="336"/>
      <c r="W882" s="328"/>
      <c r="X882" s="328"/>
      <c r="Y882" s="328"/>
      <c r="Z882" s="108" t="str">
        <f>IF(H882&gt;0, rate1(1,$L$52,$L$51,$L$54,U882,$L$53,$L$50,Y882),"")</f>
        <v/>
      </c>
      <c r="AA882" s="336" t="str">
        <f t="shared" si="497"/>
        <v/>
      </c>
      <c r="AB882" s="336" t="str">
        <f t="shared" si="498"/>
        <v/>
      </c>
      <c r="AC882" s="328" t="str">
        <f t="shared" si="499"/>
        <v/>
      </c>
      <c r="AD882" s="328" t="str">
        <f t="shared" si="500"/>
        <v/>
      </c>
      <c r="AE882" s="328" t="str">
        <f t="shared" si="501"/>
        <v/>
      </c>
      <c r="AF882" s="328" t="str">
        <f t="shared" si="502"/>
        <v/>
      </c>
      <c r="AG882" s="328" t="str">
        <f t="shared" si="503"/>
        <v/>
      </c>
      <c r="AH882" s="328" t="str">
        <f t="shared" si="504"/>
        <v/>
      </c>
      <c r="AI882" s="328" t="str">
        <f t="shared" si="505"/>
        <v/>
      </c>
      <c r="AJ882" s="328" t="str">
        <f t="shared" si="506"/>
        <v/>
      </c>
      <c r="AK882" s="337" t="str">
        <f t="shared" si="507"/>
        <v/>
      </c>
      <c r="AL882" s="42" t="str">
        <f t="shared" si="508"/>
        <v/>
      </c>
    </row>
    <row r="883" spans="2:38" ht="15" x14ac:dyDescent="0.15">
      <c r="B883" s="328" t="str">
        <f t="shared" si="486"/>
        <v/>
      </c>
      <c r="C883" s="328" t="str">
        <f t="shared" si="487"/>
        <v/>
      </c>
      <c r="D883" s="328" t="str">
        <f t="shared" si="488"/>
        <v/>
      </c>
      <c r="E883" s="328" t="e">
        <f t="shared" si="484"/>
        <v>#VALUE!</v>
      </c>
      <c r="F883" s="328" t="str">
        <f t="shared" si="489"/>
        <v/>
      </c>
      <c r="G883" s="328" t="str">
        <f t="shared" si="490"/>
        <v/>
      </c>
      <c r="H883" s="313"/>
      <c r="I883" s="328" t="str">
        <f t="shared" si="491"/>
        <v/>
      </c>
      <c r="J883" s="328">
        <f t="shared" si="485"/>
        <v>80</v>
      </c>
      <c r="K883" s="335" t="str">
        <f t="shared" si="492"/>
        <v/>
      </c>
      <c r="L883" s="323" t="str">
        <f t="shared" si="493"/>
        <v/>
      </c>
      <c r="M883" s="323" t="str">
        <f t="shared" si="494"/>
        <v/>
      </c>
      <c r="N883" s="328" t="str">
        <f t="shared" si="495"/>
        <v/>
      </c>
      <c r="O883" s="328" t="str">
        <f t="shared" si="496"/>
        <v/>
      </c>
      <c r="P883" s="332"/>
      <c r="Q883" s="328"/>
      <c r="R883" s="277" t="str">
        <f>IF(H883&gt;0, rate1(1,$L$52,$L$51,$L$54,L883,$L$53,$L$50,P883),"")</f>
        <v/>
      </c>
      <c r="S883" s="323"/>
      <c r="T883" s="323"/>
      <c r="U883" s="328"/>
      <c r="V883" s="336"/>
      <c r="W883" s="328"/>
      <c r="X883" s="328"/>
      <c r="Y883" s="328"/>
      <c r="Z883" s="108" t="str">
        <f>IF(H883&gt;0, rate1(1,$L$52,$L$51,$L$54,U883,$L$53,$L$50,Y883),"")</f>
        <v/>
      </c>
      <c r="AA883" s="336" t="str">
        <f t="shared" si="497"/>
        <v/>
      </c>
      <c r="AB883" s="336" t="str">
        <f t="shared" si="498"/>
        <v/>
      </c>
      <c r="AC883" s="328" t="str">
        <f t="shared" si="499"/>
        <v/>
      </c>
      <c r="AD883" s="328" t="str">
        <f t="shared" si="500"/>
        <v/>
      </c>
      <c r="AE883" s="328" t="str">
        <f t="shared" si="501"/>
        <v/>
      </c>
      <c r="AF883" s="328" t="str">
        <f t="shared" si="502"/>
        <v/>
      </c>
      <c r="AG883" s="328" t="str">
        <f t="shared" si="503"/>
        <v/>
      </c>
      <c r="AH883" s="328" t="str">
        <f t="shared" si="504"/>
        <v/>
      </c>
      <c r="AI883" s="328" t="str">
        <f t="shared" si="505"/>
        <v/>
      </c>
      <c r="AJ883" s="328" t="str">
        <f t="shared" si="506"/>
        <v/>
      </c>
      <c r="AK883" s="337" t="str">
        <f t="shared" si="507"/>
        <v/>
      </c>
      <c r="AL883" s="42" t="str">
        <f t="shared" si="508"/>
        <v/>
      </c>
    </row>
    <row r="884" spans="2:38" ht="15" x14ac:dyDescent="0.15">
      <c r="B884" s="328" t="str">
        <f t="shared" si="486"/>
        <v/>
      </c>
      <c r="C884" s="328" t="str">
        <f t="shared" si="487"/>
        <v/>
      </c>
      <c r="D884" s="328" t="str">
        <f t="shared" si="488"/>
        <v/>
      </c>
      <c r="E884" s="328" t="e">
        <f t="shared" si="484"/>
        <v>#VALUE!</v>
      </c>
      <c r="F884" s="328" t="str">
        <f t="shared" si="489"/>
        <v/>
      </c>
      <c r="G884" s="328" t="str">
        <f t="shared" si="490"/>
        <v/>
      </c>
      <c r="H884" s="313"/>
      <c r="I884" s="328" t="str">
        <f t="shared" si="491"/>
        <v/>
      </c>
      <c r="J884" s="328">
        <f t="shared" si="485"/>
        <v>80</v>
      </c>
      <c r="K884" s="335" t="str">
        <f t="shared" si="492"/>
        <v/>
      </c>
      <c r="L884" s="323" t="str">
        <f t="shared" si="493"/>
        <v/>
      </c>
      <c r="M884" s="323" t="str">
        <f t="shared" si="494"/>
        <v/>
      </c>
      <c r="N884" s="328" t="str">
        <f t="shared" si="495"/>
        <v/>
      </c>
      <c r="O884" s="328" t="str">
        <f t="shared" si="496"/>
        <v/>
      </c>
      <c r="P884" s="332"/>
      <c r="Q884" s="328"/>
      <c r="R884" s="277" t="str">
        <f>IF(H884&gt;0, rate1(1,$L$52,$L$51,$L$54,L884,$L$53,$L$50,P884),"")</f>
        <v/>
      </c>
      <c r="S884" s="323"/>
      <c r="T884" s="323"/>
      <c r="U884" s="328"/>
      <c r="V884" s="336"/>
      <c r="W884" s="328"/>
      <c r="X884" s="328"/>
      <c r="Y884" s="328"/>
      <c r="Z884" s="108" t="str">
        <f>IF(H884&gt;0, rate1(1,$L$52,$L$51,$L$54,U884,$L$53,$L$50,Y884),"")</f>
        <v/>
      </c>
      <c r="AA884" s="336" t="str">
        <f t="shared" si="497"/>
        <v/>
      </c>
      <c r="AB884" s="336" t="str">
        <f t="shared" si="498"/>
        <v/>
      </c>
      <c r="AC884" s="328" t="str">
        <f t="shared" si="499"/>
        <v/>
      </c>
      <c r="AD884" s="328" t="str">
        <f t="shared" si="500"/>
        <v/>
      </c>
      <c r="AE884" s="328" t="str">
        <f t="shared" si="501"/>
        <v/>
      </c>
      <c r="AF884" s="328" t="str">
        <f t="shared" si="502"/>
        <v/>
      </c>
      <c r="AG884" s="328" t="str">
        <f t="shared" si="503"/>
        <v/>
      </c>
      <c r="AH884" s="328" t="str">
        <f t="shared" si="504"/>
        <v/>
      </c>
      <c r="AI884" s="328" t="str">
        <f t="shared" si="505"/>
        <v/>
      </c>
      <c r="AJ884" s="328" t="str">
        <f t="shared" si="506"/>
        <v/>
      </c>
      <c r="AK884" s="337" t="str">
        <f t="shared" si="507"/>
        <v/>
      </c>
      <c r="AL884" s="42" t="str">
        <f t="shared" si="508"/>
        <v/>
      </c>
    </row>
    <row r="885" spans="2:38" ht="15" x14ac:dyDescent="0.15">
      <c r="B885" s="328" t="str">
        <f t="shared" si="486"/>
        <v/>
      </c>
      <c r="C885" s="328" t="str">
        <f t="shared" si="487"/>
        <v/>
      </c>
      <c r="D885" s="328" t="str">
        <f t="shared" si="488"/>
        <v/>
      </c>
      <c r="E885" s="328" t="e">
        <f t="shared" si="484"/>
        <v>#VALUE!</v>
      </c>
      <c r="F885" s="328" t="str">
        <f t="shared" si="489"/>
        <v/>
      </c>
      <c r="G885" s="328" t="str">
        <f t="shared" si="490"/>
        <v/>
      </c>
      <c r="H885" s="313"/>
      <c r="I885" s="328" t="str">
        <f t="shared" si="491"/>
        <v/>
      </c>
      <c r="J885" s="328">
        <f t="shared" si="485"/>
        <v>80</v>
      </c>
      <c r="K885" s="335" t="str">
        <f t="shared" si="492"/>
        <v/>
      </c>
      <c r="L885" s="323" t="str">
        <f t="shared" si="493"/>
        <v/>
      </c>
      <c r="M885" s="323" t="str">
        <f t="shared" si="494"/>
        <v/>
      </c>
      <c r="N885" s="328" t="str">
        <f t="shared" si="495"/>
        <v/>
      </c>
      <c r="O885" s="328" t="str">
        <f t="shared" si="496"/>
        <v/>
      </c>
      <c r="P885" s="332"/>
      <c r="Q885" s="328"/>
      <c r="R885" s="277" t="str">
        <f>IF(H885&gt;0, rate1(1,$L$52,$L$51,$L$54,L885,$L$53,$L$50,P885),"")</f>
        <v/>
      </c>
      <c r="S885" s="323"/>
      <c r="T885" s="323"/>
      <c r="U885" s="328"/>
      <c r="V885" s="336"/>
      <c r="W885" s="328"/>
      <c r="X885" s="328"/>
      <c r="Y885" s="328"/>
      <c r="Z885" s="108" t="str">
        <f>IF(H885&gt;0, rate1(1,$L$52,$L$51,$L$54,U885,$L$53,$L$50,Y885),"")</f>
        <v/>
      </c>
      <c r="AA885" s="336" t="str">
        <f t="shared" si="497"/>
        <v/>
      </c>
      <c r="AB885" s="336" t="str">
        <f t="shared" si="498"/>
        <v/>
      </c>
      <c r="AC885" s="328" t="str">
        <f t="shared" si="499"/>
        <v/>
      </c>
      <c r="AD885" s="328" t="str">
        <f t="shared" si="500"/>
        <v/>
      </c>
      <c r="AE885" s="328" t="str">
        <f t="shared" si="501"/>
        <v/>
      </c>
      <c r="AF885" s="328" t="str">
        <f t="shared" si="502"/>
        <v/>
      </c>
      <c r="AG885" s="328" t="str">
        <f t="shared" si="503"/>
        <v/>
      </c>
      <c r="AH885" s="328" t="str">
        <f t="shared" si="504"/>
        <v/>
      </c>
      <c r="AI885" s="328" t="str">
        <f t="shared" si="505"/>
        <v/>
      </c>
      <c r="AJ885" s="328" t="str">
        <f t="shared" si="506"/>
        <v/>
      </c>
      <c r="AK885" s="337" t="str">
        <f t="shared" si="507"/>
        <v/>
      </c>
      <c r="AL885" s="42" t="str">
        <f t="shared" si="508"/>
        <v/>
      </c>
    </row>
    <row r="886" spans="2:38" ht="15" x14ac:dyDescent="0.15">
      <c r="B886" s="328" t="str">
        <f t="shared" si="486"/>
        <v/>
      </c>
      <c r="C886" s="328" t="str">
        <f t="shared" si="487"/>
        <v/>
      </c>
      <c r="D886" s="328" t="str">
        <f t="shared" si="488"/>
        <v/>
      </c>
      <c r="E886" s="328" t="e">
        <f t="shared" si="484"/>
        <v>#VALUE!</v>
      </c>
      <c r="F886" s="328" t="str">
        <f t="shared" si="489"/>
        <v/>
      </c>
      <c r="G886" s="328" t="str">
        <f t="shared" si="490"/>
        <v/>
      </c>
      <c r="H886" s="313"/>
      <c r="I886" s="328" t="str">
        <f t="shared" si="491"/>
        <v/>
      </c>
      <c r="J886" s="328">
        <f t="shared" si="485"/>
        <v>80</v>
      </c>
      <c r="K886" s="335" t="str">
        <f t="shared" si="492"/>
        <v/>
      </c>
      <c r="L886" s="323" t="str">
        <f t="shared" si="493"/>
        <v/>
      </c>
      <c r="M886" s="323" t="str">
        <f t="shared" si="494"/>
        <v/>
      </c>
      <c r="N886" s="328" t="str">
        <f t="shared" si="495"/>
        <v/>
      </c>
      <c r="O886" s="328" t="str">
        <f t="shared" si="496"/>
        <v/>
      </c>
      <c r="P886" s="332"/>
      <c r="Q886" s="328"/>
      <c r="R886" s="277" t="str">
        <f>IF(H886&gt;0, rate1(1,$L$52,$L$51,$L$54,L886,$L$53,$L$50,P886),"")</f>
        <v/>
      </c>
      <c r="S886" s="323"/>
      <c r="T886" s="323"/>
      <c r="U886" s="328"/>
      <c r="V886" s="336"/>
      <c r="W886" s="328"/>
      <c r="X886" s="328"/>
      <c r="Y886" s="328"/>
      <c r="Z886" s="108" t="str">
        <f>IF(H886&gt;0, rate1(1,$L$52,$L$51,$L$54,U886,$L$53,$L$50,Y886),"")</f>
        <v/>
      </c>
      <c r="AA886" s="336" t="str">
        <f t="shared" si="497"/>
        <v/>
      </c>
      <c r="AB886" s="336" t="str">
        <f t="shared" si="498"/>
        <v/>
      </c>
      <c r="AC886" s="328" t="str">
        <f t="shared" si="499"/>
        <v/>
      </c>
      <c r="AD886" s="328" t="str">
        <f t="shared" si="500"/>
        <v/>
      </c>
      <c r="AE886" s="328" t="str">
        <f t="shared" si="501"/>
        <v/>
      </c>
      <c r="AF886" s="328" t="str">
        <f t="shared" si="502"/>
        <v/>
      </c>
      <c r="AG886" s="328" t="str">
        <f t="shared" si="503"/>
        <v/>
      </c>
      <c r="AH886" s="328" t="str">
        <f t="shared" si="504"/>
        <v/>
      </c>
      <c r="AI886" s="328" t="str">
        <f t="shared" si="505"/>
        <v/>
      </c>
      <c r="AJ886" s="328" t="str">
        <f t="shared" si="506"/>
        <v/>
      </c>
      <c r="AK886" s="337" t="str">
        <f t="shared" si="507"/>
        <v/>
      </c>
      <c r="AL886" s="42" t="str">
        <f t="shared" si="508"/>
        <v/>
      </c>
    </row>
    <row r="887" spans="2:38" ht="15" x14ac:dyDescent="0.15">
      <c r="B887" s="328" t="str">
        <f t="shared" si="486"/>
        <v/>
      </c>
      <c r="C887" s="328" t="str">
        <f t="shared" si="487"/>
        <v/>
      </c>
      <c r="D887" s="328" t="str">
        <f t="shared" si="488"/>
        <v/>
      </c>
      <c r="E887" s="328" t="e">
        <f t="shared" si="484"/>
        <v>#VALUE!</v>
      </c>
      <c r="F887" s="328" t="str">
        <f t="shared" si="489"/>
        <v/>
      </c>
      <c r="G887" s="328" t="str">
        <f t="shared" si="490"/>
        <v/>
      </c>
      <c r="H887" s="313"/>
      <c r="I887" s="328" t="str">
        <f t="shared" si="491"/>
        <v/>
      </c>
      <c r="J887" s="328">
        <f t="shared" si="485"/>
        <v>80</v>
      </c>
      <c r="K887" s="335" t="str">
        <f t="shared" si="492"/>
        <v/>
      </c>
      <c r="L887" s="323" t="str">
        <f t="shared" si="493"/>
        <v/>
      </c>
      <c r="M887" s="323" t="str">
        <f t="shared" si="494"/>
        <v/>
      </c>
      <c r="N887" s="328" t="str">
        <f t="shared" si="495"/>
        <v/>
      </c>
      <c r="O887" s="328" t="str">
        <f t="shared" si="496"/>
        <v/>
      </c>
      <c r="P887" s="332"/>
      <c r="Q887" s="328"/>
      <c r="R887" s="277" t="str">
        <f>IF(H887&gt;0, rate1(1,$L$52,$L$51,$L$54,L887,$L$53,$L$50,P887),"")</f>
        <v/>
      </c>
      <c r="S887" s="323"/>
      <c r="T887" s="323"/>
      <c r="U887" s="328"/>
      <c r="V887" s="336"/>
      <c r="W887" s="328"/>
      <c r="X887" s="328"/>
      <c r="Y887" s="328"/>
      <c r="Z887" s="108" t="str">
        <f>IF(H887&gt;0, rate1(1,$L$52,$L$51,$L$54,U887,$L$53,$L$50,Y887),"")</f>
        <v/>
      </c>
      <c r="AA887" s="336" t="str">
        <f t="shared" si="497"/>
        <v/>
      </c>
      <c r="AB887" s="336" t="str">
        <f t="shared" si="498"/>
        <v/>
      </c>
      <c r="AC887" s="328" t="str">
        <f t="shared" si="499"/>
        <v/>
      </c>
      <c r="AD887" s="328" t="str">
        <f t="shared" si="500"/>
        <v/>
      </c>
      <c r="AE887" s="328" t="str">
        <f t="shared" si="501"/>
        <v/>
      </c>
      <c r="AF887" s="328" t="str">
        <f t="shared" si="502"/>
        <v/>
      </c>
      <c r="AG887" s="328" t="str">
        <f t="shared" si="503"/>
        <v/>
      </c>
      <c r="AH887" s="328" t="str">
        <f t="shared" si="504"/>
        <v/>
      </c>
      <c r="AI887" s="328" t="str">
        <f t="shared" si="505"/>
        <v/>
      </c>
      <c r="AJ887" s="328" t="str">
        <f t="shared" si="506"/>
        <v/>
      </c>
      <c r="AK887" s="337" t="str">
        <f t="shared" si="507"/>
        <v/>
      </c>
      <c r="AL887" s="42" t="str">
        <f t="shared" si="508"/>
        <v/>
      </c>
    </row>
    <row r="888" spans="2:38" ht="15" x14ac:dyDescent="0.15">
      <c r="B888" s="328" t="str">
        <f t="shared" si="486"/>
        <v/>
      </c>
      <c r="C888" s="328" t="str">
        <f t="shared" si="487"/>
        <v/>
      </c>
      <c r="D888" s="328" t="str">
        <f t="shared" si="488"/>
        <v/>
      </c>
      <c r="E888" s="328" t="e">
        <f t="shared" si="484"/>
        <v>#VALUE!</v>
      </c>
      <c r="F888" s="328" t="str">
        <f t="shared" si="489"/>
        <v/>
      </c>
      <c r="G888" s="328" t="str">
        <f t="shared" si="490"/>
        <v/>
      </c>
      <c r="H888" s="313"/>
      <c r="I888" s="328" t="str">
        <f t="shared" si="491"/>
        <v/>
      </c>
      <c r="J888" s="328">
        <f t="shared" si="485"/>
        <v>80</v>
      </c>
      <c r="K888" s="335" t="str">
        <f t="shared" si="492"/>
        <v/>
      </c>
      <c r="L888" s="323" t="str">
        <f t="shared" si="493"/>
        <v/>
      </c>
      <c r="M888" s="323" t="str">
        <f t="shared" si="494"/>
        <v/>
      </c>
      <c r="N888" s="328" t="str">
        <f t="shared" si="495"/>
        <v/>
      </c>
      <c r="O888" s="328" t="str">
        <f t="shared" si="496"/>
        <v/>
      </c>
      <c r="P888" s="332"/>
      <c r="Q888" s="328"/>
      <c r="R888" s="277" t="str">
        <f>IF(H888&gt;0, rate1(1,$L$52,$L$51,$L$54,L888,$L$53,$L$50,P888),"")</f>
        <v/>
      </c>
      <c r="S888" s="323"/>
      <c r="T888" s="323"/>
      <c r="U888" s="328"/>
      <c r="V888" s="336"/>
      <c r="W888" s="328"/>
      <c r="X888" s="328"/>
      <c r="Y888" s="328"/>
      <c r="Z888" s="108" t="str">
        <f>IF(H888&gt;0, rate1(1,$L$52,$L$51,$L$54,U888,$L$53,$L$50,Y888),"")</f>
        <v/>
      </c>
      <c r="AA888" s="336" t="str">
        <f t="shared" si="497"/>
        <v/>
      </c>
      <c r="AB888" s="336" t="str">
        <f t="shared" si="498"/>
        <v/>
      </c>
      <c r="AC888" s="328" t="str">
        <f t="shared" si="499"/>
        <v/>
      </c>
      <c r="AD888" s="328" t="str">
        <f t="shared" si="500"/>
        <v/>
      </c>
      <c r="AE888" s="328" t="str">
        <f t="shared" si="501"/>
        <v/>
      </c>
      <c r="AF888" s="328" t="str">
        <f t="shared" si="502"/>
        <v/>
      </c>
      <c r="AG888" s="328" t="str">
        <f t="shared" si="503"/>
        <v/>
      </c>
      <c r="AH888" s="328" t="str">
        <f t="shared" si="504"/>
        <v/>
      </c>
      <c r="AI888" s="328" t="str">
        <f t="shared" si="505"/>
        <v/>
      </c>
      <c r="AJ888" s="328" t="str">
        <f t="shared" si="506"/>
        <v/>
      </c>
      <c r="AK888" s="337" t="str">
        <f t="shared" si="507"/>
        <v/>
      </c>
      <c r="AL888" s="42" t="str">
        <f t="shared" si="508"/>
        <v/>
      </c>
    </row>
    <row r="889" spans="2:38" ht="15" x14ac:dyDescent="0.15">
      <c r="B889" s="328" t="str">
        <f t="shared" si="486"/>
        <v/>
      </c>
      <c r="C889" s="328" t="str">
        <f t="shared" si="487"/>
        <v/>
      </c>
      <c r="D889" s="328" t="str">
        <f t="shared" si="488"/>
        <v/>
      </c>
      <c r="E889" s="328" t="e">
        <f t="shared" si="484"/>
        <v>#VALUE!</v>
      </c>
      <c r="F889" s="328" t="str">
        <f t="shared" si="489"/>
        <v/>
      </c>
      <c r="G889" s="328" t="str">
        <f t="shared" si="490"/>
        <v/>
      </c>
      <c r="H889" s="313"/>
      <c r="I889" s="328" t="str">
        <f t="shared" si="491"/>
        <v/>
      </c>
      <c r="J889" s="328">
        <f t="shared" si="485"/>
        <v>80</v>
      </c>
      <c r="K889" s="335" t="str">
        <f t="shared" si="492"/>
        <v/>
      </c>
      <c r="L889" s="323" t="str">
        <f t="shared" si="493"/>
        <v/>
      </c>
      <c r="M889" s="323" t="str">
        <f t="shared" si="494"/>
        <v/>
      </c>
      <c r="N889" s="328" t="str">
        <f t="shared" si="495"/>
        <v/>
      </c>
      <c r="O889" s="328" t="str">
        <f t="shared" si="496"/>
        <v/>
      </c>
      <c r="P889" s="332"/>
      <c r="Q889" s="328"/>
      <c r="R889" s="277" t="str">
        <f>IF(H889&gt;0, rate1(1,$L$52,$L$51,$L$54,L889,$L$53,$L$50,P889),"")</f>
        <v/>
      </c>
      <c r="S889" s="323"/>
      <c r="T889" s="323"/>
      <c r="U889" s="328"/>
      <c r="V889" s="336"/>
      <c r="W889" s="328"/>
      <c r="X889" s="328"/>
      <c r="Y889" s="328"/>
      <c r="Z889" s="108" t="str">
        <f>IF(H889&gt;0, rate1(1,$L$52,$L$51,$L$54,U889,$L$53,$L$50,Y889),"")</f>
        <v/>
      </c>
      <c r="AA889" s="336" t="str">
        <f t="shared" si="497"/>
        <v/>
      </c>
      <c r="AB889" s="336" t="str">
        <f t="shared" si="498"/>
        <v/>
      </c>
      <c r="AC889" s="328" t="str">
        <f t="shared" si="499"/>
        <v/>
      </c>
      <c r="AD889" s="328" t="str">
        <f t="shared" si="500"/>
        <v/>
      </c>
      <c r="AE889" s="328" t="str">
        <f t="shared" si="501"/>
        <v/>
      </c>
      <c r="AF889" s="328" t="str">
        <f t="shared" si="502"/>
        <v/>
      </c>
      <c r="AG889" s="328" t="str">
        <f t="shared" si="503"/>
        <v/>
      </c>
      <c r="AH889" s="328" t="str">
        <f t="shared" si="504"/>
        <v/>
      </c>
      <c r="AI889" s="328" t="str">
        <f t="shared" si="505"/>
        <v/>
      </c>
      <c r="AJ889" s="328" t="str">
        <f t="shared" si="506"/>
        <v/>
      </c>
      <c r="AK889" s="337" t="str">
        <f t="shared" si="507"/>
        <v/>
      </c>
      <c r="AL889" s="42" t="str">
        <f t="shared" si="508"/>
        <v/>
      </c>
    </row>
    <row r="890" spans="2:38" ht="15" x14ac:dyDescent="0.15">
      <c r="B890" s="328" t="str">
        <f t="shared" si="486"/>
        <v/>
      </c>
      <c r="C890" s="328" t="str">
        <f t="shared" si="487"/>
        <v/>
      </c>
      <c r="D890" s="328" t="str">
        <f t="shared" si="488"/>
        <v/>
      </c>
      <c r="E890" s="328" t="e">
        <f t="shared" si="484"/>
        <v>#VALUE!</v>
      </c>
      <c r="F890" s="328" t="str">
        <f t="shared" si="489"/>
        <v/>
      </c>
      <c r="G890" s="328" t="str">
        <f t="shared" si="490"/>
        <v/>
      </c>
      <c r="H890" s="313"/>
      <c r="I890" s="328" t="str">
        <f t="shared" si="491"/>
        <v/>
      </c>
      <c r="J890" s="328">
        <f t="shared" si="485"/>
        <v>80</v>
      </c>
      <c r="K890" s="335" t="str">
        <f t="shared" si="492"/>
        <v/>
      </c>
      <c r="L890" s="323" t="str">
        <f t="shared" si="493"/>
        <v/>
      </c>
      <c r="M890" s="323" t="str">
        <f t="shared" si="494"/>
        <v/>
      </c>
      <c r="N890" s="328" t="str">
        <f t="shared" si="495"/>
        <v/>
      </c>
      <c r="O890" s="328" t="str">
        <f t="shared" si="496"/>
        <v/>
      </c>
      <c r="P890" s="332"/>
      <c r="Q890" s="328"/>
      <c r="R890" s="277" t="str">
        <f>IF(H890&gt;0, rate1(1,$L$52,$L$51,$L$54,L890,$L$53,$L$50,P890),"")</f>
        <v/>
      </c>
      <c r="S890" s="323"/>
      <c r="T890" s="323"/>
      <c r="U890" s="328"/>
      <c r="V890" s="336"/>
      <c r="W890" s="328"/>
      <c r="X890" s="328"/>
      <c r="Y890" s="328"/>
      <c r="Z890" s="108" t="str">
        <f>IF(H890&gt;0, rate1(1,$L$52,$L$51,$L$54,U890,$L$53,$L$50,Y890),"")</f>
        <v/>
      </c>
      <c r="AA890" s="336" t="str">
        <f t="shared" si="497"/>
        <v/>
      </c>
      <c r="AB890" s="336" t="str">
        <f t="shared" si="498"/>
        <v/>
      </c>
      <c r="AC890" s="328" t="str">
        <f t="shared" si="499"/>
        <v/>
      </c>
      <c r="AD890" s="328" t="str">
        <f t="shared" si="500"/>
        <v/>
      </c>
      <c r="AE890" s="328" t="str">
        <f t="shared" si="501"/>
        <v/>
      </c>
      <c r="AF890" s="328" t="str">
        <f t="shared" si="502"/>
        <v/>
      </c>
      <c r="AG890" s="328" t="str">
        <f t="shared" si="503"/>
        <v/>
      </c>
      <c r="AH890" s="328" t="str">
        <f t="shared" si="504"/>
        <v/>
      </c>
      <c r="AI890" s="328" t="str">
        <f t="shared" si="505"/>
        <v/>
      </c>
      <c r="AJ890" s="328" t="str">
        <f t="shared" si="506"/>
        <v/>
      </c>
      <c r="AK890" s="337" t="str">
        <f t="shared" si="507"/>
        <v/>
      </c>
      <c r="AL890" s="42" t="str">
        <f t="shared" si="508"/>
        <v/>
      </c>
    </row>
    <row r="891" spans="2:38" ht="15" x14ac:dyDescent="0.15">
      <c r="B891" s="328" t="str">
        <f t="shared" si="486"/>
        <v/>
      </c>
      <c r="C891" s="328" t="str">
        <f t="shared" si="487"/>
        <v/>
      </c>
      <c r="D891" s="328" t="str">
        <f t="shared" si="488"/>
        <v/>
      </c>
      <c r="E891" s="328" t="e">
        <f t="shared" si="484"/>
        <v>#VALUE!</v>
      </c>
      <c r="F891" s="328" t="str">
        <f t="shared" si="489"/>
        <v/>
      </c>
      <c r="G891" s="328" t="str">
        <f t="shared" si="490"/>
        <v/>
      </c>
      <c r="H891" s="313"/>
      <c r="I891" s="328" t="str">
        <f t="shared" si="491"/>
        <v/>
      </c>
      <c r="J891" s="328">
        <f t="shared" si="485"/>
        <v>80</v>
      </c>
      <c r="K891" s="335" t="str">
        <f t="shared" si="492"/>
        <v/>
      </c>
      <c r="L891" s="323" t="str">
        <f t="shared" si="493"/>
        <v/>
      </c>
      <c r="M891" s="323" t="str">
        <f t="shared" si="494"/>
        <v/>
      </c>
      <c r="N891" s="328" t="str">
        <f t="shared" si="495"/>
        <v/>
      </c>
      <c r="O891" s="328" t="str">
        <f t="shared" si="496"/>
        <v/>
      </c>
      <c r="P891" s="332"/>
      <c r="Q891" s="328"/>
      <c r="R891" s="277" t="str">
        <f>IF(H891&gt;0, rate1(1,$L$52,$L$51,$L$54,L891,$L$53,$L$50,P891),"")</f>
        <v/>
      </c>
      <c r="S891" s="323"/>
      <c r="T891" s="323"/>
      <c r="U891" s="328"/>
      <c r="V891" s="336"/>
      <c r="W891" s="328"/>
      <c r="X891" s="328"/>
      <c r="Y891" s="328"/>
      <c r="Z891" s="108" t="str">
        <f>IF(H891&gt;0, rate1(1,$L$52,$L$51,$L$54,U891,$L$53,$L$50,Y891),"")</f>
        <v/>
      </c>
      <c r="AA891" s="336" t="str">
        <f t="shared" si="497"/>
        <v/>
      </c>
      <c r="AB891" s="336" t="str">
        <f t="shared" si="498"/>
        <v/>
      </c>
      <c r="AC891" s="328" t="str">
        <f t="shared" si="499"/>
        <v/>
      </c>
      <c r="AD891" s="328" t="str">
        <f t="shared" si="500"/>
        <v/>
      </c>
      <c r="AE891" s="328" t="str">
        <f t="shared" si="501"/>
        <v/>
      </c>
      <c r="AF891" s="328" t="str">
        <f t="shared" si="502"/>
        <v/>
      </c>
      <c r="AG891" s="328" t="str">
        <f t="shared" si="503"/>
        <v/>
      </c>
      <c r="AH891" s="328" t="str">
        <f t="shared" si="504"/>
        <v/>
      </c>
      <c r="AI891" s="328" t="str">
        <f t="shared" si="505"/>
        <v/>
      </c>
      <c r="AJ891" s="328" t="str">
        <f t="shared" si="506"/>
        <v/>
      </c>
      <c r="AK891" s="337" t="str">
        <f t="shared" si="507"/>
        <v/>
      </c>
      <c r="AL891" s="42" t="str">
        <f t="shared" si="508"/>
        <v/>
      </c>
    </row>
    <row r="892" spans="2:38" ht="15" x14ac:dyDescent="0.15">
      <c r="B892" s="328" t="str">
        <f t="shared" si="486"/>
        <v/>
      </c>
      <c r="C892" s="328" t="str">
        <f t="shared" si="487"/>
        <v/>
      </c>
      <c r="D892" s="328" t="str">
        <f t="shared" si="488"/>
        <v/>
      </c>
      <c r="E892" s="328" t="e">
        <f t="shared" si="484"/>
        <v>#VALUE!</v>
      </c>
      <c r="F892" s="328" t="str">
        <f t="shared" si="489"/>
        <v/>
      </c>
      <c r="G892" s="328" t="str">
        <f t="shared" si="490"/>
        <v/>
      </c>
      <c r="H892" s="313"/>
      <c r="I892" s="328" t="str">
        <f t="shared" si="491"/>
        <v/>
      </c>
      <c r="J892" s="328">
        <f t="shared" si="485"/>
        <v>80</v>
      </c>
      <c r="K892" s="335" t="str">
        <f t="shared" si="492"/>
        <v/>
      </c>
      <c r="L892" s="323" t="str">
        <f t="shared" si="493"/>
        <v/>
      </c>
      <c r="M892" s="323" t="str">
        <f t="shared" si="494"/>
        <v/>
      </c>
      <c r="N892" s="328" t="str">
        <f t="shared" si="495"/>
        <v/>
      </c>
      <c r="O892" s="328" t="str">
        <f t="shared" si="496"/>
        <v/>
      </c>
      <c r="P892" s="332"/>
      <c r="Q892" s="328"/>
      <c r="R892" s="277" t="str">
        <f>IF(H892&gt;0, rate1(1,$L$52,$L$51,$L$54,L892,$L$53,$L$50,P892),"")</f>
        <v/>
      </c>
      <c r="S892" s="323"/>
      <c r="T892" s="323"/>
      <c r="U892" s="328"/>
      <c r="V892" s="336"/>
      <c r="W892" s="328"/>
      <c r="X892" s="328"/>
      <c r="Y892" s="328"/>
      <c r="Z892" s="108" t="str">
        <f>IF(H892&gt;0, rate1(1,$L$52,$L$51,$L$54,U892,$L$53,$L$50,Y892),"")</f>
        <v/>
      </c>
      <c r="AA892" s="336" t="str">
        <f t="shared" si="497"/>
        <v/>
      </c>
      <c r="AB892" s="336" t="str">
        <f t="shared" si="498"/>
        <v/>
      </c>
      <c r="AC892" s="328" t="str">
        <f t="shared" si="499"/>
        <v/>
      </c>
      <c r="AD892" s="328" t="str">
        <f t="shared" si="500"/>
        <v/>
      </c>
      <c r="AE892" s="328" t="str">
        <f t="shared" si="501"/>
        <v/>
      </c>
      <c r="AF892" s="328" t="str">
        <f t="shared" si="502"/>
        <v/>
      </c>
      <c r="AG892" s="328" t="str">
        <f t="shared" si="503"/>
        <v/>
      </c>
      <c r="AH892" s="328" t="str">
        <f t="shared" si="504"/>
        <v/>
      </c>
      <c r="AI892" s="328" t="str">
        <f t="shared" si="505"/>
        <v/>
      </c>
      <c r="AJ892" s="328" t="str">
        <f t="shared" si="506"/>
        <v/>
      </c>
      <c r="AK892" s="337" t="str">
        <f t="shared" si="507"/>
        <v/>
      </c>
      <c r="AL892" s="42" t="str">
        <f t="shared" si="508"/>
        <v/>
      </c>
    </row>
    <row r="893" spans="2:38" ht="15" x14ac:dyDescent="0.15">
      <c r="B893" s="328" t="str">
        <f t="shared" si="486"/>
        <v/>
      </c>
      <c r="C893" s="328" t="str">
        <f t="shared" si="487"/>
        <v/>
      </c>
      <c r="D893" s="328" t="str">
        <f t="shared" si="488"/>
        <v/>
      </c>
      <c r="E893" s="328" t="e">
        <f t="shared" si="484"/>
        <v>#VALUE!</v>
      </c>
      <c r="F893" s="328" t="str">
        <f t="shared" si="489"/>
        <v/>
      </c>
      <c r="G893" s="328" t="str">
        <f t="shared" si="490"/>
        <v/>
      </c>
      <c r="H893" s="313"/>
      <c r="I893" s="328" t="str">
        <f t="shared" si="491"/>
        <v/>
      </c>
      <c r="J893" s="328">
        <f t="shared" si="485"/>
        <v>80</v>
      </c>
      <c r="K893" s="335" t="str">
        <f t="shared" si="492"/>
        <v/>
      </c>
      <c r="L893" s="323" t="str">
        <f t="shared" si="493"/>
        <v/>
      </c>
      <c r="M893" s="323" t="str">
        <f t="shared" si="494"/>
        <v/>
      </c>
      <c r="N893" s="328" t="str">
        <f t="shared" si="495"/>
        <v/>
      </c>
      <c r="O893" s="328" t="str">
        <f t="shared" si="496"/>
        <v/>
      </c>
      <c r="P893" s="332"/>
      <c r="Q893" s="328"/>
      <c r="R893" s="277" t="str">
        <f>IF(H893&gt;0, rate1(1,$L$52,$L$51,$L$54,L893,$L$53,$L$50,P893),"")</f>
        <v/>
      </c>
      <c r="S893" s="323"/>
      <c r="T893" s="323"/>
      <c r="U893" s="328"/>
      <c r="V893" s="336"/>
      <c r="W893" s="328"/>
      <c r="X893" s="328"/>
      <c r="Y893" s="328"/>
      <c r="Z893" s="108" t="str">
        <f>IF(H893&gt;0, rate1(1,$L$52,$L$51,$L$54,U893,$L$53,$L$50,Y893),"")</f>
        <v/>
      </c>
      <c r="AA893" s="336" t="str">
        <f t="shared" si="497"/>
        <v/>
      </c>
      <c r="AB893" s="336" t="str">
        <f t="shared" si="498"/>
        <v/>
      </c>
      <c r="AC893" s="328" t="str">
        <f t="shared" si="499"/>
        <v/>
      </c>
      <c r="AD893" s="328" t="str">
        <f t="shared" si="500"/>
        <v/>
      </c>
      <c r="AE893" s="328" t="str">
        <f t="shared" si="501"/>
        <v/>
      </c>
      <c r="AF893" s="328" t="str">
        <f t="shared" si="502"/>
        <v/>
      </c>
      <c r="AG893" s="328" t="str">
        <f t="shared" si="503"/>
        <v/>
      </c>
      <c r="AH893" s="328" t="str">
        <f t="shared" si="504"/>
        <v/>
      </c>
      <c r="AI893" s="328" t="str">
        <f t="shared" si="505"/>
        <v/>
      </c>
      <c r="AJ893" s="328" t="str">
        <f t="shared" si="506"/>
        <v/>
      </c>
      <c r="AK893" s="337" t="str">
        <f t="shared" si="507"/>
        <v/>
      </c>
      <c r="AL893" s="42" t="str">
        <f t="shared" si="508"/>
        <v/>
      </c>
    </row>
    <row r="894" spans="2:38" ht="15" x14ac:dyDescent="0.15">
      <c r="B894" s="328" t="str">
        <f t="shared" si="486"/>
        <v/>
      </c>
      <c r="C894" s="328" t="str">
        <f t="shared" si="487"/>
        <v/>
      </c>
      <c r="D894" s="328" t="str">
        <f t="shared" si="488"/>
        <v/>
      </c>
      <c r="E894" s="328" t="e">
        <f t="shared" ref="E894:E957" si="509">bb2wang($B$6,$H$12,C894,$H$8,$H$9,I894,$H$10,$H$11,$K$10,$K$11,$H$13)</f>
        <v>#VALUE!</v>
      </c>
      <c r="F894" s="328" t="str">
        <f t="shared" si="489"/>
        <v/>
      </c>
      <c r="G894" s="328" t="str">
        <f t="shared" si="490"/>
        <v/>
      </c>
      <c r="H894" s="313"/>
      <c r="I894" s="328" t="str">
        <f t="shared" si="491"/>
        <v/>
      </c>
      <c r="J894" s="328">
        <f t="shared" ref="J894:J957" si="510">$B$7</f>
        <v>80</v>
      </c>
      <c r="K894" s="335" t="str">
        <f t="shared" si="492"/>
        <v/>
      </c>
      <c r="L894" s="323" t="str">
        <f t="shared" si="493"/>
        <v/>
      </c>
      <c r="M894" s="323" t="str">
        <f t="shared" si="494"/>
        <v/>
      </c>
      <c r="N894" s="328" t="str">
        <f t="shared" si="495"/>
        <v/>
      </c>
      <c r="O894" s="328" t="str">
        <f t="shared" si="496"/>
        <v/>
      </c>
      <c r="P894" s="332"/>
      <c r="Q894" s="328"/>
      <c r="R894" s="277" t="str">
        <f>IF(H894&gt;0, rate1(1,$L$52,$L$51,$L$54,L894,$L$53,$L$50,P894),"")</f>
        <v/>
      </c>
      <c r="S894" s="323"/>
      <c r="T894" s="323"/>
      <c r="U894" s="328"/>
      <c r="V894" s="336"/>
      <c r="W894" s="328"/>
      <c r="X894" s="328"/>
      <c r="Y894" s="328"/>
      <c r="Z894" s="108" t="str">
        <f>IF(H894&gt;0, rate1(1,$L$52,$L$51,$L$54,U894,$L$53,$L$50,Y894),"")</f>
        <v/>
      </c>
      <c r="AA894" s="336" t="str">
        <f t="shared" si="497"/>
        <v/>
      </c>
      <c r="AB894" s="336" t="str">
        <f t="shared" si="498"/>
        <v/>
      </c>
      <c r="AC894" s="328" t="str">
        <f t="shared" si="499"/>
        <v/>
      </c>
      <c r="AD894" s="328" t="str">
        <f t="shared" si="500"/>
        <v/>
      </c>
      <c r="AE894" s="328" t="str">
        <f t="shared" si="501"/>
        <v/>
      </c>
      <c r="AF894" s="328" t="str">
        <f t="shared" si="502"/>
        <v/>
      </c>
      <c r="AG894" s="328" t="str">
        <f t="shared" si="503"/>
        <v/>
      </c>
      <c r="AH894" s="328" t="str">
        <f t="shared" si="504"/>
        <v/>
      </c>
      <c r="AI894" s="328" t="str">
        <f t="shared" si="505"/>
        <v/>
      </c>
      <c r="AJ894" s="328" t="str">
        <f t="shared" si="506"/>
        <v/>
      </c>
      <c r="AK894" s="337" t="str">
        <f t="shared" si="507"/>
        <v/>
      </c>
      <c r="AL894" s="42" t="str">
        <f t="shared" si="508"/>
        <v/>
      </c>
    </row>
    <row r="895" spans="2:38" ht="15" x14ac:dyDescent="0.15">
      <c r="B895" s="328" t="str">
        <f t="shared" si="486"/>
        <v/>
      </c>
      <c r="C895" s="328" t="str">
        <f t="shared" si="487"/>
        <v/>
      </c>
      <c r="D895" s="328" t="str">
        <f t="shared" si="488"/>
        <v/>
      </c>
      <c r="E895" s="328" t="e">
        <f t="shared" si="509"/>
        <v>#VALUE!</v>
      </c>
      <c r="F895" s="328" t="str">
        <f t="shared" si="489"/>
        <v/>
      </c>
      <c r="G895" s="328" t="str">
        <f t="shared" si="490"/>
        <v/>
      </c>
      <c r="H895" s="313"/>
      <c r="I895" s="328" t="str">
        <f t="shared" si="491"/>
        <v/>
      </c>
      <c r="J895" s="328">
        <f t="shared" si="510"/>
        <v>80</v>
      </c>
      <c r="K895" s="335" t="str">
        <f t="shared" si="492"/>
        <v/>
      </c>
      <c r="L895" s="323" t="str">
        <f t="shared" si="493"/>
        <v/>
      </c>
      <c r="M895" s="323" t="str">
        <f t="shared" si="494"/>
        <v/>
      </c>
      <c r="N895" s="328" t="str">
        <f t="shared" si="495"/>
        <v/>
      </c>
      <c r="O895" s="328" t="str">
        <f t="shared" si="496"/>
        <v/>
      </c>
      <c r="P895" s="332"/>
      <c r="Q895" s="328"/>
      <c r="R895" s="277" t="str">
        <f>IF(H895&gt;0, rate1(1,$L$52,$L$51,$L$54,L895,$L$53,$L$50,P895),"")</f>
        <v/>
      </c>
      <c r="S895" s="323"/>
      <c r="T895" s="323"/>
      <c r="U895" s="328"/>
      <c r="V895" s="336"/>
      <c r="W895" s="328"/>
      <c r="X895" s="328"/>
      <c r="Y895" s="328"/>
      <c r="Z895" s="108" t="str">
        <f>IF(H895&gt;0, rate1(1,$L$52,$L$51,$L$54,U895,$L$53,$L$50,Y895),"")</f>
        <v/>
      </c>
      <c r="AA895" s="336" t="str">
        <f t="shared" si="497"/>
        <v/>
      </c>
      <c r="AB895" s="336" t="str">
        <f t="shared" si="498"/>
        <v/>
      </c>
      <c r="AC895" s="328" t="str">
        <f t="shared" si="499"/>
        <v/>
      </c>
      <c r="AD895" s="328" t="str">
        <f t="shared" si="500"/>
        <v/>
      </c>
      <c r="AE895" s="328" t="str">
        <f t="shared" si="501"/>
        <v/>
      </c>
      <c r="AF895" s="328" t="str">
        <f t="shared" si="502"/>
        <v/>
      </c>
      <c r="AG895" s="328" t="str">
        <f t="shared" si="503"/>
        <v/>
      </c>
      <c r="AH895" s="328" t="str">
        <f t="shared" si="504"/>
        <v/>
      </c>
      <c r="AI895" s="328" t="str">
        <f t="shared" si="505"/>
        <v/>
      </c>
      <c r="AJ895" s="328" t="str">
        <f t="shared" si="506"/>
        <v/>
      </c>
      <c r="AK895" s="337" t="str">
        <f t="shared" si="507"/>
        <v/>
      </c>
      <c r="AL895" s="42" t="str">
        <f t="shared" si="508"/>
        <v/>
      </c>
    </row>
    <row r="896" spans="2:38" ht="15" x14ac:dyDescent="0.15">
      <c r="B896" s="328" t="str">
        <f t="shared" ref="B896:B959" si="511">IF(H896&gt;0, AF895,"")</f>
        <v/>
      </c>
      <c r="C896" s="328" t="str">
        <f t="shared" ref="C896:C959" si="512">IF(H896&gt;0, AG895,"")</f>
        <v/>
      </c>
      <c r="D896" s="328" t="str">
        <f t="shared" ref="D896:D959" si="513">IF(H896&gt;0, AH895,"")</f>
        <v/>
      </c>
      <c r="E896" s="328" t="e">
        <f t="shared" si="509"/>
        <v>#VALUE!</v>
      </c>
      <c r="F896" s="328" t="str">
        <f t="shared" ref="F896:F959" si="514">IF(H896&gt;0, (E896+E895)/2,"")</f>
        <v/>
      </c>
      <c r="G896" s="328" t="str">
        <f t="shared" ref="G896:G959" si="515">IF(H896&gt;0, F896*$S$53*$C$55*(B896-C896+N896)^1.5,"")</f>
        <v/>
      </c>
      <c r="H896" s="313"/>
      <c r="I896" s="328" t="str">
        <f t="shared" ref="I896:I959" si="516">IF(H896&gt;0, (B896-C896)*B$19,"")</f>
        <v/>
      </c>
      <c r="J896" s="328">
        <f t="shared" si="510"/>
        <v>80</v>
      </c>
      <c r="K896" s="335" t="str">
        <f t="shared" ref="K896:K959" si="517">IF(H896&gt;0, IF((1-S895-0.015)&gt;0,1,-1),"")</f>
        <v/>
      </c>
      <c r="L896" s="323" t="str">
        <f t="shared" ref="L896:L959" si="518">IF(H896&gt;0, D896+K896*H896,"")</f>
        <v/>
      </c>
      <c r="M896" s="323" t="str">
        <f t="shared" ref="M896:M959" si="519">IF(H896&gt;0, (D896+L896)/2,"")</f>
        <v/>
      </c>
      <c r="N896" s="328" t="str">
        <f t="shared" ref="N896:N959" si="520">IF(H896&gt;0, 2*($P$53*M896/$S$52/$S$51)^2-(B896-C896)*2,"")</f>
        <v/>
      </c>
      <c r="O896" s="328" t="str">
        <f t="shared" ref="O896:O959" si="521">IF(H896&gt;0, wh(B896,$F$51,$F$52,$F$53),"")</f>
        <v/>
      </c>
      <c r="P896" s="332"/>
      <c r="Q896" s="328"/>
      <c r="R896" s="277" t="str">
        <f>IF(H896&gt;0, rate1(1,$L$52,$L$51,$L$54,L896,$L$53,$L$50,P896),"")</f>
        <v/>
      </c>
      <c r="S896" s="323"/>
      <c r="T896" s="323"/>
      <c r="U896" s="328"/>
      <c r="V896" s="336"/>
      <c r="W896" s="328"/>
      <c r="X896" s="328"/>
      <c r="Y896" s="328"/>
      <c r="Z896" s="108" t="str">
        <f>IF(H896&gt;0, rate1(1,$L$52,$L$51,$L$54,U896,$L$53,$L$50,Y896),"")</f>
        <v/>
      </c>
      <c r="AA896" s="336" t="str">
        <f t="shared" ref="AA896:AA959" si="522">IF(H896&gt;0, X896/O896/Z896,"")</f>
        <v/>
      </c>
      <c r="AB896" s="336" t="str">
        <f t="shared" ref="AB896:AB959" si="523">IF(H896&gt;0, W896/(1-AA896),"")</f>
        <v/>
      </c>
      <c r="AC896" s="328" t="str">
        <f t="shared" ref="AC896:AC959" si="524">IF(H896&gt;0, delta_z(N896,S896,H896,AE895,AB896),"")</f>
        <v/>
      </c>
      <c r="AD896" s="328" t="str">
        <f t="shared" ref="AD896:AD959" si="525">IF(H896&gt;0, H896/AC896*K896,"")</f>
        <v/>
      </c>
      <c r="AE896" s="328" t="str">
        <f t="shared" ref="AE896:AE959" si="526">IF(H896&gt;0, (AD896-AD895)/(AC896+AC895)*2,"")</f>
        <v/>
      </c>
      <c r="AF896" s="328" t="str">
        <f t="shared" ref="AF896:AF959" si="527">IF(H896&gt;0, B896-(AC896-N896),"")</f>
        <v/>
      </c>
      <c r="AG896" s="328" t="str">
        <f t="shared" ref="AG896:AG959" si="528">IF(H896&gt;0, C896-AC896,"")</f>
        <v/>
      </c>
      <c r="AH896" s="328" t="str">
        <f t="shared" ref="AH896:AH959" si="529">IF(H896&gt;0, $S$54*$S$53*$C$55*SQRT(AF896-AG896),"")</f>
        <v/>
      </c>
      <c r="AI896" s="328" t="str">
        <f t="shared" ref="AI896:AI959" si="530">IF(H896&gt;0, AC896/R896*1000000,"")</f>
        <v/>
      </c>
      <c r="AJ896" s="328" t="str">
        <f t="shared" ref="AJ896:AJ959" si="531">IF(H896&gt;0, AJ895+AI896/3600,"")</f>
        <v/>
      </c>
      <c r="AK896" s="337" t="str">
        <f t="shared" ref="AK896:AK959" si="532">IF(H896&gt;0, AK895+AI895*G895/1000000,"")</f>
        <v/>
      </c>
      <c r="AL896" s="42" t="str">
        <f t="shared" ref="AL896:AL959" si="533">IF(H896&gt;0, AL895+AI895*J895/1000000,"")</f>
        <v/>
      </c>
    </row>
    <row r="897" spans="2:38" ht="15" x14ac:dyDescent="0.15">
      <c r="B897" s="328" t="str">
        <f t="shared" si="511"/>
        <v/>
      </c>
      <c r="C897" s="328" t="str">
        <f t="shared" si="512"/>
        <v/>
      </c>
      <c r="D897" s="328" t="str">
        <f t="shared" si="513"/>
        <v/>
      </c>
      <c r="E897" s="328" t="e">
        <f t="shared" si="509"/>
        <v>#VALUE!</v>
      </c>
      <c r="F897" s="328" t="str">
        <f t="shared" si="514"/>
        <v/>
      </c>
      <c r="G897" s="328" t="str">
        <f t="shared" si="515"/>
        <v/>
      </c>
      <c r="H897" s="313"/>
      <c r="I897" s="328" t="str">
        <f t="shared" si="516"/>
        <v/>
      </c>
      <c r="J897" s="328">
        <f t="shared" si="510"/>
        <v>80</v>
      </c>
      <c r="K897" s="335" t="str">
        <f t="shared" si="517"/>
        <v/>
      </c>
      <c r="L897" s="323" t="str">
        <f t="shared" si="518"/>
        <v/>
      </c>
      <c r="M897" s="323" t="str">
        <f t="shared" si="519"/>
        <v/>
      </c>
      <c r="N897" s="328" t="str">
        <f t="shared" si="520"/>
        <v/>
      </c>
      <c r="O897" s="328" t="str">
        <f t="shared" si="521"/>
        <v/>
      </c>
      <c r="P897" s="332"/>
      <c r="Q897" s="328"/>
      <c r="R897" s="277" t="str">
        <f>IF(H897&gt;0, rate1(1,$L$52,$L$51,$L$54,L897,$L$53,$L$50,P897),"")</f>
        <v/>
      </c>
      <c r="S897" s="323"/>
      <c r="T897" s="323"/>
      <c r="U897" s="328"/>
      <c r="V897" s="336"/>
      <c r="W897" s="328"/>
      <c r="X897" s="328"/>
      <c r="Y897" s="328"/>
      <c r="Z897" s="108" t="str">
        <f>IF(H897&gt;0, rate1(1,$L$52,$L$51,$L$54,U897,$L$53,$L$50,Y897),"")</f>
        <v/>
      </c>
      <c r="AA897" s="336" t="str">
        <f t="shared" si="522"/>
        <v/>
      </c>
      <c r="AB897" s="336" t="str">
        <f t="shared" si="523"/>
        <v/>
      </c>
      <c r="AC897" s="328" t="str">
        <f t="shared" si="524"/>
        <v/>
      </c>
      <c r="AD897" s="328" t="str">
        <f t="shared" si="525"/>
        <v/>
      </c>
      <c r="AE897" s="328" t="str">
        <f t="shared" si="526"/>
        <v/>
      </c>
      <c r="AF897" s="328" t="str">
        <f t="shared" si="527"/>
        <v/>
      </c>
      <c r="AG897" s="328" t="str">
        <f t="shared" si="528"/>
        <v/>
      </c>
      <c r="AH897" s="328" t="str">
        <f t="shared" si="529"/>
        <v/>
      </c>
      <c r="AI897" s="328" t="str">
        <f t="shared" si="530"/>
        <v/>
      </c>
      <c r="AJ897" s="328" t="str">
        <f t="shared" si="531"/>
        <v/>
      </c>
      <c r="AK897" s="337" t="str">
        <f t="shared" si="532"/>
        <v/>
      </c>
      <c r="AL897" s="42" t="str">
        <f t="shared" si="533"/>
        <v/>
      </c>
    </row>
    <row r="898" spans="2:38" ht="15" x14ac:dyDescent="0.15">
      <c r="B898" s="328" t="str">
        <f t="shared" si="511"/>
        <v/>
      </c>
      <c r="C898" s="328" t="str">
        <f t="shared" si="512"/>
        <v/>
      </c>
      <c r="D898" s="328" t="str">
        <f t="shared" si="513"/>
        <v/>
      </c>
      <c r="E898" s="328" t="e">
        <f t="shared" si="509"/>
        <v>#VALUE!</v>
      </c>
      <c r="F898" s="328" t="str">
        <f t="shared" si="514"/>
        <v/>
      </c>
      <c r="G898" s="328" t="str">
        <f t="shared" si="515"/>
        <v/>
      </c>
      <c r="H898" s="313"/>
      <c r="I898" s="328" t="str">
        <f t="shared" si="516"/>
        <v/>
      </c>
      <c r="J898" s="328">
        <f t="shared" si="510"/>
        <v>80</v>
      </c>
      <c r="K898" s="335" t="str">
        <f t="shared" si="517"/>
        <v/>
      </c>
      <c r="L898" s="323" t="str">
        <f t="shared" si="518"/>
        <v/>
      </c>
      <c r="M898" s="323" t="str">
        <f t="shared" si="519"/>
        <v/>
      </c>
      <c r="N898" s="328" t="str">
        <f t="shared" si="520"/>
        <v/>
      </c>
      <c r="O898" s="328" t="str">
        <f t="shared" si="521"/>
        <v/>
      </c>
      <c r="P898" s="332"/>
      <c r="Q898" s="328"/>
      <c r="R898" s="277" t="str">
        <f>IF(H898&gt;0, rate1(1,$L$52,$L$51,$L$54,L898,$L$53,$L$50,P898),"")</f>
        <v/>
      </c>
      <c r="S898" s="323"/>
      <c r="T898" s="323"/>
      <c r="U898" s="328"/>
      <c r="V898" s="336"/>
      <c r="W898" s="328"/>
      <c r="X898" s="328"/>
      <c r="Y898" s="328"/>
      <c r="Z898" s="108" t="str">
        <f>IF(H898&gt;0, rate1(1,$L$52,$L$51,$L$54,U898,$L$53,$L$50,Y898),"")</f>
        <v/>
      </c>
      <c r="AA898" s="336" t="str">
        <f t="shared" si="522"/>
        <v/>
      </c>
      <c r="AB898" s="336" t="str">
        <f t="shared" si="523"/>
        <v/>
      </c>
      <c r="AC898" s="328" t="str">
        <f t="shared" si="524"/>
        <v/>
      </c>
      <c r="AD898" s="328" t="str">
        <f t="shared" si="525"/>
        <v/>
      </c>
      <c r="AE898" s="328" t="str">
        <f t="shared" si="526"/>
        <v/>
      </c>
      <c r="AF898" s="328" t="str">
        <f t="shared" si="527"/>
        <v/>
      </c>
      <c r="AG898" s="328" t="str">
        <f t="shared" si="528"/>
        <v/>
      </c>
      <c r="AH898" s="328" t="str">
        <f t="shared" si="529"/>
        <v/>
      </c>
      <c r="AI898" s="328" t="str">
        <f t="shared" si="530"/>
        <v/>
      </c>
      <c r="AJ898" s="328" t="str">
        <f t="shared" si="531"/>
        <v/>
      </c>
      <c r="AK898" s="337" t="str">
        <f t="shared" si="532"/>
        <v/>
      </c>
      <c r="AL898" s="42" t="str">
        <f t="shared" si="533"/>
        <v/>
      </c>
    </row>
    <row r="899" spans="2:38" ht="15" x14ac:dyDescent="0.15">
      <c r="B899" s="328" t="str">
        <f t="shared" si="511"/>
        <v/>
      </c>
      <c r="C899" s="328" t="str">
        <f t="shared" si="512"/>
        <v/>
      </c>
      <c r="D899" s="328" t="str">
        <f t="shared" si="513"/>
        <v/>
      </c>
      <c r="E899" s="328" t="e">
        <f t="shared" si="509"/>
        <v>#VALUE!</v>
      </c>
      <c r="F899" s="328" t="str">
        <f t="shared" si="514"/>
        <v/>
      </c>
      <c r="G899" s="328" t="str">
        <f t="shared" si="515"/>
        <v/>
      </c>
      <c r="H899" s="313"/>
      <c r="I899" s="328" t="str">
        <f t="shared" si="516"/>
        <v/>
      </c>
      <c r="J899" s="328">
        <f t="shared" si="510"/>
        <v>80</v>
      </c>
      <c r="K899" s="335" t="str">
        <f t="shared" si="517"/>
        <v/>
      </c>
      <c r="L899" s="323" t="str">
        <f t="shared" si="518"/>
        <v/>
      </c>
      <c r="M899" s="323" t="str">
        <f t="shared" si="519"/>
        <v/>
      </c>
      <c r="N899" s="328" t="str">
        <f t="shared" si="520"/>
        <v/>
      </c>
      <c r="O899" s="328" t="str">
        <f t="shared" si="521"/>
        <v/>
      </c>
      <c r="P899" s="332"/>
      <c r="Q899" s="328"/>
      <c r="R899" s="277" t="str">
        <f>IF(H899&gt;0, rate1(1,$L$52,$L$51,$L$54,L899,$L$53,$L$50,P899),"")</f>
        <v/>
      </c>
      <c r="S899" s="323"/>
      <c r="T899" s="323"/>
      <c r="U899" s="328"/>
      <c r="V899" s="336"/>
      <c r="W899" s="328"/>
      <c r="X899" s="328"/>
      <c r="Y899" s="328"/>
      <c r="Z899" s="108" t="str">
        <f>IF(H899&gt;0, rate1(1,$L$52,$L$51,$L$54,U899,$L$53,$L$50,Y899),"")</f>
        <v/>
      </c>
      <c r="AA899" s="336" t="str">
        <f t="shared" si="522"/>
        <v/>
      </c>
      <c r="AB899" s="336" t="str">
        <f t="shared" si="523"/>
        <v/>
      </c>
      <c r="AC899" s="328" t="str">
        <f t="shared" si="524"/>
        <v/>
      </c>
      <c r="AD899" s="328" t="str">
        <f t="shared" si="525"/>
        <v/>
      </c>
      <c r="AE899" s="328" t="str">
        <f t="shared" si="526"/>
        <v/>
      </c>
      <c r="AF899" s="328" t="str">
        <f t="shared" si="527"/>
        <v/>
      </c>
      <c r="AG899" s="328" t="str">
        <f t="shared" si="528"/>
        <v/>
      </c>
      <c r="AH899" s="328" t="str">
        <f t="shared" si="529"/>
        <v/>
      </c>
      <c r="AI899" s="328" t="str">
        <f t="shared" si="530"/>
        <v/>
      </c>
      <c r="AJ899" s="328" t="str">
        <f t="shared" si="531"/>
        <v/>
      </c>
      <c r="AK899" s="337" t="str">
        <f t="shared" si="532"/>
        <v/>
      </c>
      <c r="AL899" s="42" t="str">
        <f t="shared" si="533"/>
        <v/>
      </c>
    </row>
    <row r="900" spans="2:38" ht="15" x14ac:dyDescent="0.15">
      <c r="B900" s="328" t="str">
        <f t="shared" si="511"/>
        <v/>
      </c>
      <c r="C900" s="328" t="str">
        <f t="shared" si="512"/>
        <v/>
      </c>
      <c r="D900" s="328" t="str">
        <f t="shared" si="513"/>
        <v/>
      </c>
      <c r="E900" s="328" t="e">
        <f t="shared" si="509"/>
        <v>#VALUE!</v>
      </c>
      <c r="F900" s="328" t="str">
        <f t="shared" si="514"/>
        <v/>
      </c>
      <c r="G900" s="328" t="str">
        <f t="shared" si="515"/>
        <v/>
      </c>
      <c r="H900" s="313"/>
      <c r="I900" s="328" t="str">
        <f t="shared" si="516"/>
        <v/>
      </c>
      <c r="J900" s="328">
        <f t="shared" si="510"/>
        <v>80</v>
      </c>
      <c r="K900" s="335" t="str">
        <f t="shared" si="517"/>
        <v/>
      </c>
      <c r="L900" s="323" t="str">
        <f t="shared" si="518"/>
        <v/>
      </c>
      <c r="M900" s="323" t="str">
        <f t="shared" si="519"/>
        <v/>
      </c>
      <c r="N900" s="328" t="str">
        <f t="shared" si="520"/>
        <v/>
      </c>
      <c r="O900" s="328" t="str">
        <f t="shared" si="521"/>
        <v/>
      </c>
      <c r="P900" s="332"/>
      <c r="Q900" s="328"/>
      <c r="R900" s="277" t="str">
        <f>IF(H900&gt;0, rate1(1,$L$52,$L$51,$L$54,L900,$L$53,$L$50,P900),"")</f>
        <v/>
      </c>
      <c r="S900" s="323"/>
      <c r="T900" s="323"/>
      <c r="U900" s="328"/>
      <c r="V900" s="336"/>
      <c r="W900" s="328"/>
      <c r="X900" s="328"/>
      <c r="Y900" s="328"/>
      <c r="Z900" s="108" t="str">
        <f>IF(H900&gt;0, rate1(1,$L$52,$L$51,$L$54,U900,$L$53,$L$50,Y900),"")</f>
        <v/>
      </c>
      <c r="AA900" s="336" t="str">
        <f t="shared" si="522"/>
        <v/>
      </c>
      <c r="AB900" s="336" t="str">
        <f t="shared" si="523"/>
        <v/>
      </c>
      <c r="AC900" s="328" t="str">
        <f t="shared" si="524"/>
        <v/>
      </c>
      <c r="AD900" s="328" t="str">
        <f t="shared" si="525"/>
        <v/>
      </c>
      <c r="AE900" s="328" t="str">
        <f t="shared" si="526"/>
        <v/>
      </c>
      <c r="AF900" s="328" t="str">
        <f t="shared" si="527"/>
        <v/>
      </c>
      <c r="AG900" s="328" t="str">
        <f t="shared" si="528"/>
        <v/>
      </c>
      <c r="AH900" s="328" t="str">
        <f t="shared" si="529"/>
        <v/>
      </c>
      <c r="AI900" s="328" t="str">
        <f t="shared" si="530"/>
        <v/>
      </c>
      <c r="AJ900" s="328" t="str">
        <f t="shared" si="531"/>
        <v/>
      </c>
      <c r="AK900" s="337" t="str">
        <f t="shared" si="532"/>
        <v/>
      </c>
      <c r="AL900" s="42" t="str">
        <f t="shared" si="533"/>
        <v/>
      </c>
    </row>
    <row r="901" spans="2:38" ht="15" x14ac:dyDescent="0.15">
      <c r="B901" s="328" t="str">
        <f t="shared" si="511"/>
        <v/>
      </c>
      <c r="C901" s="328" t="str">
        <f t="shared" si="512"/>
        <v/>
      </c>
      <c r="D901" s="328" t="str">
        <f t="shared" si="513"/>
        <v/>
      </c>
      <c r="E901" s="328" t="e">
        <f t="shared" si="509"/>
        <v>#VALUE!</v>
      </c>
      <c r="F901" s="328" t="str">
        <f t="shared" si="514"/>
        <v/>
      </c>
      <c r="G901" s="328" t="str">
        <f t="shared" si="515"/>
        <v/>
      </c>
      <c r="H901" s="313"/>
      <c r="I901" s="328" t="str">
        <f t="shared" si="516"/>
        <v/>
      </c>
      <c r="J901" s="328">
        <f t="shared" si="510"/>
        <v>80</v>
      </c>
      <c r="K901" s="335" t="str">
        <f t="shared" si="517"/>
        <v/>
      </c>
      <c r="L901" s="323" t="str">
        <f t="shared" si="518"/>
        <v/>
      </c>
      <c r="M901" s="323" t="str">
        <f t="shared" si="519"/>
        <v/>
      </c>
      <c r="N901" s="328" t="str">
        <f t="shared" si="520"/>
        <v/>
      </c>
      <c r="O901" s="328" t="str">
        <f t="shared" si="521"/>
        <v/>
      </c>
      <c r="P901" s="332"/>
      <c r="Q901" s="328"/>
      <c r="R901" s="277" t="str">
        <f>IF(H901&gt;0, rate1(1,$L$52,$L$51,$L$54,L901,$L$53,$L$50,P901),"")</f>
        <v/>
      </c>
      <c r="S901" s="323"/>
      <c r="T901" s="323"/>
      <c r="U901" s="328"/>
      <c r="V901" s="336"/>
      <c r="W901" s="328"/>
      <c r="X901" s="328"/>
      <c r="Y901" s="328"/>
      <c r="Z901" s="108" t="str">
        <f>IF(H901&gt;0, rate1(1,$L$52,$L$51,$L$54,U901,$L$53,$L$50,Y901),"")</f>
        <v/>
      </c>
      <c r="AA901" s="336" t="str">
        <f t="shared" si="522"/>
        <v/>
      </c>
      <c r="AB901" s="336" t="str">
        <f t="shared" si="523"/>
        <v/>
      </c>
      <c r="AC901" s="328" t="str">
        <f t="shared" si="524"/>
        <v/>
      </c>
      <c r="AD901" s="328" t="str">
        <f t="shared" si="525"/>
        <v/>
      </c>
      <c r="AE901" s="328" t="str">
        <f t="shared" si="526"/>
        <v/>
      </c>
      <c r="AF901" s="328" t="str">
        <f t="shared" si="527"/>
        <v/>
      </c>
      <c r="AG901" s="328" t="str">
        <f t="shared" si="528"/>
        <v/>
      </c>
      <c r="AH901" s="328" t="str">
        <f t="shared" si="529"/>
        <v/>
      </c>
      <c r="AI901" s="328" t="str">
        <f t="shared" si="530"/>
        <v/>
      </c>
      <c r="AJ901" s="328" t="str">
        <f t="shared" si="531"/>
        <v/>
      </c>
      <c r="AK901" s="337" t="str">
        <f t="shared" si="532"/>
        <v/>
      </c>
      <c r="AL901" s="42" t="str">
        <f t="shared" si="533"/>
        <v/>
      </c>
    </row>
    <row r="902" spans="2:38" ht="15" x14ac:dyDescent="0.15">
      <c r="B902" s="328" t="str">
        <f t="shared" si="511"/>
        <v/>
      </c>
      <c r="C902" s="328" t="str">
        <f t="shared" si="512"/>
        <v/>
      </c>
      <c r="D902" s="328" t="str">
        <f t="shared" si="513"/>
        <v/>
      </c>
      <c r="E902" s="328" t="e">
        <f t="shared" si="509"/>
        <v>#VALUE!</v>
      </c>
      <c r="F902" s="328" t="str">
        <f t="shared" si="514"/>
        <v/>
      </c>
      <c r="G902" s="328" t="str">
        <f t="shared" si="515"/>
        <v/>
      </c>
      <c r="H902" s="313"/>
      <c r="I902" s="328" t="str">
        <f t="shared" si="516"/>
        <v/>
      </c>
      <c r="J902" s="328">
        <f t="shared" si="510"/>
        <v>80</v>
      </c>
      <c r="K902" s="335" t="str">
        <f t="shared" si="517"/>
        <v/>
      </c>
      <c r="L902" s="323" t="str">
        <f t="shared" si="518"/>
        <v/>
      </c>
      <c r="M902" s="323" t="str">
        <f t="shared" si="519"/>
        <v/>
      </c>
      <c r="N902" s="328" t="str">
        <f t="shared" si="520"/>
        <v/>
      </c>
      <c r="O902" s="328" t="str">
        <f t="shared" si="521"/>
        <v/>
      </c>
      <c r="P902" s="332"/>
      <c r="Q902" s="328"/>
      <c r="R902" s="277" t="str">
        <f>IF(H902&gt;0, rate1(1,$L$52,$L$51,$L$54,L902,$L$53,$L$50,P902),"")</f>
        <v/>
      </c>
      <c r="S902" s="323"/>
      <c r="T902" s="323"/>
      <c r="U902" s="328"/>
      <c r="V902" s="336"/>
      <c r="W902" s="328"/>
      <c r="X902" s="328"/>
      <c r="Y902" s="328"/>
      <c r="Z902" s="108" t="str">
        <f>IF(H902&gt;0, rate1(1,$L$52,$L$51,$L$54,U902,$L$53,$L$50,Y902),"")</f>
        <v/>
      </c>
      <c r="AA902" s="336" t="str">
        <f t="shared" si="522"/>
        <v/>
      </c>
      <c r="AB902" s="336" t="str">
        <f t="shared" si="523"/>
        <v/>
      </c>
      <c r="AC902" s="328" t="str">
        <f t="shared" si="524"/>
        <v/>
      </c>
      <c r="AD902" s="328" t="str">
        <f t="shared" si="525"/>
        <v/>
      </c>
      <c r="AE902" s="328" t="str">
        <f t="shared" si="526"/>
        <v/>
      </c>
      <c r="AF902" s="328" t="str">
        <f t="shared" si="527"/>
        <v/>
      </c>
      <c r="AG902" s="328" t="str">
        <f t="shared" si="528"/>
        <v/>
      </c>
      <c r="AH902" s="328" t="str">
        <f t="shared" si="529"/>
        <v/>
      </c>
      <c r="AI902" s="328" t="str">
        <f t="shared" si="530"/>
        <v/>
      </c>
      <c r="AJ902" s="328" t="str">
        <f t="shared" si="531"/>
        <v/>
      </c>
      <c r="AK902" s="337" t="str">
        <f t="shared" si="532"/>
        <v/>
      </c>
      <c r="AL902" s="42" t="str">
        <f t="shared" si="533"/>
        <v/>
      </c>
    </row>
    <row r="903" spans="2:38" ht="15" x14ac:dyDescent="0.15">
      <c r="B903" s="328" t="str">
        <f t="shared" si="511"/>
        <v/>
      </c>
      <c r="C903" s="328" t="str">
        <f t="shared" si="512"/>
        <v/>
      </c>
      <c r="D903" s="328" t="str">
        <f t="shared" si="513"/>
        <v/>
      </c>
      <c r="E903" s="328" t="e">
        <f t="shared" si="509"/>
        <v>#VALUE!</v>
      </c>
      <c r="F903" s="328" t="str">
        <f t="shared" si="514"/>
        <v/>
      </c>
      <c r="G903" s="328" t="str">
        <f t="shared" si="515"/>
        <v/>
      </c>
      <c r="H903" s="313"/>
      <c r="I903" s="328" t="str">
        <f t="shared" si="516"/>
        <v/>
      </c>
      <c r="J903" s="328">
        <f t="shared" si="510"/>
        <v>80</v>
      </c>
      <c r="K903" s="335" t="str">
        <f t="shared" si="517"/>
        <v/>
      </c>
      <c r="L903" s="323" t="str">
        <f t="shared" si="518"/>
        <v/>
      </c>
      <c r="M903" s="323" t="str">
        <f t="shared" si="519"/>
        <v/>
      </c>
      <c r="N903" s="328" t="str">
        <f t="shared" si="520"/>
        <v/>
      </c>
      <c r="O903" s="328" t="str">
        <f t="shared" si="521"/>
        <v/>
      </c>
      <c r="P903" s="332"/>
      <c r="Q903" s="328"/>
      <c r="R903" s="277" t="str">
        <f>IF(H903&gt;0, rate1(1,$L$52,$L$51,$L$54,L903,$L$53,$L$50,P903),"")</f>
        <v/>
      </c>
      <c r="S903" s="323"/>
      <c r="T903" s="323"/>
      <c r="U903" s="328"/>
      <c r="V903" s="336"/>
      <c r="W903" s="328"/>
      <c r="X903" s="328"/>
      <c r="Y903" s="328"/>
      <c r="Z903" s="108" t="str">
        <f>IF(H903&gt;0, rate1(1,$L$52,$L$51,$L$54,U903,$L$53,$L$50,Y903),"")</f>
        <v/>
      </c>
      <c r="AA903" s="336" t="str">
        <f t="shared" si="522"/>
        <v/>
      </c>
      <c r="AB903" s="336" t="str">
        <f t="shared" si="523"/>
        <v/>
      </c>
      <c r="AC903" s="328" t="str">
        <f t="shared" si="524"/>
        <v/>
      </c>
      <c r="AD903" s="328" t="str">
        <f t="shared" si="525"/>
        <v/>
      </c>
      <c r="AE903" s="328" t="str">
        <f t="shared" si="526"/>
        <v/>
      </c>
      <c r="AF903" s="328" t="str">
        <f t="shared" si="527"/>
        <v/>
      </c>
      <c r="AG903" s="328" t="str">
        <f t="shared" si="528"/>
        <v/>
      </c>
      <c r="AH903" s="328" t="str">
        <f t="shared" si="529"/>
        <v/>
      </c>
      <c r="AI903" s="328" t="str">
        <f t="shared" si="530"/>
        <v/>
      </c>
      <c r="AJ903" s="328" t="str">
        <f t="shared" si="531"/>
        <v/>
      </c>
      <c r="AK903" s="337" t="str">
        <f t="shared" si="532"/>
        <v/>
      </c>
      <c r="AL903" s="42" t="str">
        <f t="shared" si="533"/>
        <v/>
      </c>
    </row>
    <row r="904" spans="2:38" ht="15" x14ac:dyDescent="0.15">
      <c r="B904" s="328" t="str">
        <f t="shared" si="511"/>
        <v/>
      </c>
      <c r="C904" s="328" t="str">
        <f t="shared" si="512"/>
        <v/>
      </c>
      <c r="D904" s="328" t="str">
        <f t="shared" si="513"/>
        <v/>
      </c>
      <c r="E904" s="328" t="e">
        <f t="shared" si="509"/>
        <v>#VALUE!</v>
      </c>
      <c r="F904" s="328" t="str">
        <f t="shared" si="514"/>
        <v/>
      </c>
      <c r="G904" s="328" t="str">
        <f t="shared" si="515"/>
        <v/>
      </c>
      <c r="H904" s="313"/>
      <c r="I904" s="328" t="str">
        <f t="shared" si="516"/>
        <v/>
      </c>
      <c r="J904" s="328">
        <f t="shared" si="510"/>
        <v>80</v>
      </c>
      <c r="K904" s="335" t="str">
        <f t="shared" si="517"/>
        <v/>
      </c>
      <c r="L904" s="323" t="str">
        <f t="shared" si="518"/>
        <v/>
      </c>
      <c r="M904" s="323" t="str">
        <f t="shared" si="519"/>
        <v/>
      </c>
      <c r="N904" s="328" t="str">
        <f t="shared" si="520"/>
        <v/>
      </c>
      <c r="O904" s="328" t="str">
        <f t="shared" si="521"/>
        <v/>
      </c>
      <c r="P904" s="332"/>
      <c r="Q904" s="328"/>
      <c r="R904" s="277" t="str">
        <f>IF(H904&gt;0, rate1(1,$L$52,$L$51,$L$54,L904,$L$53,$L$50,P904),"")</f>
        <v/>
      </c>
      <c r="S904" s="323"/>
      <c r="T904" s="323"/>
      <c r="U904" s="328"/>
      <c r="V904" s="336"/>
      <c r="W904" s="328"/>
      <c r="X904" s="328"/>
      <c r="Y904" s="328"/>
      <c r="Z904" s="108" t="str">
        <f>IF(H904&gt;0, rate1(1,$L$52,$L$51,$L$54,U904,$L$53,$L$50,Y904),"")</f>
        <v/>
      </c>
      <c r="AA904" s="336" t="str">
        <f t="shared" si="522"/>
        <v/>
      </c>
      <c r="AB904" s="336" t="str">
        <f t="shared" si="523"/>
        <v/>
      </c>
      <c r="AC904" s="328" t="str">
        <f t="shared" si="524"/>
        <v/>
      </c>
      <c r="AD904" s="328" t="str">
        <f t="shared" si="525"/>
        <v/>
      </c>
      <c r="AE904" s="328" t="str">
        <f t="shared" si="526"/>
        <v/>
      </c>
      <c r="AF904" s="328" t="str">
        <f t="shared" si="527"/>
        <v/>
      </c>
      <c r="AG904" s="328" t="str">
        <f t="shared" si="528"/>
        <v/>
      </c>
      <c r="AH904" s="328" t="str">
        <f t="shared" si="529"/>
        <v/>
      </c>
      <c r="AI904" s="328" t="str">
        <f t="shared" si="530"/>
        <v/>
      </c>
      <c r="AJ904" s="328" t="str">
        <f t="shared" si="531"/>
        <v/>
      </c>
      <c r="AK904" s="337" t="str">
        <f t="shared" si="532"/>
        <v/>
      </c>
      <c r="AL904" s="42" t="str">
        <f t="shared" si="533"/>
        <v/>
      </c>
    </row>
    <row r="905" spans="2:38" ht="15" x14ac:dyDescent="0.15">
      <c r="B905" s="328" t="str">
        <f t="shared" si="511"/>
        <v/>
      </c>
      <c r="C905" s="328" t="str">
        <f t="shared" si="512"/>
        <v/>
      </c>
      <c r="D905" s="328" t="str">
        <f t="shared" si="513"/>
        <v/>
      </c>
      <c r="E905" s="328" t="e">
        <f t="shared" si="509"/>
        <v>#VALUE!</v>
      </c>
      <c r="F905" s="328" t="str">
        <f t="shared" si="514"/>
        <v/>
      </c>
      <c r="G905" s="328" t="str">
        <f t="shared" si="515"/>
        <v/>
      </c>
      <c r="H905" s="313"/>
      <c r="I905" s="328" t="str">
        <f t="shared" si="516"/>
        <v/>
      </c>
      <c r="J905" s="328">
        <f t="shared" si="510"/>
        <v>80</v>
      </c>
      <c r="K905" s="335" t="str">
        <f t="shared" si="517"/>
        <v/>
      </c>
      <c r="L905" s="323" t="str">
        <f t="shared" si="518"/>
        <v/>
      </c>
      <c r="M905" s="323" t="str">
        <f t="shared" si="519"/>
        <v/>
      </c>
      <c r="N905" s="328" t="str">
        <f t="shared" si="520"/>
        <v/>
      </c>
      <c r="O905" s="328" t="str">
        <f t="shared" si="521"/>
        <v/>
      </c>
      <c r="P905" s="332"/>
      <c r="Q905" s="328"/>
      <c r="R905" s="277" t="str">
        <f>IF(H905&gt;0, rate1(1,$L$52,$L$51,$L$54,L905,$L$53,$L$50,P905),"")</f>
        <v/>
      </c>
      <c r="S905" s="323"/>
      <c r="T905" s="323"/>
      <c r="U905" s="328"/>
      <c r="V905" s="336"/>
      <c r="W905" s="328"/>
      <c r="X905" s="328"/>
      <c r="Y905" s="328"/>
      <c r="Z905" s="108" t="str">
        <f>IF(H905&gt;0, rate1(1,$L$52,$L$51,$L$54,U905,$L$53,$L$50,Y905),"")</f>
        <v/>
      </c>
      <c r="AA905" s="336" t="str">
        <f t="shared" si="522"/>
        <v/>
      </c>
      <c r="AB905" s="336" t="str">
        <f t="shared" si="523"/>
        <v/>
      </c>
      <c r="AC905" s="328" t="str">
        <f t="shared" si="524"/>
        <v/>
      </c>
      <c r="AD905" s="328" t="str">
        <f t="shared" si="525"/>
        <v/>
      </c>
      <c r="AE905" s="328" t="str">
        <f t="shared" si="526"/>
        <v/>
      </c>
      <c r="AF905" s="328" t="str">
        <f t="shared" si="527"/>
        <v/>
      </c>
      <c r="AG905" s="328" t="str">
        <f t="shared" si="528"/>
        <v/>
      </c>
      <c r="AH905" s="328" t="str">
        <f t="shared" si="529"/>
        <v/>
      </c>
      <c r="AI905" s="328" t="str">
        <f t="shared" si="530"/>
        <v/>
      </c>
      <c r="AJ905" s="328" t="str">
        <f t="shared" si="531"/>
        <v/>
      </c>
      <c r="AK905" s="337" t="str">
        <f t="shared" si="532"/>
        <v/>
      </c>
      <c r="AL905" s="42" t="str">
        <f t="shared" si="533"/>
        <v/>
      </c>
    </row>
    <row r="906" spans="2:38" ht="15" x14ac:dyDescent="0.15">
      <c r="B906" s="328" t="str">
        <f t="shared" si="511"/>
        <v/>
      </c>
      <c r="C906" s="328" t="str">
        <f t="shared" si="512"/>
        <v/>
      </c>
      <c r="D906" s="328" t="str">
        <f t="shared" si="513"/>
        <v/>
      </c>
      <c r="E906" s="328" t="e">
        <f t="shared" si="509"/>
        <v>#VALUE!</v>
      </c>
      <c r="F906" s="328" t="str">
        <f t="shared" si="514"/>
        <v/>
      </c>
      <c r="G906" s="328" t="str">
        <f t="shared" si="515"/>
        <v/>
      </c>
      <c r="H906" s="313"/>
      <c r="I906" s="328" t="str">
        <f t="shared" si="516"/>
        <v/>
      </c>
      <c r="J906" s="328">
        <f t="shared" si="510"/>
        <v>80</v>
      </c>
      <c r="K906" s="335" t="str">
        <f t="shared" si="517"/>
        <v/>
      </c>
      <c r="L906" s="323" t="str">
        <f t="shared" si="518"/>
        <v/>
      </c>
      <c r="M906" s="323" t="str">
        <f t="shared" si="519"/>
        <v/>
      </c>
      <c r="N906" s="328" t="str">
        <f t="shared" si="520"/>
        <v/>
      </c>
      <c r="O906" s="328" t="str">
        <f t="shared" si="521"/>
        <v/>
      </c>
      <c r="P906" s="332"/>
      <c r="Q906" s="328"/>
      <c r="R906" s="277" t="str">
        <f>IF(H906&gt;0, rate1(1,$L$52,$L$51,$L$54,L906,$L$53,$L$50,P906),"")</f>
        <v/>
      </c>
      <c r="S906" s="323"/>
      <c r="T906" s="323"/>
      <c r="U906" s="328"/>
      <c r="V906" s="336"/>
      <c r="W906" s="328"/>
      <c r="X906" s="328"/>
      <c r="Y906" s="328"/>
      <c r="Z906" s="108" t="str">
        <f>IF(H906&gt;0, rate1(1,$L$52,$L$51,$L$54,U906,$L$53,$L$50,Y906),"")</f>
        <v/>
      </c>
      <c r="AA906" s="336" t="str">
        <f t="shared" si="522"/>
        <v/>
      </c>
      <c r="AB906" s="336" t="str">
        <f t="shared" si="523"/>
        <v/>
      </c>
      <c r="AC906" s="328" t="str">
        <f t="shared" si="524"/>
        <v/>
      </c>
      <c r="AD906" s="328" t="str">
        <f t="shared" si="525"/>
        <v/>
      </c>
      <c r="AE906" s="328" t="str">
        <f t="shared" si="526"/>
        <v/>
      </c>
      <c r="AF906" s="328" t="str">
        <f t="shared" si="527"/>
        <v/>
      </c>
      <c r="AG906" s="328" t="str">
        <f t="shared" si="528"/>
        <v/>
      </c>
      <c r="AH906" s="328" t="str">
        <f t="shared" si="529"/>
        <v/>
      </c>
      <c r="AI906" s="328" t="str">
        <f t="shared" si="530"/>
        <v/>
      </c>
      <c r="AJ906" s="328" t="str">
        <f t="shared" si="531"/>
        <v/>
      </c>
      <c r="AK906" s="337" t="str">
        <f t="shared" si="532"/>
        <v/>
      </c>
      <c r="AL906" s="42" t="str">
        <f t="shared" si="533"/>
        <v/>
      </c>
    </row>
    <row r="907" spans="2:38" ht="15" x14ac:dyDescent="0.15">
      <c r="B907" s="328" t="str">
        <f t="shared" si="511"/>
        <v/>
      </c>
      <c r="C907" s="328" t="str">
        <f t="shared" si="512"/>
        <v/>
      </c>
      <c r="D907" s="328" t="str">
        <f t="shared" si="513"/>
        <v/>
      </c>
      <c r="E907" s="328" t="e">
        <f t="shared" si="509"/>
        <v>#VALUE!</v>
      </c>
      <c r="F907" s="328" t="str">
        <f t="shared" si="514"/>
        <v/>
      </c>
      <c r="G907" s="328" t="str">
        <f t="shared" si="515"/>
        <v/>
      </c>
      <c r="H907" s="313"/>
      <c r="I907" s="328" t="str">
        <f t="shared" si="516"/>
        <v/>
      </c>
      <c r="J907" s="328">
        <f t="shared" si="510"/>
        <v>80</v>
      </c>
      <c r="K907" s="335" t="str">
        <f t="shared" si="517"/>
        <v/>
      </c>
      <c r="L907" s="323" t="str">
        <f t="shared" si="518"/>
        <v/>
      </c>
      <c r="M907" s="323" t="str">
        <f t="shared" si="519"/>
        <v/>
      </c>
      <c r="N907" s="328" t="str">
        <f t="shared" si="520"/>
        <v/>
      </c>
      <c r="O907" s="328" t="str">
        <f t="shared" si="521"/>
        <v/>
      </c>
      <c r="P907" s="332"/>
      <c r="Q907" s="328"/>
      <c r="R907" s="277" t="str">
        <f>IF(H907&gt;0, rate1(1,$L$52,$L$51,$L$54,L907,$L$53,$L$50,P907),"")</f>
        <v/>
      </c>
      <c r="S907" s="323"/>
      <c r="T907" s="323"/>
      <c r="U907" s="328"/>
      <c r="V907" s="336"/>
      <c r="W907" s="328"/>
      <c r="X907" s="328"/>
      <c r="Y907" s="328"/>
      <c r="Z907" s="108" t="str">
        <f>IF(H907&gt;0, rate1(1,$L$52,$L$51,$L$54,U907,$L$53,$L$50,Y907),"")</f>
        <v/>
      </c>
      <c r="AA907" s="336" t="str">
        <f t="shared" si="522"/>
        <v/>
      </c>
      <c r="AB907" s="336" t="str">
        <f t="shared" si="523"/>
        <v/>
      </c>
      <c r="AC907" s="328" t="str">
        <f t="shared" si="524"/>
        <v/>
      </c>
      <c r="AD907" s="328" t="str">
        <f t="shared" si="525"/>
        <v/>
      </c>
      <c r="AE907" s="328" t="str">
        <f t="shared" si="526"/>
        <v/>
      </c>
      <c r="AF907" s="328" t="str">
        <f t="shared" si="527"/>
        <v/>
      </c>
      <c r="AG907" s="328" t="str">
        <f t="shared" si="528"/>
        <v/>
      </c>
      <c r="AH907" s="328" t="str">
        <f t="shared" si="529"/>
        <v/>
      </c>
      <c r="AI907" s="328" t="str">
        <f t="shared" si="530"/>
        <v/>
      </c>
      <c r="AJ907" s="328" t="str">
        <f t="shared" si="531"/>
        <v/>
      </c>
      <c r="AK907" s="337" t="str">
        <f t="shared" si="532"/>
        <v/>
      </c>
      <c r="AL907" s="42" t="str">
        <f t="shared" si="533"/>
        <v/>
      </c>
    </row>
    <row r="908" spans="2:38" ht="15" x14ac:dyDescent="0.15">
      <c r="B908" s="328" t="str">
        <f t="shared" si="511"/>
        <v/>
      </c>
      <c r="C908" s="328" t="str">
        <f t="shared" si="512"/>
        <v/>
      </c>
      <c r="D908" s="328" t="str">
        <f t="shared" si="513"/>
        <v/>
      </c>
      <c r="E908" s="328" t="e">
        <f t="shared" si="509"/>
        <v>#VALUE!</v>
      </c>
      <c r="F908" s="328" t="str">
        <f t="shared" si="514"/>
        <v/>
      </c>
      <c r="G908" s="328" t="str">
        <f t="shared" si="515"/>
        <v/>
      </c>
      <c r="H908" s="313"/>
      <c r="I908" s="328" t="str">
        <f t="shared" si="516"/>
        <v/>
      </c>
      <c r="J908" s="328">
        <f t="shared" si="510"/>
        <v>80</v>
      </c>
      <c r="K908" s="335" t="str">
        <f t="shared" si="517"/>
        <v/>
      </c>
      <c r="L908" s="323" t="str">
        <f t="shared" si="518"/>
        <v/>
      </c>
      <c r="M908" s="323" t="str">
        <f t="shared" si="519"/>
        <v/>
      </c>
      <c r="N908" s="328" t="str">
        <f t="shared" si="520"/>
        <v/>
      </c>
      <c r="O908" s="328" t="str">
        <f t="shared" si="521"/>
        <v/>
      </c>
      <c r="P908" s="332"/>
      <c r="Q908" s="328"/>
      <c r="R908" s="277" t="str">
        <f>IF(H908&gt;0, rate1(1,$L$52,$L$51,$L$54,L908,$L$53,$L$50,P908),"")</f>
        <v/>
      </c>
      <c r="S908" s="323"/>
      <c r="T908" s="323"/>
      <c r="U908" s="328"/>
      <c r="V908" s="336"/>
      <c r="W908" s="328"/>
      <c r="X908" s="328"/>
      <c r="Y908" s="328"/>
      <c r="Z908" s="108" t="str">
        <f>IF(H908&gt;0, rate1(1,$L$52,$L$51,$L$54,U908,$L$53,$L$50,Y908),"")</f>
        <v/>
      </c>
      <c r="AA908" s="336" t="str">
        <f t="shared" si="522"/>
        <v/>
      </c>
      <c r="AB908" s="336" t="str">
        <f t="shared" si="523"/>
        <v/>
      </c>
      <c r="AC908" s="328" t="str">
        <f t="shared" si="524"/>
        <v/>
      </c>
      <c r="AD908" s="328" t="str">
        <f t="shared" si="525"/>
        <v/>
      </c>
      <c r="AE908" s="328" t="str">
        <f t="shared" si="526"/>
        <v/>
      </c>
      <c r="AF908" s="328" t="str">
        <f t="shared" si="527"/>
        <v/>
      </c>
      <c r="AG908" s="328" t="str">
        <f t="shared" si="528"/>
        <v/>
      </c>
      <c r="AH908" s="328" t="str">
        <f t="shared" si="529"/>
        <v/>
      </c>
      <c r="AI908" s="328" t="str">
        <f t="shared" si="530"/>
        <v/>
      </c>
      <c r="AJ908" s="328" t="str">
        <f t="shared" si="531"/>
        <v/>
      </c>
      <c r="AK908" s="337" t="str">
        <f t="shared" si="532"/>
        <v/>
      </c>
      <c r="AL908" s="42" t="str">
        <f t="shared" si="533"/>
        <v/>
      </c>
    </row>
    <row r="909" spans="2:38" ht="15" x14ac:dyDescent="0.15">
      <c r="B909" s="328" t="str">
        <f t="shared" si="511"/>
        <v/>
      </c>
      <c r="C909" s="328" t="str">
        <f t="shared" si="512"/>
        <v/>
      </c>
      <c r="D909" s="328" t="str">
        <f t="shared" si="513"/>
        <v/>
      </c>
      <c r="E909" s="328" t="e">
        <f t="shared" si="509"/>
        <v>#VALUE!</v>
      </c>
      <c r="F909" s="328" t="str">
        <f t="shared" si="514"/>
        <v/>
      </c>
      <c r="G909" s="328" t="str">
        <f t="shared" si="515"/>
        <v/>
      </c>
      <c r="H909" s="313"/>
      <c r="I909" s="328" t="str">
        <f t="shared" si="516"/>
        <v/>
      </c>
      <c r="J909" s="328">
        <f t="shared" si="510"/>
        <v>80</v>
      </c>
      <c r="K909" s="335" t="str">
        <f t="shared" si="517"/>
        <v/>
      </c>
      <c r="L909" s="323" t="str">
        <f t="shared" si="518"/>
        <v/>
      </c>
      <c r="M909" s="323" t="str">
        <f t="shared" si="519"/>
        <v/>
      </c>
      <c r="N909" s="328" t="str">
        <f t="shared" si="520"/>
        <v/>
      </c>
      <c r="O909" s="328" t="str">
        <f t="shared" si="521"/>
        <v/>
      </c>
      <c r="P909" s="332"/>
      <c r="Q909" s="328"/>
      <c r="R909" s="277" t="str">
        <f>IF(H909&gt;0, rate1(1,$L$52,$L$51,$L$54,L909,$L$53,$L$50,P909),"")</f>
        <v/>
      </c>
      <c r="S909" s="323"/>
      <c r="T909" s="323"/>
      <c r="U909" s="328"/>
      <c r="V909" s="336"/>
      <c r="W909" s="328"/>
      <c r="X909" s="328"/>
      <c r="Y909" s="328"/>
      <c r="Z909" s="108" t="str">
        <f>IF(H909&gt;0, rate1(1,$L$52,$L$51,$L$54,U909,$L$53,$L$50,Y909),"")</f>
        <v/>
      </c>
      <c r="AA909" s="336" t="str">
        <f t="shared" si="522"/>
        <v/>
      </c>
      <c r="AB909" s="336" t="str">
        <f t="shared" si="523"/>
        <v/>
      </c>
      <c r="AC909" s="328" t="str">
        <f t="shared" si="524"/>
        <v/>
      </c>
      <c r="AD909" s="328" t="str">
        <f t="shared" si="525"/>
        <v/>
      </c>
      <c r="AE909" s="328" t="str">
        <f t="shared" si="526"/>
        <v/>
      </c>
      <c r="AF909" s="328" t="str">
        <f t="shared" si="527"/>
        <v/>
      </c>
      <c r="AG909" s="328" t="str">
        <f t="shared" si="528"/>
        <v/>
      </c>
      <c r="AH909" s="328" t="str">
        <f t="shared" si="529"/>
        <v/>
      </c>
      <c r="AI909" s="328" t="str">
        <f t="shared" si="530"/>
        <v/>
      </c>
      <c r="AJ909" s="328" t="str">
        <f t="shared" si="531"/>
        <v/>
      </c>
      <c r="AK909" s="337" t="str">
        <f t="shared" si="532"/>
        <v/>
      </c>
      <c r="AL909" s="42" t="str">
        <f t="shared" si="533"/>
        <v/>
      </c>
    </row>
    <row r="910" spans="2:38" ht="15" x14ac:dyDescent="0.15">
      <c r="B910" s="328" t="str">
        <f t="shared" si="511"/>
        <v/>
      </c>
      <c r="C910" s="328" t="str">
        <f t="shared" si="512"/>
        <v/>
      </c>
      <c r="D910" s="328" t="str">
        <f t="shared" si="513"/>
        <v/>
      </c>
      <c r="E910" s="328" t="e">
        <f t="shared" si="509"/>
        <v>#VALUE!</v>
      </c>
      <c r="F910" s="328" t="str">
        <f t="shared" si="514"/>
        <v/>
      </c>
      <c r="G910" s="328" t="str">
        <f t="shared" si="515"/>
        <v/>
      </c>
      <c r="H910" s="313"/>
      <c r="I910" s="328" t="str">
        <f t="shared" si="516"/>
        <v/>
      </c>
      <c r="J910" s="328">
        <f t="shared" si="510"/>
        <v>80</v>
      </c>
      <c r="K910" s="335" t="str">
        <f t="shared" si="517"/>
        <v/>
      </c>
      <c r="L910" s="323" t="str">
        <f t="shared" si="518"/>
        <v/>
      </c>
      <c r="M910" s="323" t="str">
        <f t="shared" si="519"/>
        <v/>
      </c>
      <c r="N910" s="328" t="str">
        <f t="shared" si="520"/>
        <v/>
      </c>
      <c r="O910" s="328" t="str">
        <f t="shared" si="521"/>
        <v/>
      </c>
      <c r="P910" s="332"/>
      <c r="Q910" s="328"/>
      <c r="R910" s="277" t="str">
        <f>IF(H910&gt;0, rate1(1,$L$52,$L$51,$L$54,L910,$L$53,$L$50,P910),"")</f>
        <v/>
      </c>
      <c r="S910" s="323"/>
      <c r="T910" s="323"/>
      <c r="U910" s="328"/>
      <c r="V910" s="336"/>
      <c r="W910" s="328"/>
      <c r="X910" s="328"/>
      <c r="Y910" s="328"/>
      <c r="Z910" s="108" t="str">
        <f>IF(H910&gt;0, rate1(1,$L$52,$L$51,$L$54,U910,$L$53,$L$50,Y910),"")</f>
        <v/>
      </c>
      <c r="AA910" s="336" t="str">
        <f t="shared" si="522"/>
        <v/>
      </c>
      <c r="AB910" s="336" t="str">
        <f t="shared" si="523"/>
        <v/>
      </c>
      <c r="AC910" s="328" t="str">
        <f t="shared" si="524"/>
        <v/>
      </c>
      <c r="AD910" s="328" t="str">
        <f t="shared" si="525"/>
        <v/>
      </c>
      <c r="AE910" s="328" t="str">
        <f t="shared" si="526"/>
        <v/>
      </c>
      <c r="AF910" s="328" t="str">
        <f t="shared" si="527"/>
        <v/>
      </c>
      <c r="AG910" s="328" t="str">
        <f t="shared" si="528"/>
        <v/>
      </c>
      <c r="AH910" s="328" t="str">
        <f t="shared" si="529"/>
        <v/>
      </c>
      <c r="AI910" s="328" t="str">
        <f t="shared" si="530"/>
        <v/>
      </c>
      <c r="AJ910" s="328" t="str">
        <f t="shared" si="531"/>
        <v/>
      </c>
      <c r="AK910" s="337" t="str">
        <f t="shared" si="532"/>
        <v/>
      </c>
      <c r="AL910" s="42" t="str">
        <f t="shared" si="533"/>
        <v/>
      </c>
    </row>
    <row r="911" spans="2:38" ht="15" x14ac:dyDescent="0.15">
      <c r="B911" s="328" t="str">
        <f t="shared" si="511"/>
        <v/>
      </c>
      <c r="C911" s="328" t="str">
        <f t="shared" si="512"/>
        <v/>
      </c>
      <c r="D911" s="328" t="str">
        <f t="shared" si="513"/>
        <v/>
      </c>
      <c r="E911" s="328" t="e">
        <f t="shared" si="509"/>
        <v>#VALUE!</v>
      </c>
      <c r="F911" s="328" t="str">
        <f t="shared" si="514"/>
        <v/>
      </c>
      <c r="G911" s="328" t="str">
        <f t="shared" si="515"/>
        <v/>
      </c>
      <c r="H911" s="313"/>
      <c r="I911" s="328" t="str">
        <f t="shared" si="516"/>
        <v/>
      </c>
      <c r="J911" s="328">
        <f t="shared" si="510"/>
        <v>80</v>
      </c>
      <c r="K911" s="335" t="str">
        <f t="shared" si="517"/>
        <v/>
      </c>
      <c r="L911" s="323" t="str">
        <f t="shared" si="518"/>
        <v/>
      </c>
      <c r="M911" s="323" t="str">
        <f t="shared" si="519"/>
        <v/>
      </c>
      <c r="N911" s="328" t="str">
        <f t="shared" si="520"/>
        <v/>
      </c>
      <c r="O911" s="328" t="str">
        <f t="shared" si="521"/>
        <v/>
      </c>
      <c r="P911" s="332"/>
      <c r="Q911" s="328"/>
      <c r="R911" s="277" t="str">
        <f>IF(H911&gt;0, rate1(1,$L$52,$L$51,$L$54,L911,$L$53,$L$50,P911),"")</f>
        <v/>
      </c>
      <c r="S911" s="323"/>
      <c r="T911" s="323"/>
      <c r="U911" s="328"/>
      <c r="V911" s="336"/>
      <c r="W911" s="328"/>
      <c r="X911" s="328"/>
      <c r="Y911" s="328"/>
      <c r="Z911" s="108" t="str">
        <f>IF(H911&gt;0, rate1(1,$L$52,$L$51,$L$54,U911,$L$53,$L$50,Y911),"")</f>
        <v/>
      </c>
      <c r="AA911" s="336" t="str">
        <f t="shared" si="522"/>
        <v/>
      </c>
      <c r="AB911" s="336" t="str">
        <f t="shared" si="523"/>
        <v/>
      </c>
      <c r="AC911" s="328" t="str">
        <f t="shared" si="524"/>
        <v/>
      </c>
      <c r="AD911" s="328" t="str">
        <f t="shared" si="525"/>
        <v/>
      </c>
      <c r="AE911" s="328" t="str">
        <f t="shared" si="526"/>
        <v/>
      </c>
      <c r="AF911" s="328" t="str">
        <f t="shared" si="527"/>
        <v/>
      </c>
      <c r="AG911" s="328" t="str">
        <f t="shared" si="528"/>
        <v/>
      </c>
      <c r="AH911" s="328" t="str">
        <f t="shared" si="529"/>
        <v/>
      </c>
      <c r="AI911" s="328" t="str">
        <f t="shared" si="530"/>
        <v/>
      </c>
      <c r="AJ911" s="328" t="str">
        <f t="shared" si="531"/>
        <v/>
      </c>
      <c r="AK911" s="337" t="str">
        <f t="shared" si="532"/>
        <v/>
      </c>
      <c r="AL911" s="42" t="str">
        <f t="shared" si="533"/>
        <v/>
      </c>
    </row>
    <row r="912" spans="2:38" ht="15" x14ac:dyDescent="0.15">
      <c r="B912" s="328" t="str">
        <f t="shared" si="511"/>
        <v/>
      </c>
      <c r="C912" s="328" t="str">
        <f t="shared" si="512"/>
        <v/>
      </c>
      <c r="D912" s="328" t="str">
        <f t="shared" si="513"/>
        <v/>
      </c>
      <c r="E912" s="328" t="e">
        <f t="shared" si="509"/>
        <v>#VALUE!</v>
      </c>
      <c r="F912" s="328" t="str">
        <f t="shared" si="514"/>
        <v/>
      </c>
      <c r="G912" s="328" t="str">
        <f t="shared" si="515"/>
        <v/>
      </c>
      <c r="H912" s="313"/>
      <c r="I912" s="328" t="str">
        <f t="shared" si="516"/>
        <v/>
      </c>
      <c r="J912" s="328">
        <f t="shared" si="510"/>
        <v>80</v>
      </c>
      <c r="K912" s="335" t="str">
        <f t="shared" si="517"/>
        <v/>
      </c>
      <c r="L912" s="323" t="str">
        <f t="shared" si="518"/>
        <v/>
      </c>
      <c r="M912" s="323" t="str">
        <f t="shared" si="519"/>
        <v/>
      </c>
      <c r="N912" s="328" t="str">
        <f t="shared" si="520"/>
        <v/>
      </c>
      <c r="O912" s="328" t="str">
        <f t="shared" si="521"/>
        <v/>
      </c>
      <c r="P912" s="332"/>
      <c r="Q912" s="328"/>
      <c r="R912" s="277" t="str">
        <f>IF(H912&gt;0, rate1(1,$L$52,$L$51,$L$54,L912,$L$53,$L$50,P912),"")</f>
        <v/>
      </c>
      <c r="S912" s="323"/>
      <c r="T912" s="323"/>
      <c r="U912" s="328"/>
      <c r="V912" s="336"/>
      <c r="W912" s="328"/>
      <c r="X912" s="328"/>
      <c r="Y912" s="328"/>
      <c r="Z912" s="108" t="str">
        <f>IF(H912&gt;0, rate1(1,$L$52,$L$51,$L$54,U912,$L$53,$L$50,Y912),"")</f>
        <v/>
      </c>
      <c r="AA912" s="336" t="str">
        <f t="shared" si="522"/>
        <v/>
      </c>
      <c r="AB912" s="336" t="str">
        <f t="shared" si="523"/>
        <v/>
      </c>
      <c r="AC912" s="328" t="str">
        <f t="shared" si="524"/>
        <v/>
      </c>
      <c r="AD912" s="328" t="str">
        <f t="shared" si="525"/>
        <v/>
      </c>
      <c r="AE912" s="328" t="str">
        <f t="shared" si="526"/>
        <v/>
      </c>
      <c r="AF912" s="328" t="str">
        <f t="shared" si="527"/>
        <v/>
      </c>
      <c r="AG912" s="328" t="str">
        <f t="shared" si="528"/>
        <v/>
      </c>
      <c r="AH912" s="328" t="str">
        <f t="shared" si="529"/>
        <v/>
      </c>
      <c r="AI912" s="328" t="str">
        <f t="shared" si="530"/>
        <v/>
      </c>
      <c r="AJ912" s="328" t="str">
        <f t="shared" si="531"/>
        <v/>
      </c>
      <c r="AK912" s="337" t="str">
        <f t="shared" si="532"/>
        <v/>
      </c>
      <c r="AL912" s="42" t="str">
        <f t="shared" si="533"/>
        <v/>
      </c>
    </row>
    <row r="913" spans="2:38" ht="15" x14ac:dyDescent="0.15">
      <c r="B913" s="328" t="str">
        <f t="shared" si="511"/>
        <v/>
      </c>
      <c r="C913" s="328" t="str">
        <f t="shared" si="512"/>
        <v/>
      </c>
      <c r="D913" s="328" t="str">
        <f t="shared" si="513"/>
        <v/>
      </c>
      <c r="E913" s="328" t="e">
        <f t="shared" si="509"/>
        <v>#VALUE!</v>
      </c>
      <c r="F913" s="328" t="str">
        <f t="shared" si="514"/>
        <v/>
      </c>
      <c r="G913" s="328" t="str">
        <f t="shared" si="515"/>
        <v/>
      </c>
      <c r="H913" s="313"/>
      <c r="I913" s="328" t="str">
        <f t="shared" si="516"/>
        <v/>
      </c>
      <c r="J913" s="328">
        <f t="shared" si="510"/>
        <v>80</v>
      </c>
      <c r="K913" s="335" t="str">
        <f t="shared" si="517"/>
        <v/>
      </c>
      <c r="L913" s="323" t="str">
        <f t="shared" si="518"/>
        <v/>
      </c>
      <c r="M913" s="323" t="str">
        <f t="shared" si="519"/>
        <v/>
      </c>
      <c r="N913" s="328" t="str">
        <f t="shared" si="520"/>
        <v/>
      </c>
      <c r="O913" s="328" t="str">
        <f t="shared" si="521"/>
        <v/>
      </c>
      <c r="P913" s="332"/>
      <c r="Q913" s="328"/>
      <c r="R913" s="277" t="str">
        <f>IF(H913&gt;0, rate1(1,$L$52,$L$51,$L$54,L913,$L$53,$L$50,P913),"")</f>
        <v/>
      </c>
      <c r="S913" s="323"/>
      <c r="T913" s="323"/>
      <c r="U913" s="328"/>
      <c r="V913" s="336"/>
      <c r="W913" s="328"/>
      <c r="X913" s="328"/>
      <c r="Y913" s="328"/>
      <c r="Z913" s="108" t="str">
        <f>IF(H913&gt;0, rate1(1,$L$52,$L$51,$L$54,U913,$L$53,$L$50,Y913),"")</f>
        <v/>
      </c>
      <c r="AA913" s="336" t="str">
        <f t="shared" si="522"/>
        <v/>
      </c>
      <c r="AB913" s="336" t="str">
        <f t="shared" si="523"/>
        <v/>
      </c>
      <c r="AC913" s="328" t="str">
        <f t="shared" si="524"/>
        <v/>
      </c>
      <c r="AD913" s="328" t="str">
        <f t="shared" si="525"/>
        <v/>
      </c>
      <c r="AE913" s="328" t="str">
        <f t="shared" si="526"/>
        <v/>
      </c>
      <c r="AF913" s="328" t="str">
        <f t="shared" si="527"/>
        <v/>
      </c>
      <c r="AG913" s="328" t="str">
        <f t="shared" si="528"/>
        <v/>
      </c>
      <c r="AH913" s="328" t="str">
        <f t="shared" si="529"/>
        <v/>
      </c>
      <c r="AI913" s="328" t="str">
        <f t="shared" si="530"/>
        <v/>
      </c>
      <c r="AJ913" s="328" t="str">
        <f t="shared" si="531"/>
        <v/>
      </c>
      <c r="AK913" s="337" t="str">
        <f t="shared" si="532"/>
        <v/>
      </c>
      <c r="AL913" s="42" t="str">
        <f t="shared" si="533"/>
        <v/>
      </c>
    </row>
    <row r="914" spans="2:38" ht="15" x14ac:dyDescent="0.15">
      <c r="B914" s="328" t="str">
        <f t="shared" si="511"/>
        <v/>
      </c>
      <c r="C914" s="328" t="str">
        <f t="shared" si="512"/>
        <v/>
      </c>
      <c r="D914" s="328" t="str">
        <f t="shared" si="513"/>
        <v/>
      </c>
      <c r="E914" s="328" t="e">
        <f t="shared" si="509"/>
        <v>#VALUE!</v>
      </c>
      <c r="F914" s="328" t="str">
        <f t="shared" si="514"/>
        <v/>
      </c>
      <c r="G914" s="328" t="str">
        <f t="shared" si="515"/>
        <v/>
      </c>
      <c r="H914" s="313"/>
      <c r="I914" s="328" t="str">
        <f t="shared" si="516"/>
        <v/>
      </c>
      <c r="J914" s="328">
        <f t="shared" si="510"/>
        <v>80</v>
      </c>
      <c r="K914" s="335" t="str">
        <f t="shared" si="517"/>
        <v/>
      </c>
      <c r="L914" s="323" t="str">
        <f t="shared" si="518"/>
        <v/>
      </c>
      <c r="M914" s="323" t="str">
        <f t="shared" si="519"/>
        <v/>
      </c>
      <c r="N914" s="328" t="str">
        <f t="shared" si="520"/>
        <v/>
      </c>
      <c r="O914" s="328" t="str">
        <f t="shared" si="521"/>
        <v/>
      </c>
      <c r="P914" s="332"/>
      <c r="Q914" s="328"/>
      <c r="R914" s="277" t="str">
        <f>IF(H914&gt;0, rate1(1,$L$52,$L$51,$L$54,L914,$L$53,$L$50,P914),"")</f>
        <v/>
      </c>
      <c r="S914" s="323"/>
      <c r="T914" s="323"/>
      <c r="U914" s="328"/>
      <c r="V914" s="336"/>
      <c r="W914" s="328"/>
      <c r="X914" s="328"/>
      <c r="Y914" s="328"/>
      <c r="Z914" s="108" t="str">
        <f>IF(H914&gt;0, rate1(1,$L$52,$L$51,$L$54,U914,$L$53,$L$50,Y914),"")</f>
        <v/>
      </c>
      <c r="AA914" s="336" t="str">
        <f t="shared" si="522"/>
        <v/>
      </c>
      <c r="AB914" s="336" t="str">
        <f t="shared" si="523"/>
        <v/>
      </c>
      <c r="AC914" s="328" t="str">
        <f t="shared" si="524"/>
        <v/>
      </c>
      <c r="AD914" s="328" t="str">
        <f t="shared" si="525"/>
        <v/>
      </c>
      <c r="AE914" s="328" t="str">
        <f t="shared" si="526"/>
        <v/>
      </c>
      <c r="AF914" s="328" t="str">
        <f t="shared" si="527"/>
        <v/>
      </c>
      <c r="AG914" s="328" t="str">
        <f t="shared" si="528"/>
        <v/>
      </c>
      <c r="AH914" s="328" t="str">
        <f t="shared" si="529"/>
        <v/>
      </c>
      <c r="AI914" s="328" t="str">
        <f t="shared" si="530"/>
        <v/>
      </c>
      <c r="AJ914" s="328" t="str">
        <f t="shared" si="531"/>
        <v/>
      </c>
      <c r="AK914" s="337" t="str">
        <f t="shared" si="532"/>
        <v/>
      </c>
      <c r="AL914" s="42" t="str">
        <f t="shared" si="533"/>
        <v/>
      </c>
    </row>
    <row r="915" spans="2:38" ht="15" x14ac:dyDescent="0.15">
      <c r="B915" s="328" t="str">
        <f t="shared" si="511"/>
        <v/>
      </c>
      <c r="C915" s="328" t="str">
        <f t="shared" si="512"/>
        <v/>
      </c>
      <c r="D915" s="328" t="str">
        <f t="shared" si="513"/>
        <v/>
      </c>
      <c r="E915" s="328" t="e">
        <f t="shared" si="509"/>
        <v>#VALUE!</v>
      </c>
      <c r="F915" s="328" t="str">
        <f t="shared" si="514"/>
        <v/>
      </c>
      <c r="G915" s="328" t="str">
        <f t="shared" si="515"/>
        <v/>
      </c>
      <c r="H915" s="313"/>
      <c r="I915" s="328" t="str">
        <f t="shared" si="516"/>
        <v/>
      </c>
      <c r="J915" s="328">
        <f t="shared" si="510"/>
        <v>80</v>
      </c>
      <c r="K915" s="335" t="str">
        <f t="shared" si="517"/>
        <v/>
      </c>
      <c r="L915" s="323" t="str">
        <f t="shared" si="518"/>
        <v/>
      </c>
      <c r="M915" s="323" t="str">
        <f t="shared" si="519"/>
        <v/>
      </c>
      <c r="N915" s="328" t="str">
        <f t="shared" si="520"/>
        <v/>
      </c>
      <c r="O915" s="328" t="str">
        <f t="shared" si="521"/>
        <v/>
      </c>
      <c r="P915" s="332"/>
      <c r="Q915" s="328"/>
      <c r="R915" s="277" t="str">
        <f>IF(H915&gt;0, rate1(1,$L$52,$L$51,$L$54,L915,$L$53,$L$50,P915),"")</f>
        <v/>
      </c>
      <c r="S915" s="323"/>
      <c r="T915" s="323"/>
      <c r="U915" s="328"/>
      <c r="V915" s="336"/>
      <c r="W915" s="328"/>
      <c r="X915" s="328"/>
      <c r="Y915" s="328"/>
      <c r="Z915" s="108" t="str">
        <f>IF(H915&gt;0, rate1(1,$L$52,$L$51,$L$54,U915,$L$53,$L$50,Y915),"")</f>
        <v/>
      </c>
      <c r="AA915" s="336" t="str">
        <f t="shared" si="522"/>
        <v/>
      </c>
      <c r="AB915" s="336" t="str">
        <f t="shared" si="523"/>
        <v/>
      </c>
      <c r="AC915" s="328" t="str">
        <f t="shared" si="524"/>
        <v/>
      </c>
      <c r="AD915" s="328" t="str">
        <f t="shared" si="525"/>
        <v/>
      </c>
      <c r="AE915" s="328" t="str">
        <f t="shared" si="526"/>
        <v/>
      </c>
      <c r="AF915" s="328" t="str">
        <f t="shared" si="527"/>
        <v/>
      </c>
      <c r="AG915" s="328" t="str">
        <f t="shared" si="528"/>
        <v/>
      </c>
      <c r="AH915" s="328" t="str">
        <f t="shared" si="529"/>
        <v/>
      </c>
      <c r="AI915" s="328" t="str">
        <f t="shared" si="530"/>
        <v/>
      </c>
      <c r="AJ915" s="328" t="str">
        <f t="shared" si="531"/>
        <v/>
      </c>
      <c r="AK915" s="337" t="str">
        <f t="shared" si="532"/>
        <v/>
      </c>
      <c r="AL915" s="42" t="str">
        <f t="shared" si="533"/>
        <v/>
      </c>
    </row>
    <row r="916" spans="2:38" ht="15" x14ac:dyDescent="0.15">
      <c r="B916" s="328" t="str">
        <f t="shared" si="511"/>
        <v/>
      </c>
      <c r="C916" s="328" t="str">
        <f t="shared" si="512"/>
        <v/>
      </c>
      <c r="D916" s="328" t="str">
        <f t="shared" si="513"/>
        <v/>
      </c>
      <c r="E916" s="328" t="e">
        <f t="shared" si="509"/>
        <v>#VALUE!</v>
      </c>
      <c r="F916" s="328" t="str">
        <f t="shared" si="514"/>
        <v/>
      </c>
      <c r="G916" s="328" t="str">
        <f t="shared" si="515"/>
        <v/>
      </c>
      <c r="H916" s="313"/>
      <c r="I916" s="328" t="str">
        <f t="shared" si="516"/>
        <v/>
      </c>
      <c r="J916" s="328">
        <f t="shared" si="510"/>
        <v>80</v>
      </c>
      <c r="K916" s="335" t="str">
        <f t="shared" si="517"/>
        <v/>
      </c>
      <c r="L916" s="323" t="str">
        <f t="shared" si="518"/>
        <v/>
      </c>
      <c r="M916" s="323" t="str">
        <f t="shared" si="519"/>
        <v/>
      </c>
      <c r="N916" s="328" t="str">
        <f t="shared" si="520"/>
        <v/>
      </c>
      <c r="O916" s="328" t="str">
        <f t="shared" si="521"/>
        <v/>
      </c>
      <c r="P916" s="332"/>
      <c r="Q916" s="328"/>
      <c r="R916" s="277" t="str">
        <f>IF(H916&gt;0, rate1(1,$L$52,$L$51,$L$54,L916,$L$53,$L$50,P916),"")</f>
        <v/>
      </c>
      <c r="S916" s="323"/>
      <c r="T916" s="323"/>
      <c r="U916" s="328"/>
      <c r="V916" s="336"/>
      <c r="W916" s="328"/>
      <c r="X916" s="328"/>
      <c r="Y916" s="328"/>
      <c r="Z916" s="108" t="str">
        <f>IF(H916&gt;0, rate1(1,$L$52,$L$51,$L$54,U916,$L$53,$L$50,Y916),"")</f>
        <v/>
      </c>
      <c r="AA916" s="336" t="str">
        <f t="shared" si="522"/>
        <v/>
      </c>
      <c r="AB916" s="336" t="str">
        <f t="shared" si="523"/>
        <v/>
      </c>
      <c r="AC916" s="328" t="str">
        <f t="shared" si="524"/>
        <v/>
      </c>
      <c r="AD916" s="328" t="str">
        <f t="shared" si="525"/>
        <v/>
      </c>
      <c r="AE916" s="328" t="str">
        <f t="shared" si="526"/>
        <v/>
      </c>
      <c r="AF916" s="328" t="str">
        <f t="shared" si="527"/>
        <v/>
      </c>
      <c r="AG916" s="328" t="str">
        <f t="shared" si="528"/>
        <v/>
      </c>
      <c r="AH916" s="328" t="str">
        <f t="shared" si="529"/>
        <v/>
      </c>
      <c r="AI916" s="328" t="str">
        <f t="shared" si="530"/>
        <v/>
      </c>
      <c r="AJ916" s="328" t="str">
        <f t="shared" si="531"/>
        <v/>
      </c>
      <c r="AK916" s="337" t="str">
        <f t="shared" si="532"/>
        <v/>
      </c>
      <c r="AL916" s="42" t="str">
        <f t="shared" si="533"/>
        <v/>
      </c>
    </row>
    <row r="917" spans="2:38" ht="15" x14ac:dyDescent="0.15">
      <c r="B917" s="328" t="str">
        <f t="shared" si="511"/>
        <v/>
      </c>
      <c r="C917" s="328" t="str">
        <f t="shared" si="512"/>
        <v/>
      </c>
      <c r="D917" s="328" t="str">
        <f t="shared" si="513"/>
        <v/>
      </c>
      <c r="E917" s="328" t="e">
        <f t="shared" si="509"/>
        <v>#VALUE!</v>
      </c>
      <c r="F917" s="328" t="str">
        <f t="shared" si="514"/>
        <v/>
      </c>
      <c r="G917" s="328" t="str">
        <f t="shared" si="515"/>
        <v/>
      </c>
      <c r="H917" s="313"/>
      <c r="I917" s="328" t="str">
        <f t="shared" si="516"/>
        <v/>
      </c>
      <c r="J917" s="328">
        <f t="shared" si="510"/>
        <v>80</v>
      </c>
      <c r="K917" s="335" t="str">
        <f t="shared" si="517"/>
        <v/>
      </c>
      <c r="L917" s="323" t="str">
        <f t="shared" si="518"/>
        <v/>
      </c>
      <c r="M917" s="323" t="str">
        <f t="shared" si="519"/>
        <v/>
      </c>
      <c r="N917" s="328" t="str">
        <f t="shared" si="520"/>
        <v/>
      </c>
      <c r="O917" s="328" t="str">
        <f t="shared" si="521"/>
        <v/>
      </c>
      <c r="P917" s="332"/>
      <c r="Q917" s="328"/>
      <c r="R917" s="277" t="str">
        <f>IF(H917&gt;0, rate1(1,$L$52,$L$51,$L$54,L917,$L$53,$L$50,P917),"")</f>
        <v/>
      </c>
      <c r="S917" s="323"/>
      <c r="T917" s="323"/>
      <c r="U917" s="328"/>
      <c r="V917" s="336"/>
      <c r="W917" s="328"/>
      <c r="X917" s="328"/>
      <c r="Y917" s="328"/>
      <c r="Z917" s="108" t="str">
        <f>IF(H917&gt;0, rate1(1,$L$52,$L$51,$L$54,U917,$L$53,$L$50,Y917),"")</f>
        <v/>
      </c>
      <c r="AA917" s="336" t="str">
        <f t="shared" si="522"/>
        <v/>
      </c>
      <c r="AB917" s="336" t="str">
        <f t="shared" si="523"/>
        <v/>
      </c>
      <c r="AC917" s="328" t="str">
        <f t="shared" si="524"/>
        <v/>
      </c>
      <c r="AD917" s="328" t="str">
        <f t="shared" si="525"/>
        <v/>
      </c>
      <c r="AE917" s="328" t="str">
        <f t="shared" si="526"/>
        <v/>
      </c>
      <c r="AF917" s="328" t="str">
        <f t="shared" si="527"/>
        <v/>
      </c>
      <c r="AG917" s="328" t="str">
        <f t="shared" si="528"/>
        <v/>
      </c>
      <c r="AH917" s="328" t="str">
        <f t="shared" si="529"/>
        <v/>
      </c>
      <c r="AI917" s="328" t="str">
        <f t="shared" si="530"/>
        <v/>
      </c>
      <c r="AJ917" s="328" t="str">
        <f t="shared" si="531"/>
        <v/>
      </c>
      <c r="AK917" s="337" t="str">
        <f t="shared" si="532"/>
        <v/>
      </c>
      <c r="AL917" s="42" t="str">
        <f t="shared" si="533"/>
        <v/>
      </c>
    </row>
    <row r="918" spans="2:38" ht="15" x14ac:dyDescent="0.15">
      <c r="B918" s="328" t="str">
        <f t="shared" si="511"/>
        <v/>
      </c>
      <c r="C918" s="328" t="str">
        <f t="shared" si="512"/>
        <v/>
      </c>
      <c r="D918" s="328" t="str">
        <f t="shared" si="513"/>
        <v/>
      </c>
      <c r="E918" s="328" t="e">
        <f t="shared" si="509"/>
        <v>#VALUE!</v>
      </c>
      <c r="F918" s="328" t="str">
        <f t="shared" si="514"/>
        <v/>
      </c>
      <c r="G918" s="328" t="str">
        <f t="shared" si="515"/>
        <v/>
      </c>
      <c r="H918" s="313"/>
      <c r="I918" s="328" t="str">
        <f t="shared" si="516"/>
        <v/>
      </c>
      <c r="J918" s="328">
        <f t="shared" si="510"/>
        <v>80</v>
      </c>
      <c r="K918" s="335" t="str">
        <f t="shared" si="517"/>
        <v/>
      </c>
      <c r="L918" s="323" t="str">
        <f t="shared" si="518"/>
        <v/>
      </c>
      <c r="M918" s="323" t="str">
        <f t="shared" si="519"/>
        <v/>
      </c>
      <c r="N918" s="328" t="str">
        <f t="shared" si="520"/>
        <v/>
      </c>
      <c r="O918" s="328" t="str">
        <f t="shared" si="521"/>
        <v/>
      </c>
      <c r="P918" s="332"/>
      <c r="Q918" s="328"/>
      <c r="R918" s="277" t="str">
        <f>IF(H918&gt;0, rate1(1,$L$52,$L$51,$L$54,L918,$L$53,$L$50,P918),"")</f>
        <v/>
      </c>
      <c r="S918" s="323"/>
      <c r="T918" s="323"/>
      <c r="U918" s="328"/>
      <c r="V918" s="336"/>
      <c r="W918" s="328"/>
      <c r="X918" s="328"/>
      <c r="Y918" s="328"/>
      <c r="Z918" s="108" t="str">
        <f>IF(H918&gt;0, rate1(1,$L$52,$L$51,$L$54,U918,$L$53,$L$50,Y918),"")</f>
        <v/>
      </c>
      <c r="AA918" s="336" t="str">
        <f t="shared" si="522"/>
        <v/>
      </c>
      <c r="AB918" s="336" t="str">
        <f t="shared" si="523"/>
        <v/>
      </c>
      <c r="AC918" s="328" t="str">
        <f t="shared" si="524"/>
        <v/>
      </c>
      <c r="AD918" s="328" t="str">
        <f t="shared" si="525"/>
        <v/>
      </c>
      <c r="AE918" s="328" t="str">
        <f t="shared" si="526"/>
        <v/>
      </c>
      <c r="AF918" s="328" t="str">
        <f t="shared" si="527"/>
        <v/>
      </c>
      <c r="AG918" s="328" t="str">
        <f t="shared" si="528"/>
        <v/>
      </c>
      <c r="AH918" s="328" t="str">
        <f t="shared" si="529"/>
        <v/>
      </c>
      <c r="AI918" s="328" t="str">
        <f t="shared" si="530"/>
        <v/>
      </c>
      <c r="AJ918" s="328" t="str">
        <f t="shared" si="531"/>
        <v/>
      </c>
      <c r="AK918" s="337" t="str">
        <f t="shared" si="532"/>
        <v/>
      </c>
      <c r="AL918" s="42" t="str">
        <f t="shared" si="533"/>
        <v/>
      </c>
    </row>
    <row r="919" spans="2:38" ht="15" x14ac:dyDescent="0.15">
      <c r="B919" s="328" t="str">
        <f t="shared" si="511"/>
        <v/>
      </c>
      <c r="C919" s="328" t="str">
        <f t="shared" si="512"/>
        <v/>
      </c>
      <c r="D919" s="328" t="str">
        <f t="shared" si="513"/>
        <v/>
      </c>
      <c r="E919" s="328" t="e">
        <f t="shared" si="509"/>
        <v>#VALUE!</v>
      </c>
      <c r="F919" s="328" t="str">
        <f t="shared" si="514"/>
        <v/>
      </c>
      <c r="G919" s="328" t="str">
        <f t="shared" si="515"/>
        <v/>
      </c>
      <c r="H919" s="313"/>
      <c r="I919" s="328" t="str">
        <f t="shared" si="516"/>
        <v/>
      </c>
      <c r="J919" s="328">
        <f t="shared" si="510"/>
        <v>80</v>
      </c>
      <c r="K919" s="335" t="str">
        <f t="shared" si="517"/>
        <v/>
      </c>
      <c r="L919" s="323" t="str">
        <f t="shared" si="518"/>
        <v/>
      </c>
      <c r="M919" s="323" t="str">
        <f t="shared" si="519"/>
        <v/>
      </c>
      <c r="N919" s="328" t="str">
        <f t="shared" si="520"/>
        <v/>
      </c>
      <c r="O919" s="328" t="str">
        <f t="shared" si="521"/>
        <v/>
      </c>
      <c r="P919" s="332"/>
      <c r="Q919" s="328"/>
      <c r="R919" s="277" t="str">
        <f>IF(H919&gt;0, rate1(1,$L$52,$L$51,$L$54,L919,$L$53,$L$50,P919),"")</f>
        <v/>
      </c>
      <c r="S919" s="323"/>
      <c r="T919" s="323"/>
      <c r="U919" s="328"/>
      <c r="V919" s="336"/>
      <c r="W919" s="328"/>
      <c r="X919" s="328"/>
      <c r="Y919" s="328"/>
      <c r="Z919" s="108" t="str">
        <f>IF(H919&gt;0, rate1(1,$L$52,$L$51,$L$54,U919,$L$53,$L$50,Y919),"")</f>
        <v/>
      </c>
      <c r="AA919" s="336" t="str">
        <f t="shared" si="522"/>
        <v/>
      </c>
      <c r="AB919" s="336" t="str">
        <f t="shared" si="523"/>
        <v/>
      </c>
      <c r="AC919" s="328" t="str">
        <f t="shared" si="524"/>
        <v/>
      </c>
      <c r="AD919" s="328" t="str">
        <f t="shared" si="525"/>
        <v/>
      </c>
      <c r="AE919" s="328" t="str">
        <f t="shared" si="526"/>
        <v/>
      </c>
      <c r="AF919" s="328" t="str">
        <f t="shared" si="527"/>
        <v/>
      </c>
      <c r="AG919" s="328" t="str">
        <f t="shared" si="528"/>
        <v/>
      </c>
      <c r="AH919" s="328" t="str">
        <f t="shared" si="529"/>
        <v/>
      </c>
      <c r="AI919" s="328" t="str">
        <f t="shared" si="530"/>
        <v/>
      </c>
      <c r="AJ919" s="328" t="str">
        <f t="shared" si="531"/>
        <v/>
      </c>
      <c r="AK919" s="337" t="str">
        <f t="shared" si="532"/>
        <v/>
      </c>
      <c r="AL919" s="42" t="str">
        <f t="shared" si="533"/>
        <v/>
      </c>
    </row>
    <row r="920" spans="2:38" ht="15" x14ac:dyDescent="0.15">
      <c r="B920" s="328" t="str">
        <f t="shared" si="511"/>
        <v/>
      </c>
      <c r="C920" s="328" t="str">
        <f t="shared" si="512"/>
        <v/>
      </c>
      <c r="D920" s="328" t="str">
        <f t="shared" si="513"/>
        <v/>
      </c>
      <c r="E920" s="328" t="e">
        <f t="shared" si="509"/>
        <v>#VALUE!</v>
      </c>
      <c r="F920" s="328" t="str">
        <f t="shared" si="514"/>
        <v/>
      </c>
      <c r="G920" s="328" t="str">
        <f t="shared" si="515"/>
        <v/>
      </c>
      <c r="H920" s="313"/>
      <c r="I920" s="328" t="str">
        <f t="shared" si="516"/>
        <v/>
      </c>
      <c r="J920" s="328">
        <f t="shared" si="510"/>
        <v>80</v>
      </c>
      <c r="K920" s="335" t="str">
        <f t="shared" si="517"/>
        <v/>
      </c>
      <c r="L920" s="323" t="str">
        <f t="shared" si="518"/>
        <v/>
      </c>
      <c r="M920" s="323" t="str">
        <f t="shared" si="519"/>
        <v/>
      </c>
      <c r="N920" s="328" t="str">
        <f t="shared" si="520"/>
        <v/>
      </c>
      <c r="O920" s="328" t="str">
        <f t="shared" si="521"/>
        <v/>
      </c>
      <c r="P920" s="332"/>
      <c r="Q920" s="328"/>
      <c r="R920" s="277" t="str">
        <f>IF(H920&gt;0, rate1(1,$L$52,$L$51,$L$54,L920,$L$53,$L$50,P920),"")</f>
        <v/>
      </c>
      <c r="S920" s="323"/>
      <c r="T920" s="323"/>
      <c r="U920" s="328"/>
      <c r="V920" s="336"/>
      <c r="W920" s="328"/>
      <c r="X920" s="328"/>
      <c r="Y920" s="328"/>
      <c r="Z920" s="108" t="str">
        <f>IF(H920&gt;0, rate1(1,$L$52,$L$51,$L$54,U920,$L$53,$L$50,Y920),"")</f>
        <v/>
      </c>
      <c r="AA920" s="336" t="str">
        <f t="shared" si="522"/>
        <v/>
      </c>
      <c r="AB920" s="336" t="str">
        <f t="shared" si="523"/>
        <v/>
      </c>
      <c r="AC920" s="328" t="str">
        <f t="shared" si="524"/>
        <v/>
      </c>
      <c r="AD920" s="328" t="str">
        <f t="shared" si="525"/>
        <v/>
      </c>
      <c r="AE920" s="328" t="str">
        <f t="shared" si="526"/>
        <v/>
      </c>
      <c r="AF920" s="328" t="str">
        <f t="shared" si="527"/>
        <v/>
      </c>
      <c r="AG920" s="328" t="str">
        <f t="shared" si="528"/>
        <v/>
      </c>
      <c r="AH920" s="328" t="str">
        <f t="shared" si="529"/>
        <v/>
      </c>
      <c r="AI920" s="328" t="str">
        <f t="shared" si="530"/>
        <v/>
      </c>
      <c r="AJ920" s="328" t="str">
        <f t="shared" si="531"/>
        <v/>
      </c>
      <c r="AK920" s="337" t="str">
        <f t="shared" si="532"/>
        <v/>
      </c>
      <c r="AL920" s="42" t="str">
        <f t="shared" si="533"/>
        <v/>
      </c>
    </row>
    <row r="921" spans="2:38" ht="15" x14ac:dyDescent="0.15">
      <c r="B921" s="328" t="str">
        <f t="shared" si="511"/>
        <v/>
      </c>
      <c r="C921" s="328" t="str">
        <f t="shared" si="512"/>
        <v/>
      </c>
      <c r="D921" s="328" t="str">
        <f t="shared" si="513"/>
        <v/>
      </c>
      <c r="E921" s="328" t="e">
        <f t="shared" si="509"/>
        <v>#VALUE!</v>
      </c>
      <c r="F921" s="328" t="str">
        <f t="shared" si="514"/>
        <v/>
      </c>
      <c r="G921" s="328" t="str">
        <f t="shared" si="515"/>
        <v/>
      </c>
      <c r="H921" s="313"/>
      <c r="I921" s="328" t="str">
        <f t="shared" si="516"/>
        <v/>
      </c>
      <c r="J921" s="328">
        <f t="shared" si="510"/>
        <v>80</v>
      </c>
      <c r="K921" s="335" t="str">
        <f t="shared" si="517"/>
        <v/>
      </c>
      <c r="L921" s="323" t="str">
        <f t="shared" si="518"/>
        <v/>
      </c>
      <c r="M921" s="323" t="str">
        <f t="shared" si="519"/>
        <v/>
      </c>
      <c r="N921" s="328" t="str">
        <f t="shared" si="520"/>
        <v/>
      </c>
      <c r="O921" s="328" t="str">
        <f t="shared" si="521"/>
        <v/>
      </c>
      <c r="P921" s="332"/>
      <c r="Q921" s="328"/>
      <c r="R921" s="277" t="str">
        <f>IF(H921&gt;0, rate1(1,$L$52,$L$51,$L$54,L921,$L$53,$L$50,P921),"")</f>
        <v/>
      </c>
      <c r="S921" s="323"/>
      <c r="T921" s="323"/>
      <c r="U921" s="328"/>
      <c r="V921" s="336"/>
      <c r="W921" s="328"/>
      <c r="X921" s="328"/>
      <c r="Y921" s="328"/>
      <c r="Z921" s="108" t="str">
        <f>IF(H921&gt;0, rate1(1,$L$52,$L$51,$L$54,U921,$L$53,$L$50,Y921),"")</f>
        <v/>
      </c>
      <c r="AA921" s="336" t="str">
        <f t="shared" si="522"/>
        <v/>
      </c>
      <c r="AB921" s="336" t="str">
        <f t="shared" si="523"/>
        <v/>
      </c>
      <c r="AC921" s="328" t="str">
        <f t="shared" si="524"/>
        <v/>
      </c>
      <c r="AD921" s="328" t="str">
        <f t="shared" si="525"/>
        <v/>
      </c>
      <c r="AE921" s="328" t="str">
        <f t="shared" si="526"/>
        <v/>
      </c>
      <c r="AF921" s="328" t="str">
        <f t="shared" si="527"/>
        <v/>
      </c>
      <c r="AG921" s="328" t="str">
        <f t="shared" si="528"/>
        <v/>
      </c>
      <c r="AH921" s="328" t="str">
        <f t="shared" si="529"/>
        <v/>
      </c>
      <c r="AI921" s="328" t="str">
        <f t="shared" si="530"/>
        <v/>
      </c>
      <c r="AJ921" s="328" t="str">
        <f t="shared" si="531"/>
        <v/>
      </c>
      <c r="AK921" s="337" t="str">
        <f t="shared" si="532"/>
        <v/>
      </c>
      <c r="AL921" s="42" t="str">
        <f t="shared" si="533"/>
        <v/>
      </c>
    </row>
    <row r="922" spans="2:38" ht="15" x14ac:dyDescent="0.15">
      <c r="B922" s="328" t="str">
        <f t="shared" si="511"/>
        <v/>
      </c>
      <c r="C922" s="328" t="str">
        <f t="shared" si="512"/>
        <v/>
      </c>
      <c r="D922" s="328" t="str">
        <f t="shared" si="513"/>
        <v/>
      </c>
      <c r="E922" s="328" t="e">
        <f t="shared" si="509"/>
        <v>#VALUE!</v>
      </c>
      <c r="F922" s="328" t="str">
        <f t="shared" si="514"/>
        <v/>
      </c>
      <c r="G922" s="328" t="str">
        <f t="shared" si="515"/>
        <v/>
      </c>
      <c r="H922" s="313"/>
      <c r="I922" s="328" t="str">
        <f t="shared" si="516"/>
        <v/>
      </c>
      <c r="J922" s="328">
        <f t="shared" si="510"/>
        <v>80</v>
      </c>
      <c r="K922" s="335" t="str">
        <f t="shared" si="517"/>
        <v/>
      </c>
      <c r="L922" s="323" t="str">
        <f t="shared" si="518"/>
        <v/>
      </c>
      <c r="M922" s="323" t="str">
        <f t="shared" si="519"/>
        <v/>
      </c>
      <c r="N922" s="328" t="str">
        <f t="shared" si="520"/>
        <v/>
      </c>
      <c r="O922" s="328" t="str">
        <f t="shared" si="521"/>
        <v/>
      </c>
      <c r="P922" s="332"/>
      <c r="Q922" s="328"/>
      <c r="R922" s="277" t="str">
        <f>IF(H922&gt;0, rate1(1,$L$52,$L$51,$L$54,L922,$L$53,$L$50,P922),"")</f>
        <v/>
      </c>
      <c r="S922" s="323"/>
      <c r="T922" s="323"/>
      <c r="U922" s="328"/>
      <c r="V922" s="336"/>
      <c r="W922" s="328"/>
      <c r="X922" s="328"/>
      <c r="Y922" s="328"/>
      <c r="Z922" s="108" t="str">
        <f>IF(H922&gt;0, rate1(1,$L$52,$L$51,$L$54,U922,$L$53,$L$50,Y922),"")</f>
        <v/>
      </c>
      <c r="AA922" s="336" t="str">
        <f t="shared" si="522"/>
        <v/>
      </c>
      <c r="AB922" s="336" t="str">
        <f t="shared" si="523"/>
        <v/>
      </c>
      <c r="AC922" s="328" t="str">
        <f t="shared" si="524"/>
        <v/>
      </c>
      <c r="AD922" s="328" t="str">
        <f t="shared" si="525"/>
        <v/>
      </c>
      <c r="AE922" s="328" t="str">
        <f t="shared" si="526"/>
        <v/>
      </c>
      <c r="AF922" s="328" t="str">
        <f t="shared" si="527"/>
        <v/>
      </c>
      <c r="AG922" s="328" t="str">
        <f t="shared" si="528"/>
        <v/>
      </c>
      <c r="AH922" s="328" t="str">
        <f t="shared" si="529"/>
        <v/>
      </c>
      <c r="AI922" s="328" t="str">
        <f t="shared" si="530"/>
        <v/>
      </c>
      <c r="AJ922" s="328" t="str">
        <f t="shared" si="531"/>
        <v/>
      </c>
      <c r="AK922" s="337" t="str">
        <f t="shared" si="532"/>
        <v/>
      </c>
      <c r="AL922" s="42" t="str">
        <f t="shared" si="533"/>
        <v/>
      </c>
    </row>
    <row r="923" spans="2:38" ht="15" x14ac:dyDescent="0.15">
      <c r="B923" s="328" t="str">
        <f t="shared" si="511"/>
        <v/>
      </c>
      <c r="C923" s="328" t="str">
        <f t="shared" si="512"/>
        <v/>
      </c>
      <c r="D923" s="328" t="str">
        <f t="shared" si="513"/>
        <v/>
      </c>
      <c r="E923" s="328" t="e">
        <f t="shared" si="509"/>
        <v>#VALUE!</v>
      </c>
      <c r="F923" s="328" t="str">
        <f t="shared" si="514"/>
        <v/>
      </c>
      <c r="G923" s="328" t="str">
        <f t="shared" si="515"/>
        <v/>
      </c>
      <c r="H923" s="313"/>
      <c r="I923" s="328" t="str">
        <f t="shared" si="516"/>
        <v/>
      </c>
      <c r="J923" s="328">
        <f t="shared" si="510"/>
        <v>80</v>
      </c>
      <c r="K923" s="335" t="str">
        <f t="shared" si="517"/>
        <v/>
      </c>
      <c r="L923" s="323" t="str">
        <f t="shared" si="518"/>
        <v/>
      </c>
      <c r="M923" s="323" t="str">
        <f t="shared" si="519"/>
        <v/>
      </c>
      <c r="N923" s="328" t="str">
        <f t="shared" si="520"/>
        <v/>
      </c>
      <c r="O923" s="328" t="str">
        <f t="shared" si="521"/>
        <v/>
      </c>
      <c r="P923" s="332"/>
      <c r="Q923" s="328"/>
      <c r="R923" s="277" t="str">
        <f>IF(H923&gt;0, rate1(1,$L$52,$L$51,$L$54,L923,$L$53,$L$50,P923),"")</f>
        <v/>
      </c>
      <c r="S923" s="323"/>
      <c r="T923" s="323"/>
      <c r="U923" s="328"/>
      <c r="V923" s="336"/>
      <c r="W923" s="328"/>
      <c r="X923" s="328"/>
      <c r="Y923" s="328"/>
      <c r="Z923" s="108" t="str">
        <f>IF(H923&gt;0, rate1(1,$L$52,$L$51,$L$54,U923,$L$53,$L$50,Y923),"")</f>
        <v/>
      </c>
      <c r="AA923" s="336" t="str">
        <f t="shared" si="522"/>
        <v/>
      </c>
      <c r="AB923" s="336" t="str">
        <f t="shared" si="523"/>
        <v/>
      </c>
      <c r="AC923" s="328" t="str">
        <f t="shared" si="524"/>
        <v/>
      </c>
      <c r="AD923" s="328" t="str">
        <f t="shared" si="525"/>
        <v/>
      </c>
      <c r="AE923" s="328" t="str">
        <f t="shared" si="526"/>
        <v/>
      </c>
      <c r="AF923" s="328" t="str">
        <f t="shared" si="527"/>
        <v/>
      </c>
      <c r="AG923" s="328" t="str">
        <f t="shared" si="528"/>
        <v/>
      </c>
      <c r="AH923" s="328" t="str">
        <f t="shared" si="529"/>
        <v/>
      </c>
      <c r="AI923" s="328" t="str">
        <f t="shared" si="530"/>
        <v/>
      </c>
      <c r="AJ923" s="328" t="str">
        <f t="shared" si="531"/>
        <v/>
      </c>
      <c r="AK923" s="337" t="str">
        <f t="shared" si="532"/>
        <v/>
      </c>
      <c r="AL923" s="42" t="str">
        <f t="shared" si="533"/>
        <v/>
      </c>
    </row>
    <row r="924" spans="2:38" ht="15" x14ac:dyDescent="0.15">
      <c r="B924" s="328" t="str">
        <f t="shared" si="511"/>
        <v/>
      </c>
      <c r="C924" s="328" t="str">
        <f t="shared" si="512"/>
        <v/>
      </c>
      <c r="D924" s="328" t="str">
        <f t="shared" si="513"/>
        <v/>
      </c>
      <c r="E924" s="328" t="e">
        <f t="shared" si="509"/>
        <v>#VALUE!</v>
      </c>
      <c r="F924" s="328" t="str">
        <f t="shared" si="514"/>
        <v/>
      </c>
      <c r="G924" s="328" t="str">
        <f t="shared" si="515"/>
        <v/>
      </c>
      <c r="H924" s="313"/>
      <c r="I924" s="328" t="str">
        <f t="shared" si="516"/>
        <v/>
      </c>
      <c r="J924" s="328">
        <f t="shared" si="510"/>
        <v>80</v>
      </c>
      <c r="K924" s="335" t="str">
        <f t="shared" si="517"/>
        <v/>
      </c>
      <c r="L924" s="323" t="str">
        <f t="shared" si="518"/>
        <v/>
      </c>
      <c r="M924" s="323" t="str">
        <f t="shared" si="519"/>
        <v/>
      </c>
      <c r="N924" s="328" t="str">
        <f t="shared" si="520"/>
        <v/>
      </c>
      <c r="O924" s="328" t="str">
        <f t="shared" si="521"/>
        <v/>
      </c>
      <c r="P924" s="332"/>
      <c r="Q924" s="328"/>
      <c r="R924" s="277" t="str">
        <f>IF(H924&gt;0, rate1(1,$L$52,$L$51,$L$54,L924,$L$53,$L$50,P924),"")</f>
        <v/>
      </c>
      <c r="S924" s="323"/>
      <c r="T924" s="323"/>
      <c r="U924" s="328"/>
      <c r="V924" s="336"/>
      <c r="W924" s="328"/>
      <c r="X924" s="328"/>
      <c r="Y924" s="328"/>
      <c r="Z924" s="108" t="str">
        <f>IF(H924&gt;0, rate1(1,$L$52,$L$51,$L$54,U924,$L$53,$L$50,Y924),"")</f>
        <v/>
      </c>
      <c r="AA924" s="336" t="str">
        <f t="shared" si="522"/>
        <v/>
      </c>
      <c r="AB924" s="336" t="str">
        <f t="shared" si="523"/>
        <v/>
      </c>
      <c r="AC924" s="328" t="str">
        <f t="shared" si="524"/>
        <v/>
      </c>
      <c r="AD924" s="328" t="str">
        <f t="shared" si="525"/>
        <v/>
      </c>
      <c r="AE924" s="328" t="str">
        <f t="shared" si="526"/>
        <v/>
      </c>
      <c r="AF924" s="328" t="str">
        <f t="shared" si="527"/>
        <v/>
      </c>
      <c r="AG924" s="328" t="str">
        <f t="shared" si="528"/>
        <v/>
      </c>
      <c r="AH924" s="328" t="str">
        <f t="shared" si="529"/>
        <v/>
      </c>
      <c r="AI924" s="328" t="str">
        <f t="shared" si="530"/>
        <v/>
      </c>
      <c r="AJ924" s="328" t="str">
        <f t="shared" si="531"/>
        <v/>
      </c>
      <c r="AK924" s="337" t="str">
        <f t="shared" si="532"/>
        <v/>
      </c>
      <c r="AL924" s="42" t="str">
        <f t="shared" si="533"/>
        <v/>
      </c>
    </row>
    <row r="925" spans="2:38" ht="15" x14ac:dyDescent="0.15">
      <c r="B925" s="328" t="str">
        <f t="shared" si="511"/>
        <v/>
      </c>
      <c r="C925" s="328" t="str">
        <f t="shared" si="512"/>
        <v/>
      </c>
      <c r="D925" s="328" t="str">
        <f t="shared" si="513"/>
        <v/>
      </c>
      <c r="E925" s="328" t="e">
        <f t="shared" si="509"/>
        <v>#VALUE!</v>
      </c>
      <c r="F925" s="328" t="str">
        <f t="shared" si="514"/>
        <v/>
      </c>
      <c r="G925" s="328" t="str">
        <f t="shared" si="515"/>
        <v/>
      </c>
      <c r="H925" s="313"/>
      <c r="I925" s="328" t="str">
        <f t="shared" si="516"/>
        <v/>
      </c>
      <c r="J925" s="328">
        <f t="shared" si="510"/>
        <v>80</v>
      </c>
      <c r="K925" s="335" t="str">
        <f t="shared" si="517"/>
        <v/>
      </c>
      <c r="L925" s="323" t="str">
        <f t="shared" si="518"/>
        <v/>
      </c>
      <c r="M925" s="323" t="str">
        <f t="shared" si="519"/>
        <v/>
      </c>
      <c r="N925" s="328" t="str">
        <f t="shared" si="520"/>
        <v/>
      </c>
      <c r="O925" s="328" t="str">
        <f t="shared" si="521"/>
        <v/>
      </c>
      <c r="P925" s="332"/>
      <c r="Q925" s="328"/>
      <c r="R925" s="277" t="str">
        <f>IF(H925&gt;0, rate1(1,$L$52,$L$51,$L$54,L925,$L$53,$L$50,P925),"")</f>
        <v/>
      </c>
      <c r="S925" s="323"/>
      <c r="T925" s="323"/>
      <c r="U925" s="328"/>
      <c r="V925" s="336"/>
      <c r="W925" s="328"/>
      <c r="X925" s="328"/>
      <c r="Y925" s="328"/>
      <c r="Z925" s="108" t="str">
        <f>IF(H925&gt;0, rate1(1,$L$52,$L$51,$L$54,U925,$L$53,$L$50,Y925),"")</f>
        <v/>
      </c>
      <c r="AA925" s="336" t="str">
        <f t="shared" si="522"/>
        <v/>
      </c>
      <c r="AB925" s="336" t="str">
        <f t="shared" si="523"/>
        <v/>
      </c>
      <c r="AC925" s="328" t="str">
        <f t="shared" si="524"/>
        <v/>
      </c>
      <c r="AD925" s="328" t="str">
        <f t="shared" si="525"/>
        <v/>
      </c>
      <c r="AE925" s="328" t="str">
        <f t="shared" si="526"/>
        <v/>
      </c>
      <c r="AF925" s="328" t="str">
        <f t="shared" si="527"/>
        <v/>
      </c>
      <c r="AG925" s="328" t="str">
        <f t="shared" si="528"/>
        <v/>
      </c>
      <c r="AH925" s="328" t="str">
        <f t="shared" si="529"/>
        <v/>
      </c>
      <c r="AI925" s="328" t="str">
        <f t="shared" si="530"/>
        <v/>
      </c>
      <c r="AJ925" s="328" t="str">
        <f t="shared" si="531"/>
        <v/>
      </c>
      <c r="AK925" s="337" t="str">
        <f t="shared" si="532"/>
        <v/>
      </c>
      <c r="AL925" s="42" t="str">
        <f t="shared" si="533"/>
        <v/>
      </c>
    </row>
    <row r="926" spans="2:38" ht="15" x14ac:dyDescent="0.15">
      <c r="B926" s="328" t="str">
        <f t="shared" si="511"/>
        <v/>
      </c>
      <c r="C926" s="328" t="str">
        <f t="shared" si="512"/>
        <v/>
      </c>
      <c r="D926" s="328" t="str">
        <f t="shared" si="513"/>
        <v/>
      </c>
      <c r="E926" s="328" t="e">
        <f t="shared" si="509"/>
        <v>#VALUE!</v>
      </c>
      <c r="F926" s="328" t="str">
        <f t="shared" si="514"/>
        <v/>
      </c>
      <c r="G926" s="328" t="str">
        <f t="shared" si="515"/>
        <v/>
      </c>
      <c r="H926" s="313"/>
      <c r="I926" s="328" t="str">
        <f t="shared" si="516"/>
        <v/>
      </c>
      <c r="J926" s="328">
        <f t="shared" si="510"/>
        <v>80</v>
      </c>
      <c r="K926" s="335" t="str">
        <f t="shared" si="517"/>
        <v/>
      </c>
      <c r="L926" s="323" t="str">
        <f t="shared" si="518"/>
        <v/>
      </c>
      <c r="M926" s="323" t="str">
        <f t="shared" si="519"/>
        <v/>
      </c>
      <c r="N926" s="328" t="str">
        <f t="shared" si="520"/>
        <v/>
      </c>
      <c r="O926" s="328" t="str">
        <f t="shared" si="521"/>
        <v/>
      </c>
      <c r="P926" s="332"/>
      <c r="Q926" s="328"/>
      <c r="R926" s="277" t="str">
        <f>IF(H926&gt;0, rate1(1,$L$52,$L$51,$L$54,L926,$L$53,$L$50,P926),"")</f>
        <v/>
      </c>
      <c r="S926" s="323"/>
      <c r="T926" s="323"/>
      <c r="U926" s="328"/>
      <c r="V926" s="336"/>
      <c r="W926" s="328"/>
      <c r="X926" s="328"/>
      <c r="Y926" s="328"/>
      <c r="Z926" s="108" t="str">
        <f>IF(H926&gt;0, rate1(1,$L$52,$L$51,$L$54,U926,$L$53,$L$50,Y926),"")</f>
        <v/>
      </c>
      <c r="AA926" s="336" t="str">
        <f t="shared" si="522"/>
        <v/>
      </c>
      <c r="AB926" s="336" t="str">
        <f t="shared" si="523"/>
        <v/>
      </c>
      <c r="AC926" s="328" t="str">
        <f t="shared" si="524"/>
        <v/>
      </c>
      <c r="AD926" s="328" t="str">
        <f t="shared" si="525"/>
        <v/>
      </c>
      <c r="AE926" s="328" t="str">
        <f t="shared" si="526"/>
        <v/>
      </c>
      <c r="AF926" s="328" t="str">
        <f t="shared" si="527"/>
        <v/>
      </c>
      <c r="AG926" s="328" t="str">
        <f t="shared" si="528"/>
        <v/>
      </c>
      <c r="AH926" s="328" t="str">
        <f t="shared" si="529"/>
        <v/>
      </c>
      <c r="AI926" s="328" t="str">
        <f t="shared" si="530"/>
        <v/>
      </c>
      <c r="AJ926" s="328" t="str">
        <f t="shared" si="531"/>
        <v/>
      </c>
      <c r="AK926" s="337" t="str">
        <f t="shared" si="532"/>
        <v/>
      </c>
      <c r="AL926" s="42" t="str">
        <f t="shared" si="533"/>
        <v/>
      </c>
    </row>
    <row r="927" spans="2:38" ht="15" x14ac:dyDescent="0.15">
      <c r="B927" s="328" t="str">
        <f t="shared" si="511"/>
        <v/>
      </c>
      <c r="C927" s="328" t="str">
        <f t="shared" si="512"/>
        <v/>
      </c>
      <c r="D927" s="328" t="str">
        <f t="shared" si="513"/>
        <v/>
      </c>
      <c r="E927" s="328" t="e">
        <f t="shared" si="509"/>
        <v>#VALUE!</v>
      </c>
      <c r="F927" s="328" t="str">
        <f t="shared" si="514"/>
        <v/>
      </c>
      <c r="G927" s="328" t="str">
        <f t="shared" si="515"/>
        <v/>
      </c>
      <c r="H927" s="313"/>
      <c r="I927" s="328" t="str">
        <f t="shared" si="516"/>
        <v/>
      </c>
      <c r="J927" s="328">
        <f t="shared" si="510"/>
        <v>80</v>
      </c>
      <c r="K927" s="335" t="str">
        <f t="shared" si="517"/>
        <v/>
      </c>
      <c r="L927" s="323" t="str">
        <f t="shared" si="518"/>
        <v/>
      </c>
      <c r="M927" s="323" t="str">
        <f t="shared" si="519"/>
        <v/>
      </c>
      <c r="N927" s="328" t="str">
        <f t="shared" si="520"/>
        <v/>
      </c>
      <c r="O927" s="328" t="str">
        <f t="shared" si="521"/>
        <v/>
      </c>
      <c r="P927" s="332"/>
      <c r="Q927" s="328"/>
      <c r="R927" s="277" t="str">
        <f>IF(H927&gt;0, rate1(1,$L$52,$L$51,$L$54,L927,$L$53,$L$50,P927),"")</f>
        <v/>
      </c>
      <c r="S927" s="323"/>
      <c r="T927" s="323"/>
      <c r="U927" s="328"/>
      <c r="V927" s="336"/>
      <c r="W927" s="328"/>
      <c r="X927" s="328"/>
      <c r="Y927" s="328"/>
      <c r="Z927" s="108" t="str">
        <f>IF(H927&gt;0, rate1(1,$L$52,$L$51,$L$54,U927,$L$53,$L$50,Y927),"")</f>
        <v/>
      </c>
      <c r="AA927" s="336" t="str">
        <f t="shared" si="522"/>
        <v/>
      </c>
      <c r="AB927" s="336" t="str">
        <f t="shared" si="523"/>
        <v/>
      </c>
      <c r="AC927" s="328" t="str">
        <f t="shared" si="524"/>
        <v/>
      </c>
      <c r="AD927" s="328" t="str">
        <f t="shared" si="525"/>
        <v/>
      </c>
      <c r="AE927" s="328" t="str">
        <f t="shared" si="526"/>
        <v/>
      </c>
      <c r="AF927" s="328" t="str">
        <f t="shared" si="527"/>
        <v/>
      </c>
      <c r="AG927" s="328" t="str">
        <f t="shared" si="528"/>
        <v/>
      </c>
      <c r="AH927" s="328" t="str">
        <f t="shared" si="529"/>
        <v/>
      </c>
      <c r="AI927" s="328" t="str">
        <f t="shared" si="530"/>
        <v/>
      </c>
      <c r="AJ927" s="328" t="str">
        <f t="shared" si="531"/>
        <v/>
      </c>
      <c r="AK927" s="337" t="str">
        <f t="shared" si="532"/>
        <v/>
      </c>
      <c r="AL927" s="42" t="str">
        <f t="shared" si="533"/>
        <v/>
      </c>
    </row>
    <row r="928" spans="2:38" ht="15" x14ac:dyDescent="0.15">
      <c r="B928" s="328" t="str">
        <f t="shared" si="511"/>
        <v/>
      </c>
      <c r="C928" s="328" t="str">
        <f t="shared" si="512"/>
        <v/>
      </c>
      <c r="D928" s="328" t="str">
        <f t="shared" si="513"/>
        <v/>
      </c>
      <c r="E928" s="328" t="e">
        <f t="shared" si="509"/>
        <v>#VALUE!</v>
      </c>
      <c r="F928" s="328" t="str">
        <f t="shared" si="514"/>
        <v/>
      </c>
      <c r="G928" s="328" t="str">
        <f t="shared" si="515"/>
        <v/>
      </c>
      <c r="H928" s="313"/>
      <c r="I928" s="328" t="str">
        <f t="shared" si="516"/>
        <v/>
      </c>
      <c r="J928" s="328">
        <f t="shared" si="510"/>
        <v>80</v>
      </c>
      <c r="K928" s="335" t="str">
        <f t="shared" si="517"/>
        <v/>
      </c>
      <c r="L928" s="323" t="str">
        <f t="shared" si="518"/>
        <v/>
      </c>
      <c r="M928" s="323" t="str">
        <f t="shared" si="519"/>
        <v/>
      </c>
      <c r="N928" s="328" t="str">
        <f t="shared" si="520"/>
        <v/>
      </c>
      <c r="O928" s="328" t="str">
        <f t="shared" si="521"/>
        <v/>
      </c>
      <c r="P928" s="332"/>
      <c r="Q928" s="328"/>
      <c r="R928" s="277" t="str">
        <f>IF(H928&gt;0, rate1(1,$L$52,$L$51,$L$54,L928,$L$53,$L$50,P928),"")</f>
        <v/>
      </c>
      <c r="S928" s="323"/>
      <c r="T928" s="323"/>
      <c r="U928" s="328"/>
      <c r="V928" s="336"/>
      <c r="W928" s="328"/>
      <c r="X928" s="328"/>
      <c r="Y928" s="328"/>
      <c r="Z928" s="108" t="str">
        <f>IF(H928&gt;0, rate1(1,$L$52,$L$51,$L$54,U928,$L$53,$L$50,Y928),"")</f>
        <v/>
      </c>
      <c r="AA928" s="336" t="str">
        <f t="shared" si="522"/>
        <v/>
      </c>
      <c r="AB928" s="336" t="str">
        <f t="shared" si="523"/>
        <v/>
      </c>
      <c r="AC928" s="328" t="str">
        <f t="shared" si="524"/>
        <v/>
      </c>
      <c r="AD928" s="328" t="str">
        <f t="shared" si="525"/>
        <v/>
      </c>
      <c r="AE928" s="328" t="str">
        <f t="shared" si="526"/>
        <v/>
      </c>
      <c r="AF928" s="328" t="str">
        <f t="shared" si="527"/>
        <v/>
      </c>
      <c r="AG928" s="328" t="str">
        <f t="shared" si="528"/>
        <v/>
      </c>
      <c r="AH928" s="328" t="str">
        <f t="shared" si="529"/>
        <v/>
      </c>
      <c r="AI928" s="328" t="str">
        <f t="shared" si="530"/>
        <v/>
      </c>
      <c r="AJ928" s="328" t="str">
        <f t="shared" si="531"/>
        <v/>
      </c>
      <c r="AK928" s="337" t="str">
        <f t="shared" si="532"/>
        <v/>
      </c>
      <c r="AL928" s="42" t="str">
        <f t="shared" si="533"/>
        <v/>
      </c>
    </row>
    <row r="929" spans="2:38" ht="15" x14ac:dyDescent="0.15">
      <c r="B929" s="328" t="str">
        <f t="shared" si="511"/>
        <v/>
      </c>
      <c r="C929" s="328" t="str">
        <f t="shared" si="512"/>
        <v/>
      </c>
      <c r="D929" s="328" t="str">
        <f t="shared" si="513"/>
        <v/>
      </c>
      <c r="E929" s="328" t="e">
        <f t="shared" si="509"/>
        <v>#VALUE!</v>
      </c>
      <c r="F929" s="328" t="str">
        <f t="shared" si="514"/>
        <v/>
      </c>
      <c r="G929" s="328" t="str">
        <f t="shared" si="515"/>
        <v/>
      </c>
      <c r="H929" s="313"/>
      <c r="I929" s="328" t="str">
        <f t="shared" si="516"/>
        <v/>
      </c>
      <c r="J929" s="328">
        <f t="shared" si="510"/>
        <v>80</v>
      </c>
      <c r="K929" s="335" t="str">
        <f t="shared" si="517"/>
        <v/>
      </c>
      <c r="L929" s="323" t="str">
        <f t="shared" si="518"/>
        <v/>
      </c>
      <c r="M929" s="323" t="str">
        <f t="shared" si="519"/>
        <v/>
      </c>
      <c r="N929" s="328" t="str">
        <f t="shared" si="520"/>
        <v/>
      </c>
      <c r="O929" s="328" t="str">
        <f t="shared" si="521"/>
        <v/>
      </c>
      <c r="P929" s="332"/>
      <c r="Q929" s="328"/>
      <c r="R929" s="277" t="str">
        <f>IF(H929&gt;0, rate1(1,$L$52,$L$51,$L$54,L929,$L$53,$L$50,P929),"")</f>
        <v/>
      </c>
      <c r="S929" s="323"/>
      <c r="T929" s="323"/>
      <c r="U929" s="328"/>
      <c r="V929" s="336"/>
      <c r="W929" s="328"/>
      <c r="X929" s="328"/>
      <c r="Y929" s="328"/>
      <c r="Z929" s="108" t="str">
        <f>IF(H929&gt;0, rate1(1,$L$52,$L$51,$L$54,U929,$L$53,$L$50,Y929),"")</f>
        <v/>
      </c>
      <c r="AA929" s="336" t="str">
        <f t="shared" si="522"/>
        <v/>
      </c>
      <c r="AB929" s="336" t="str">
        <f t="shared" si="523"/>
        <v/>
      </c>
      <c r="AC929" s="328" t="str">
        <f t="shared" si="524"/>
        <v/>
      </c>
      <c r="AD929" s="328" t="str">
        <f t="shared" si="525"/>
        <v/>
      </c>
      <c r="AE929" s="328" t="str">
        <f t="shared" si="526"/>
        <v/>
      </c>
      <c r="AF929" s="328" t="str">
        <f t="shared" si="527"/>
        <v/>
      </c>
      <c r="AG929" s="328" t="str">
        <f t="shared" si="528"/>
        <v/>
      </c>
      <c r="AH929" s="328" t="str">
        <f t="shared" si="529"/>
        <v/>
      </c>
      <c r="AI929" s="328" t="str">
        <f t="shared" si="530"/>
        <v/>
      </c>
      <c r="AJ929" s="328" t="str">
        <f t="shared" si="531"/>
        <v/>
      </c>
      <c r="AK929" s="337" t="str">
        <f t="shared" si="532"/>
        <v/>
      </c>
      <c r="AL929" s="42" t="str">
        <f t="shared" si="533"/>
        <v/>
      </c>
    </row>
    <row r="930" spans="2:38" ht="15" x14ac:dyDescent="0.15">
      <c r="B930" s="328" t="str">
        <f t="shared" si="511"/>
        <v/>
      </c>
      <c r="C930" s="328" t="str">
        <f t="shared" si="512"/>
        <v/>
      </c>
      <c r="D930" s="328" t="str">
        <f t="shared" si="513"/>
        <v/>
      </c>
      <c r="E930" s="328" t="e">
        <f t="shared" si="509"/>
        <v>#VALUE!</v>
      </c>
      <c r="F930" s="328" t="str">
        <f t="shared" si="514"/>
        <v/>
      </c>
      <c r="G930" s="328" t="str">
        <f t="shared" si="515"/>
        <v/>
      </c>
      <c r="H930" s="313"/>
      <c r="I930" s="328" t="str">
        <f t="shared" si="516"/>
        <v/>
      </c>
      <c r="J930" s="328">
        <f t="shared" si="510"/>
        <v>80</v>
      </c>
      <c r="K930" s="335" t="str">
        <f t="shared" si="517"/>
        <v/>
      </c>
      <c r="L930" s="323" t="str">
        <f t="shared" si="518"/>
        <v/>
      </c>
      <c r="M930" s="323" t="str">
        <f t="shared" si="519"/>
        <v/>
      </c>
      <c r="N930" s="328" t="str">
        <f t="shared" si="520"/>
        <v/>
      </c>
      <c r="O930" s="328" t="str">
        <f t="shared" si="521"/>
        <v/>
      </c>
      <c r="P930" s="332"/>
      <c r="Q930" s="328"/>
      <c r="R930" s="277" t="str">
        <f>IF(H930&gt;0, rate1(1,$L$52,$L$51,$L$54,L930,$L$53,$L$50,P930),"")</f>
        <v/>
      </c>
      <c r="S930" s="323"/>
      <c r="T930" s="323"/>
      <c r="U930" s="328"/>
      <c r="V930" s="336"/>
      <c r="W930" s="328"/>
      <c r="X930" s="328"/>
      <c r="Y930" s="328"/>
      <c r="Z930" s="108" t="str">
        <f>IF(H930&gt;0, rate1(1,$L$52,$L$51,$L$54,U930,$L$53,$L$50,Y930),"")</f>
        <v/>
      </c>
      <c r="AA930" s="336" t="str">
        <f t="shared" si="522"/>
        <v/>
      </c>
      <c r="AB930" s="336" t="str">
        <f t="shared" si="523"/>
        <v/>
      </c>
      <c r="AC930" s="328" t="str">
        <f t="shared" si="524"/>
        <v/>
      </c>
      <c r="AD930" s="328" t="str">
        <f t="shared" si="525"/>
        <v/>
      </c>
      <c r="AE930" s="328" t="str">
        <f t="shared" si="526"/>
        <v/>
      </c>
      <c r="AF930" s="328" t="str">
        <f t="shared" si="527"/>
        <v/>
      </c>
      <c r="AG930" s="328" t="str">
        <f t="shared" si="528"/>
        <v/>
      </c>
      <c r="AH930" s="328" t="str">
        <f t="shared" si="529"/>
        <v/>
      </c>
      <c r="AI930" s="328" t="str">
        <f t="shared" si="530"/>
        <v/>
      </c>
      <c r="AJ930" s="328" t="str">
        <f t="shared" si="531"/>
        <v/>
      </c>
      <c r="AK930" s="337" t="str">
        <f t="shared" si="532"/>
        <v/>
      </c>
      <c r="AL930" s="42" t="str">
        <f t="shared" si="533"/>
        <v/>
      </c>
    </row>
    <row r="931" spans="2:38" ht="15" x14ac:dyDescent="0.15">
      <c r="B931" s="328" t="str">
        <f t="shared" si="511"/>
        <v/>
      </c>
      <c r="C931" s="328" t="str">
        <f t="shared" si="512"/>
        <v/>
      </c>
      <c r="D931" s="328" t="str">
        <f t="shared" si="513"/>
        <v/>
      </c>
      <c r="E931" s="328" t="e">
        <f t="shared" si="509"/>
        <v>#VALUE!</v>
      </c>
      <c r="F931" s="328" t="str">
        <f t="shared" si="514"/>
        <v/>
      </c>
      <c r="G931" s="328" t="str">
        <f t="shared" si="515"/>
        <v/>
      </c>
      <c r="H931" s="313"/>
      <c r="I931" s="328" t="str">
        <f t="shared" si="516"/>
        <v/>
      </c>
      <c r="J931" s="328">
        <f t="shared" si="510"/>
        <v>80</v>
      </c>
      <c r="K931" s="335" t="str">
        <f t="shared" si="517"/>
        <v/>
      </c>
      <c r="L931" s="323" t="str">
        <f t="shared" si="518"/>
        <v/>
      </c>
      <c r="M931" s="323" t="str">
        <f t="shared" si="519"/>
        <v/>
      </c>
      <c r="N931" s="328" t="str">
        <f t="shared" si="520"/>
        <v/>
      </c>
      <c r="O931" s="328" t="str">
        <f t="shared" si="521"/>
        <v/>
      </c>
      <c r="P931" s="332"/>
      <c r="Q931" s="328"/>
      <c r="R931" s="277" t="str">
        <f>IF(H931&gt;0, rate1(1,$L$52,$L$51,$L$54,L931,$L$53,$L$50,P931),"")</f>
        <v/>
      </c>
      <c r="S931" s="323"/>
      <c r="T931" s="323"/>
      <c r="U931" s="328"/>
      <c r="V931" s="336"/>
      <c r="W931" s="328"/>
      <c r="X931" s="328"/>
      <c r="Y931" s="328"/>
      <c r="Z931" s="108" t="str">
        <f>IF(H931&gt;0, rate1(1,$L$52,$L$51,$L$54,U931,$L$53,$L$50,Y931),"")</f>
        <v/>
      </c>
      <c r="AA931" s="336" t="str">
        <f t="shared" si="522"/>
        <v/>
      </c>
      <c r="AB931" s="336" t="str">
        <f t="shared" si="523"/>
        <v/>
      </c>
      <c r="AC931" s="328" t="str">
        <f t="shared" si="524"/>
        <v/>
      </c>
      <c r="AD931" s="328" t="str">
        <f t="shared" si="525"/>
        <v/>
      </c>
      <c r="AE931" s="328" t="str">
        <f t="shared" si="526"/>
        <v/>
      </c>
      <c r="AF931" s="328" t="str">
        <f t="shared" si="527"/>
        <v/>
      </c>
      <c r="AG931" s="328" t="str">
        <f t="shared" si="528"/>
        <v/>
      </c>
      <c r="AH931" s="328" t="str">
        <f t="shared" si="529"/>
        <v/>
      </c>
      <c r="AI931" s="328" t="str">
        <f t="shared" si="530"/>
        <v/>
      </c>
      <c r="AJ931" s="328" t="str">
        <f t="shared" si="531"/>
        <v/>
      </c>
      <c r="AK931" s="337" t="str">
        <f t="shared" si="532"/>
        <v/>
      </c>
      <c r="AL931" s="42" t="str">
        <f t="shared" si="533"/>
        <v/>
      </c>
    </row>
    <row r="932" spans="2:38" ht="15" x14ac:dyDescent="0.15">
      <c r="B932" s="328" t="str">
        <f t="shared" si="511"/>
        <v/>
      </c>
      <c r="C932" s="328" t="str">
        <f t="shared" si="512"/>
        <v/>
      </c>
      <c r="D932" s="328" t="str">
        <f t="shared" si="513"/>
        <v/>
      </c>
      <c r="E932" s="328" t="e">
        <f t="shared" si="509"/>
        <v>#VALUE!</v>
      </c>
      <c r="F932" s="328" t="str">
        <f t="shared" si="514"/>
        <v/>
      </c>
      <c r="G932" s="328" t="str">
        <f t="shared" si="515"/>
        <v/>
      </c>
      <c r="H932" s="313"/>
      <c r="I932" s="328" t="str">
        <f t="shared" si="516"/>
        <v/>
      </c>
      <c r="J932" s="328">
        <f t="shared" si="510"/>
        <v>80</v>
      </c>
      <c r="K932" s="335" t="str">
        <f t="shared" si="517"/>
        <v/>
      </c>
      <c r="L932" s="323" t="str">
        <f t="shared" si="518"/>
        <v/>
      </c>
      <c r="M932" s="323" t="str">
        <f t="shared" si="519"/>
        <v/>
      </c>
      <c r="N932" s="328" t="str">
        <f t="shared" si="520"/>
        <v/>
      </c>
      <c r="O932" s="328" t="str">
        <f t="shared" si="521"/>
        <v/>
      </c>
      <c r="P932" s="332"/>
      <c r="Q932" s="328"/>
      <c r="R932" s="277" t="str">
        <f>IF(H932&gt;0, rate1(1,$L$52,$L$51,$L$54,L932,$L$53,$L$50,P932),"")</f>
        <v/>
      </c>
      <c r="S932" s="323"/>
      <c r="T932" s="323"/>
      <c r="U932" s="328"/>
      <c r="V932" s="336"/>
      <c r="W932" s="328"/>
      <c r="X932" s="328"/>
      <c r="Y932" s="328"/>
      <c r="Z932" s="108" t="str">
        <f>IF(H932&gt;0, rate1(1,$L$52,$L$51,$L$54,U932,$L$53,$L$50,Y932),"")</f>
        <v/>
      </c>
      <c r="AA932" s="336" t="str">
        <f t="shared" si="522"/>
        <v/>
      </c>
      <c r="AB932" s="336" t="str">
        <f t="shared" si="523"/>
        <v/>
      </c>
      <c r="AC932" s="328" t="str">
        <f t="shared" si="524"/>
        <v/>
      </c>
      <c r="AD932" s="328" t="str">
        <f t="shared" si="525"/>
        <v/>
      </c>
      <c r="AE932" s="328" t="str">
        <f t="shared" si="526"/>
        <v/>
      </c>
      <c r="AF932" s="328" t="str">
        <f t="shared" si="527"/>
        <v/>
      </c>
      <c r="AG932" s="328" t="str">
        <f t="shared" si="528"/>
        <v/>
      </c>
      <c r="AH932" s="328" t="str">
        <f t="shared" si="529"/>
        <v/>
      </c>
      <c r="AI932" s="328" t="str">
        <f t="shared" si="530"/>
        <v/>
      </c>
      <c r="AJ932" s="328" t="str">
        <f t="shared" si="531"/>
        <v/>
      </c>
      <c r="AK932" s="337" t="str">
        <f t="shared" si="532"/>
        <v/>
      </c>
      <c r="AL932" s="42" t="str">
        <f t="shared" si="533"/>
        <v/>
      </c>
    </row>
    <row r="933" spans="2:38" ht="15" x14ac:dyDescent="0.15">
      <c r="B933" s="328" t="str">
        <f t="shared" si="511"/>
        <v/>
      </c>
      <c r="C933" s="328" t="str">
        <f t="shared" si="512"/>
        <v/>
      </c>
      <c r="D933" s="328" t="str">
        <f t="shared" si="513"/>
        <v/>
      </c>
      <c r="E933" s="328" t="e">
        <f t="shared" si="509"/>
        <v>#VALUE!</v>
      </c>
      <c r="F933" s="328" t="str">
        <f t="shared" si="514"/>
        <v/>
      </c>
      <c r="G933" s="328" t="str">
        <f t="shared" si="515"/>
        <v/>
      </c>
      <c r="H933" s="313"/>
      <c r="I933" s="328" t="str">
        <f t="shared" si="516"/>
        <v/>
      </c>
      <c r="J933" s="328">
        <f t="shared" si="510"/>
        <v>80</v>
      </c>
      <c r="K933" s="335" t="str">
        <f t="shared" si="517"/>
        <v/>
      </c>
      <c r="L933" s="323" t="str">
        <f t="shared" si="518"/>
        <v/>
      </c>
      <c r="M933" s="323" t="str">
        <f t="shared" si="519"/>
        <v/>
      </c>
      <c r="N933" s="328" t="str">
        <f t="shared" si="520"/>
        <v/>
      </c>
      <c r="O933" s="328" t="str">
        <f t="shared" si="521"/>
        <v/>
      </c>
      <c r="P933" s="332"/>
      <c r="Q933" s="328"/>
      <c r="R933" s="277" t="str">
        <f>IF(H933&gt;0, rate1(1,$L$52,$L$51,$L$54,L933,$L$53,$L$50,P933),"")</f>
        <v/>
      </c>
      <c r="S933" s="323"/>
      <c r="T933" s="323"/>
      <c r="U933" s="328"/>
      <c r="V933" s="336"/>
      <c r="W933" s="328"/>
      <c r="X933" s="328"/>
      <c r="Y933" s="328"/>
      <c r="Z933" s="108" t="str">
        <f>IF(H933&gt;0, rate1(1,$L$52,$L$51,$L$54,U933,$L$53,$L$50,Y933),"")</f>
        <v/>
      </c>
      <c r="AA933" s="336" t="str">
        <f t="shared" si="522"/>
        <v/>
      </c>
      <c r="AB933" s="336" t="str">
        <f t="shared" si="523"/>
        <v/>
      </c>
      <c r="AC933" s="328" t="str">
        <f t="shared" si="524"/>
        <v/>
      </c>
      <c r="AD933" s="328" t="str">
        <f t="shared" si="525"/>
        <v/>
      </c>
      <c r="AE933" s="328" t="str">
        <f t="shared" si="526"/>
        <v/>
      </c>
      <c r="AF933" s="328" t="str">
        <f t="shared" si="527"/>
        <v/>
      </c>
      <c r="AG933" s="328" t="str">
        <f t="shared" si="528"/>
        <v/>
      </c>
      <c r="AH933" s="328" t="str">
        <f t="shared" si="529"/>
        <v/>
      </c>
      <c r="AI933" s="328" t="str">
        <f t="shared" si="530"/>
        <v/>
      </c>
      <c r="AJ933" s="328" t="str">
        <f t="shared" si="531"/>
        <v/>
      </c>
      <c r="AK933" s="337" t="str">
        <f t="shared" si="532"/>
        <v/>
      </c>
      <c r="AL933" s="42" t="str">
        <f t="shared" si="533"/>
        <v/>
      </c>
    </row>
    <row r="934" spans="2:38" ht="15" x14ac:dyDescent="0.15">
      <c r="B934" s="328" t="str">
        <f t="shared" si="511"/>
        <v/>
      </c>
      <c r="C934" s="328" t="str">
        <f t="shared" si="512"/>
        <v/>
      </c>
      <c r="D934" s="328" t="str">
        <f t="shared" si="513"/>
        <v/>
      </c>
      <c r="E934" s="328" t="e">
        <f t="shared" si="509"/>
        <v>#VALUE!</v>
      </c>
      <c r="F934" s="328" t="str">
        <f t="shared" si="514"/>
        <v/>
      </c>
      <c r="G934" s="328" t="str">
        <f t="shared" si="515"/>
        <v/>
      </c>
      <c r="H934" s="313"/>
      <c r="I934" s="328" t="str">
        <f t="shared" si="516"/>
        <v/>
      </c>
      <c r="J934" s="328">
        <f t="shared" si="510"/>
        <v>80</v>
      </c>
      <c r="K934" s="335" t="str">
        <f t="shared" si="517"/>
        <v/>
      </c>
      <c r="L934" s="323" t="str">
        <f t="shared" si="518"/>
        <v/>
      </c>
      <c r="M934" s="323" t="str">
        <f t="shared" si="519"/>
        <v/>
      </c>
      <c r="N934" s="328" t="str">
        <f t="shared" si="520"/>
        <v/>
      </c>
      <c r="O934" s="328" t="str">
        <f t="shared" si="521"/>
        <v/>
      </c>
      <c r="P934" s="332"/>
      <c r="Q934" s="328"/>
      <c r="R934" s="277" t="str">
        <f>IF(H934&gt;0, rate1(1,$L$52,$L$51,$L$54,L934,$L$53,$L$50,P934),"")</f>
        <v/>
      </c>
      <c r="S934" s="323"/>
      <c r="T934" s="323"/>
      <c r="U934" s="328"/>
      <c r="V934" s="336"/>
      <c r="W934" s="328"/>
      <c r="X934" s="328"/>
      <c r="Y934" s="328"/>
      <c r="Z934" s="108" t="str">
        <f>IF(H934&gt;0, rate1(1,$L$52,$L$51,$L$54,U934,$L$53,$L$50,Y934),"")</f>
        <v/>
      </c>
      <c r="AA934" s="336" t="str">
        <f t="shared" si="522"/>
        <v/>
      </c>
      <c r="AB934" s="336" t="str">
        <f t="shared" si="523"/>
        <v/>
      </c>
      <c r="AC934" s="328" t="str">
        <f t="shared" si="524"/>
        <v/>
      </c>
      <c r="AD934" s="328" t="str">
        <f t="shared" si="525"/>
        <v/>
      </c>
      <c r="AE934" s="328" t="str">
        <f t="shared" si="526"/>
        <v/>
      </c>
      <c r="AF934" s="328" t="str">
        <f t="shared" si="527"/>
        <v/>
      </c>
      <c r="AG934" s="328" t="str">
        <f t="shared" si="528"/>
        <v/>
      </c>
      <c r="AH934" s="328" t="str">
        <f t="shared" si="529"/>
        <v/>
      </c>
      <c r="AI934" s="328" t="str">
        <f t="shared" si="530"/>
        <v/>
      </c>
      <c r="AJ934" s="328" t="str">
        <f t="shared" si="531"/>
        <v/>
      </c>
      <c r="AK934" s="337" t="str">
        <f t="shared" si="532"/>
        <v/>
      </c>
      <c r="AL934" s="42" t="str">
        <f t="shared" si="533"/>
        <v/>
      </c>
    </row>
    <row r="935" spans="2:38" ht="15" x14ac:dyDescent="0.15">
      <c r="B935" s="328" t="str">
        <f t="shared" si="511"/>
        <v/>
      </c>
      <c r="C935" s="328" t="str">
        <f t="shared" si="512"/>
        <v/>
      </c>
      <c r="D935" s="328" t="str">
        <f t="shared" si="513"/>
        <v/>
      </c>
      <c r="E935" s="328" t="e">
        <f t="shared" si="509"/>
        <v>#VALUE!</v>
      </c>
      <c r="F935" s="328" t="str">
        <f t="shared" si="514"/>
        <v/>
      </c>
      <c r="G935" s="328" t="str">
        <f t="shared" si="515"/>
        <v/>
      </c>
      <c r="H935" s="313"/>
      <c r="I935" s="328" t="str">
        <f t="shared" si="516"/>
        <v/>
      </c>
      <c r="J935" s="328">
        <f t="shared" si="510"/>
        <v>80</v>
      </c>
      <c r="K935" s="335" t="str">
        <f t="shared" si="517"/>
        <v/>
      </c>
      <c r="L935" s="323" t="str">
        <f t="shared" si="518"/>
        <v/>
      </c>
      <c r="M935" s="323" t="str">
        <f t="shared" si="519"/>
        <v/>
      </c>
      <c r="N935" s="328" t="str">
        <f t="shared" si="520"/>
        <v/>
      </c>
      <c r="O935" s="328" t="str">
        <f t="shared" si="521"/>
        <v/>
      </c>
      <c r="P935" s="332"/>
      <c r="Q935" s="328"/>
      <c r="R935" s="277" t="str">
        <f>IF(H935&gt;0, rate1(1,$L$52,$L$51,$L$54,L935,$L$53,$L$50,P935),"")</f>
        <v/>
      </c>
      <c r="S935" s="323"/>
      <c r="T935" s="323"/>
      <c r="U935" s="328"/>
      <c r="V935" s="336"/>
      <c r="W935" s="328"/>
      <c r="X935" s="328"/>
      <c r="Y935" s="328"/>
      <c r="Z935" s="108" t="str">
        <f>IF(H935&gt;0, rate1(1,$L$52,$L$51,$L$54,U935,$L$53,$L$50,Y935),"")</f>
        <v/>
      </c>
      <c r="AA935" s="336" t="str">
        <f t="shared" si="522"/>
        <v/>
      </c>
      <c r="AB935" s="336" t="str">
        <f t="shared" si="523"/>
        <v/>
      </c>
      <c r="AC935" s="328" t="str">
        <f t="shared" si="524"/>
        <v/>
      </c>
      <c r="AD935" s="328" t="str">
        <f t="shared" si="525"/>
        <v/>
      </c>
      <c r="AE935" s="328" t="str">
        <f t="shared" si="526"/>
        <v/>
      </c>
      <c r="AF935" s="328" t="str">
        <f t="shared" si="527"/>
        <v/>
      </c>
      <c r="AG935" s="328" t="str">
        <f t="shared" si="528"/>
        <v/>
      </c>
      <c r="AH935" s="328" t="str">
        <f t="shared" si="529"/>
        <v/>
      </c>
      <c r="AI935" s="328" t="str">
        <f t="shared" si="530"/>
        <v/>
      </c>
      <c r="AJ935" s="328" t="str">
        <f t="shared" si="531"/>
        <v/>
      </c>
      <c r="AK935" s="337" t="str">
        <f t="shared" si="532"/>
        <v/>
      </c>
      <c r="AL935" s="42" t="str">
        <f t="shared" si="533"/>
        <v/>
      </c>
    </row>
    <row r="936" spans="2:38" ht="15" x14ac:dyDescent="0.15">
      <c r="B936" s="328" t="str">
        <f t="shared" si="511"/>
        <v/>
      </c>
      <c r="C936" s="328" t="str">
        <f t="shared" si="512"/>
        <v/>
      </c>
      <c r="D936" s="328" t="str">
        <f t="shared" si="513"/>
        <v/>
      </c>
      <c r="E936" s="328" t="e">
        <f t="shared" si="509"/>
        <v>#VALUE!</v>
      </c>
      <c r="F936" s="328" t="str">
        <f t="shared" si="514"/>
        <v/>
      </c>
      <c r="G936" s="328" t="str">
        <f t="shared" si="515"/>
        <v/>
      </c>
      <c r="H936" s="313"/>
      <c r="I936" s="328" t="str">
        <f t="shared" si="516"/>
        <v/>
      </c>
      <c r="J936" s="328">
        <f t="shared" si="510"/>
        <v>80</v>
      </c>
      <c r="K936" s="335" t="str">
        <f t="shared" si="517"/>
        <v/>
      </c>
      <c r="L936" s="323" t="str">
        <f t="shared" si="518"/>
        <v/>
      </c>
      <c r="M936" s="323" t="str">
        <f t="shared" si="519"/>
        <v/>
      </c>
      <c r="N936" s="328" t="str">
        <f t="shared" si="520"/>
        <v/>
      </c>
      <c r="O936" s="328" t="str">
        <f t="shared" si="521"/>
        <v/>
      </c>
      <c r="P936" s="332"/>
      <c r="Q936" s="328"/>
      <c r="R936" s="277" t="str">
        <f>IF(H936&gt;0, rate1(1,$L$52,$L$51,$L$54,L936,$L$53,$L$50,P936),"")</f>
        <v/>
      </c>
      <c r="S936" s="323"/>
      <c r="T936" s="323"/>
      <c r="U936" s="328"/>
      <c r="V936" s="336"/>
      <c r="W936" s="328"/>
      <c r="X936" s="328"/>
      <c r="Y936" s="328"/>
      <c r="Z936" s="108" t="str">
        <f>IF(H936&gt;0, rate1(1,$L$52,$L$51,$L$54,U936,$L$53,$L$50,Y936),"")</f>
        <v/>
      </c>
      <c r="AA936" s="336" t="str">
        <f t="shared" si="522"/>
        <v/>
      </c>
      <c r="AB936" s="336" t="str">
        <f t="shared" si="523"/>
        <v/>
      </c>
      <c r="AC936" s="328" t="str">
        <f t="shared" si="524"/>
        <v/>
      </c>
      <c r="AD936" s="328" t="str">
        <f t="shared" si="525"/>
        <v/>
      </c>
      <c r="AE936" s="328" t="str">
        <f t="shared" si="526"/>
        <v/>
      </c>
      <c r="AF936" s="328" t="str">
        <f t="shared" si="527"/>
        <v/>
      </c>
      <c r="AG936" s="328" t="str">
        <f t="shared" si="528"/>
        <v/>
      </c>
      <c r="AH936" s="328" t="str">
        <f t="shared" si="529"/>
        <v/>
      </c>
      <c r="AI936" s="328" t="str">
        <f t="shared" si="530"/>
        <v/>
      </c>
      <c r="AJ936" s="328" t="str">
        <f t="shared" si="531"/>
        <v/>
      </c>
      <c r="AK936" s="337" t="str">
        <f t="shared" si="532"/>
        <v/>
      </c>
      <c r="AL936" s="42" t="str">
        <f t="shared" si="533"/>
        <v/>
      </c>
    </row>
    <row r="937" spans="2:38" ht="15" x14ac:dyDescent="0.15">
      <c r="B937" s="328" t="str">
        <f t="shared" si="511"/>
        <v/>
      </c>
      <c r="C937" s="328" t="str">
        <f t="shared" si="512"/>
        <v/>
      </c>
      <c r="D937" s="328" t="str">
        <f t="shared" si="513"/>
        <v/>
      </c>
      <c r="E937" s="328" t="e">
        <f t="shared" si="509"/>
        <v>#VALUE!</v>
      </c>
      <c r="F937" s="328" t="str">
        <f t="shared" si="514"/>
        <v/>
      </c>
      <c r="G937" s="328" t="str">
        <f t="shared" si="515"/>
        <v/>
      </c>
      <c r="H937" s="313"/>
      <c r="I937" s="328" t="str">
        <f t="shared" si="516"/>
        <v/>
      </c>
      <c r="J937" s="328">
        <f t="shared" si="510"/>
        <v>80</v>
      </c>
      <c r="K937" s="335" t="str">
        <f t="shared" si="517"/>
        <v/>
      </c>
      <c r="L937" s="323" t="str">
        <f t="shared" si="518"/>
        <v/>
      </c>
      <c r="M937" s="323" t="str">
        <f t="shared" si="519"/>
        <v/>
      </c>
      <c r="N937" s="328" t="str">
        <f t="shared" si="520"/>
        <v/>
      </c>
      <c r="O937" s="328" t="str">
        <f t="shared" si="521"/>
        <v/>
      </c>
      <c r="P937" s="332"/>
      <c r="Q937" s="328"/>
      <c r="R937" s="277" t="str">
        <f>IF(H937&gt;0, rate1(1,$L$52,$L$51,$L$54,L937,$L$53,$L$50,P937),"")</f>
        <v/>
      </c>
      <c r="S937" s="323"/>
      <c r="T937" s="323"/>
      <c r="U937" s="328"/>
      <c r="V937" s="336"/>
      <c r="W937" s="328"/>
      <c r="X937" s="328"/>
      <c r="Y937" s="328"/>
      <c r="Z937" s="108" t="str">
        <f>IF(H937&gt;0, rate1(1,$L$52,$L$51,$L$54,U937,$L$53,$L$50,Y937),"")</f>
        <v/>
      </c>
      <c r="AA937" s="336" t="str">
        <f t="shared" si="522"/>
        <v/>
      </c>
      <c r="AB937" s="336" t="str">
        <f t="shared" si="523"/>
        <v/>
      </c>
      <c r="AC937" s="328" t="str">
        <f t="shared" si="524"/>
        <v/>
      </c>
      <c r="AD937" s="328" t="str">
        <f t="shared" si="525"/>
        <v/>
      </c>
      <c r="AE937" s="328" t="str">
        <f t="shared" si="526"/>
        <v/>
      </c>
      <c r="AF937" s="328" t="str">
        <f t="shared" si="527"/>
        <v/>
      </c>
      <c r="AG937" s="328" t="str">
        <f t="shared" si="528"/>
        <v/>
      </c>
      <c r="AH937" s="328" t="str">
        <f t="shared" si="529"/>
        <v/>
      </c>
      <c r="AI937" s="328" t="str">
        <f t="shared" si="530"/>
        <v/>
      </c>
      <c r="AJ937" s="328" t="str">
        <f t="shared" si="531"/>
        <v/>
      </c>
      <c r="AK937" s="337" t="str">
        <f t="shared" si="532"/>
        <v/>
      </c>
      <c r="AL937" s="42" t="str">
        <f t="shared" si="533"/>
        <v/>
      </c>
    </row>
    <row r="938" spans="2:38" ht="15" x14ac:dyDescent="0.15">
      <c r="B938" s="328" t="str">
        <f t="shared" si="511"/>
        <v/>
      </c>
      <c r="C938" s="328" t="str">
        <f t="shared" si="512"/>
        <v/>
      </c>
      <c r="D938" s="328" t="str">
        <f t="shared" si="513"/>
        <v/>
      </c>
      <c r="E938" s="328" t="e">
        <f t="shared" si="509"/>
        <v>#VALUE!</v>
      </c>
      <c r="F938" s="328" t="str">
        <f t="shared" si="514"/>
        <v/>
      </c>
      <c r="G938" s="328" t="str">
        <f t="shared" si="515"/>
        <v/>
      </c>
      <c r="H938" s="313"/>
      <c r="I938" s="328" t="str">
        <f t="shared" si="516"/>
        <v/>
      </c>
      <c r="J938" s="328">
        <f t="shared" si="510"/>
        <v>80</v>
      </c>
      <c r="K938" s="335" t="str">
        <f t="shared" si="517"/>
        <v/>
      </c>
      <c r="L938" s="323" t="str">
        <f t="shared" si="518"/>
        <v/>
      </c>
      <c r="M938" s="323" t="str">
        <f t="shared" si="519"/>
        <v/>
      </c>
      <c r="N938" s="328" t="str">
        <f t="shared" si="520"/>
        <v/>
      </c>
      <c r="O938" s="328" t="str">
        <f t="shared" si="521"/>
        <v/>
      </c>
      <c r="P938" s="332"/>
      <c r="Q938" s="328"/>
      <c r="R938" s="277" t="str">
        <f>IF(H938&gt;0, rate1(1,$L$52,$L$51,$L$54,L938,$L$53,$L$50,P938),"")</f>
        <v/>
      </c>
      <c r="S938" s="323"/>
      <c r="T938" s="323"/>
      <c r="U938" s="328"/>
      <c r="V938" s="336"/>
      <c r="W938" s="328"/>
      <c r="X938" s="328"/>
      <c r="Y938" s="328"/>
      <c r="Z938" s="108" t="str">
        <f>IF(H938&gt;0, rate1(1,$L$52,$L$51,$L$54,U938,$L$53,$L$50,Y938),"")</f>
        <v/>
      </c>
      <c r="AA938" s="336" t="str">
        <f t="shared" si="522"/>
        <v/>
      </c>
      <c r="AB938" s="336" t="str">
        <f t="shared" si="523"/>
        <v/>
      </c>
      <c r="AC938" s="328" t="str">
        <f t="shared" si="524"/>
        <v/>
      </c>
      <c r="AD938" s="328" t="str">
        <f t="shared" si="525"/>
        <v/>
      </c>
      <c r="AE938" s="328" t="str">
        <f t="shared" si="526"/>
        <v/>
      </c>
      <c r="AF938" s="328" t="str">
        <f t="shared" si="527"/>
        <v/>
      </c>
      <c r="AG938" s="328" t="str">
        <f t="shared" si="528"/>
        <v/>
      </c>
      <c r="AH938" s="328" t="str">
        <f t="shared" si="529"/>
        <v/>
      </c>
      <c r="AI938" s="328" t="str">
        <f t="shared" si="530"/>
        <v/>
      </c>
      <c r="AJ938" s="328" t="str">
        <f t="shared" si="531"/>
        <v/>
      </c>
      <c r="AK938" s="337" t="str">
        <f t="shared" si="532"/>
        <v/>
      </c>
      <c r="AL938" s="42" t="str">
        <f t="shared" si="533"/>
        <v/>
      </c>
    </row>
    <row r="939" spans="2:38" ht="15" x14ac:dyDescent="0.15">
      <c r="B939" s="328" t="str">
        <f t="shared" si="511"/>
        <v/>
      </c>
      <c r="C939" s="328" t="str">
        <f t="shared" si="512"/>
        <v/>
      </c>
      <c r="D939" s="328" t="str">
        <f t="shared" si="513"/>
        <v/>
      </c>
      <c r="E939" s="328" t="e">
        <f t="shared" si="509"/>
        <v>#VALUE!</v>
      </c>
      <c r="F939" s="328" t="str">
        <f t="shared" si="514"/>
        <v/>
      </c>
      <c r="G939" s="328" t="str">
        <f t="shared" si="515"/>
        <v/>
      </c>
      <c r="H939" s="313"/>
      <c r="I939" s="328" t="str">
        <f t="shared" si="516"/>
        <v/>
      </c>
      <c r="J939" s="328">
        <f t="shared" si="510"/>
        <v>80</v>
      </c>
      <c r="K939" s="335" t="str">
        <f t="shared" si="517"/>
        <v/>
      </c>
      <c r="L939" s="323" t="str">
        <f t="shared" si="518"/>
        <v/>
      </c>
      <c r="M939" s="323" t="str">
        <f t="shared" si="519"/>
        <v/>
      </c>
      <c r="N939" s="328" t="str">
        <f t="shared" si="520"/>
        <v/>
      </c>
      <c r="O939" s="328" t="str">
        <f t="shared" si="521"/>
        <v/>
      </c>
      <c r="P939" s="332"/>
      <c r="Q939" s="328"/>
      <c r="R939" s="277" t="str">
        <f>IF(H939&gt;0, rate1(1,$L$52,$L$51,$L$54,L939,$L$53,$L$50,P939),"")</f>
        <v/>
      </c>
      <c r="S939" s="323"/>
      <c r="T939" s="323"/>
      <c r="U939" s="328"/>
      <c r="V939" s="336"/>
      <c r="W939" s="328"/>
      <c r="X939" s="328"/>
      <c r="Y939" s="328"/>
      <c r="Z939" s="108" t="str">
        <f>IF(H939&gt;0, rate1(1,$L$52,$L$51,$L$54,U939,$L$53,$L$50,Y939),"")</f>
        <v/>
      </c>
      <c r="AA939" s="336" t="str">
        <f t="shared" si="522"/>
        <v/>
      </c>
      <c r="AB939" s="336" t="str">
        <f t="shared" si="523"/>
        <v/>
      </c>
      <c r="AC939" s="328" t="str">
        <f t="shared" si="524"/>
        <v/>
      </c>
      <c r="AD939" s="328" t="str">
        <f t="shared" si="525"/>
        <v/>
      </c>
      <c r="AE939" s="328" t="str">
        <f t="shared" si="526"/>
        <v/>
      </c>
      <c r="AF939" s="328" t="str">
        <f t="shared" si="527"/>
        <v/>
      </c>
      <c r="AG939" s="328" t="str">
        <f t="shared" si="528"/>
        <v/>
      </c>
      <c r="AH939" s="328" t="str">
        <f t="shared" si="529"/>
        <v/>
      </c>
      <c r="AI939" s="328" t="str">
        <f t="shared" si="530"/>
        <v/>
      </c>
      <c r="AJ939" s="328" t="str">
        <f t="shared" si="531"/>
        <v/>
      </c>
      <c r="AK939" s="337" t="str">
        <f t="shared" si="532"/>
        <v/>
      </c>
      <c r="AL939" s="42" t="str">
        <f t="shared" si="533"/>
        <v/>
      </c>
    </row>
    <row r="940" spans="2:38" ht="15" x14ac:dyDescent="0.15">
      <c r="B940" s="328" t="str">
        <f t="shared" si="511"/>
        <v/>
      </c>
      <c r="C940" s="328" t="str">
        <f t="shared" si="512"/>
        <v/>
      </c>
      <c r="D940" s="328" t="str">
        <f t="shared" si="513"/>
        <v/>
      </c>
      <c r="E940" s="328" t="e">
        <f t="shared" si="509"/>
        <v>#VALUE!</v>
      </c>
      <c r="F940" s="328" t="str">
        <f t="shared" si="514"/>
        <v/>
      </c>
      <c r="G940" s="328" t="str">
        <f t="shared" si="515"/>
        <v/>
      </c>
      <c r="H940" s="313"/>
      <c r="I940" s="328" t="str">
        <f t="shared" si="516"/>
        <v/>
      </c>
      <c r="J940" s="328">
        <f t="shared" si="510"/>
        <v>80</v>
      </c>
      <c r="K940" s="335" t="str">
        <f t="shared" si="517"/>
        <v/>
      </c>
      <c r="L940" s="323" t="str">
        <f t="shared" si="518"/>
        <v/>
      </c>
      <c r="M940" s="323" t="str">
        <f t="shared" si="519"/>
        <v/>
      </c>
      <c r="N940" s="328" t="str">
        <f t="shared" si="520"/>
        <v/>
      </c>
      <c r="O940" s="328" t="str">
        <f t="shared" si="521"/>
        <v/>
      </c>
      <c r="P940" s="332"/>
      <c r="Q940" s="328"/>
      <c r="R940" s="277" t="str">
        <f>IF(H940&gt;0, rate1(1,$L$52,$L$51,$L$54,L940,$L$53,$L$50,P940),"")</f>
        <v/>
      </c>
      <c r="S940" s="323"/>
      <c r="T940" s="323"/>
      <c r="U940" s="328"/>
      <c r="V940" s="336"/>
      <c r="W940" s="328"/>
      <c r="X940" s="328"/>
      <c r="Y940" s="328"/>
      <c r="Z940" s="108" t="str">
        <f>IF(H940&gt;0, rate1(1,$L$52,$L$51,$L$54,U940,$L$53,$L$50,Y940),"")</f>
        <v/>
      </c>
      <c r="AA940" s="336" t="str">
        <f t="shared" si="522"/>
        <v/>
      </c>
      <c r="AB940" s="336" t="str">
        <f t="shared" si="523"/>
        <v/>
      </c>
      <c r="AC940" s="328" t="str">
        <f t="shared" si="524"/>
        <v/>
      </c>
      <c r="AD940" s="328" t="str">
        <f t="shared" si="525"/>
        <v/>
      </c>
      <c r="AE940" s="328" t="str">
        <f t="shared" si="526"/>
        <v/>
      </c>
      <c r="AF940" s="328" t="str">
        <f t="shared" si="527"/>
        <v/>
      </c>
      <c r="AG940" s="328" t="str">
        <f t="shared" si="528"/>
        <v/>
      </c>
      <c r="AH940" s="328" t="str">
        <f t="shared" si="529"/>
        <v/>
      </c>
      <c r="AI940" s="328" t="str">
        <f t="shared" si="530"/>
        <v/>
      </c>
      <c r="AJ940" s="328" t="str">
        <f t="shared" si="531"/>
        <v/>
      </c>
      <c r="AK940" s="337" t="str">
        <f t="shared" si="532"/>
        <v/>
      </c>
      <c r="AL940" s="42" t="str">
        <f t="shared" si="533"/>
        <v/>
      </c>
    </row>
    <row r="941" spans="2:38" ht="15" x14ac:dyDescent="0.15">
      <c r="B941" s="328" t="str">
        <f t="shared" si="511"/>
        <v/>
      </c>
      <c r="C941" s="328" t="str">
        <f t="shared" si="512"/>
        <v/>
      </c>
      <c r="D941" s="328" t="str">
        <f t="shared" si="513"/>
        <v/>
      </c>
      <c r="E941" s="328" t="e">
        <f t="shared" si="509"/>
        <v>#VALUE!</v>
      </c>
      <c r="F941" s="328" t="str">
        <f t="shared" si="514"/>
        <v/>
      </c>
      <c r="G941" s="328" t="str">
        <f t="shared" si="515"/>
        <v/>
      </c>
      <c r="H941" s="313"/>
      <c r="I941" s="328" t="str">
        <f t="shared" si="516"/>
        <v/>
      </c>
      <c r="J941" s="328">
        <f t="shared" si="510"/>
        <v>80</v>
      </c>
      <c r="K941" s="335" t="str">
        <f t="shared" si="517"/>
        <v/>
      </c>
      <c r="L941" s="323" t="str">
        <f t="shared" si="518"/>
        <v/>
      </c>
      <c r="M941" s="323" t="str">
        <f t="shared" si="519"/>
        <v/>
      </c>
      <c r="N941" s="328" t="str">
        <f t="shared" si="520"/>
        <v/>
      </c>
      <c r="O941" s="328" t="str">
        <f t="shared" si="521"/>
        <v/>
      </c>
      <c r="P941" s="332"/>
      <c r="Q941" s="328"/>
      <c r="R941" s="277" t="str">
        <f>IF(H941&gt;0, rate1(1,$L$52,$L$51,$L$54,L941,$L$53,$L$50,P941),"")</f>
        <v/>
      </c>
      <c r="S941" s="323"/>
      <c r="T941" s="323"/>
      <c r="U941" s="328"/>
      <c r="V941" s="336"/>
      <c r="W941" s="328"/>
      <c r="X941" s="328"/>
      <c r="Y941" s="328"/>
      <c r="Z941" s="108" t="str">
        <f>IF(H941&gt;0, rate1(1,$L$52,$L$51,$L$54,U941,$L$53,$L$50,Y941),"")</f>
        <v/>
      </c>
      <c r="AA941" s="336" t="str">
        <f t="shared" si="522"/>
        <v/>
      </c>
      <c r="AB941" s="336" t="str">
        <f t="shared" si="523"/>
        <v/>
      </c>
      <c r="AC941" s="328" t="str">
        <f t="shared" si="524"/>
        <v/>
      </c>
      <c r="AD941" s="328" t="str">
        <f t="shared" si="525"/>
        <v/>
      </c>
      <c r="AE941" s="328" t="str">
        <f t="shared" si="526"/>
        <v/>
      </c>
      <c r="AF941" s="328" t="str">
        <f t="shared" si="527"/>
        <v/>
      </c>
      <c r="AG941" s="328" t="str">
        <f t="shared" si="528"/>
        <v/>
      </c>
      <c r="AH941" s="328" t="str">
        <f t="shared" si="529"/>
        <v/>
      </c>
      <c r="AI941" s="328" t="str">
        <f t="shared" si="530"/>
        <v/>
      </c>
      <c r="AJ941" s="328" t="str">
        <f t="shared" si="531"/>
        <v/>
      </c>
      <c r="AK941" s="337" t="str">
        <f t="shared" si="532"/>
        <v/>
      </c>
      <c r="AL941" s="42" t="str">
        <f t="shared" si="533"/>
        <v/>
      </c>
    </row>
    <row r="942" spans="2:38" ht="15" x14ac:dyDescent="0.15">
      <c r="B942" s="328" t="str">
        <f t="shared" si="511"/>
        <v/>
      </c>
      <c r="C942" s="328" t="str">
        <f t="shared" si="512"/>
        <v/>
      </c>
      <c r="D942" s="328" t="str">
        <f t="shared" si="513"/>
        <v/>
      </c>
      <c r="E942" s="328" t="e">
        <f t="shared" si="509"/>
        <v>#VALUE!</v>
      </c>
      <c r="F942" s="328" t="str">
        <f t="shared" si="514"/>
        <v/>
      </c>
      <c r="G942" s="328" t="str">
        <f t="shared" si="515"/>
        <v/>
      </c>
      <c r="H942" s="313"/>
      <c r="I942" s="328" t="str">
        <f t="shared" si="516"/>
        <v/>
      </c>
      <c r="J942" s="328">
        <f t="shared" si="510"/>
        <v>80</v>
      </c>
      <c r="K942" s="335" t="str">
        <f t="shared" si="517"/>
        <v/>
      </c>
      <c r="L942" s="323" t="str">
        <f t="shared" si="518"/>
        <v/>
      </c>
      <c r="M942" s="323" t="str">
        <f t="shared" si="519"/>
        <v/>
      </c>
      <c r="N942" s="328" t="str">
        <f t="shared" si="520"/>
        <v/>
      </c>
      <c r="O942" s="328" t="str">
        <f t="shared" si="521"/>
        <v/>
      </c>
      <c r="P942" s="332"/>
      <c r="Q942" s="328"/>
      <c r="R942" s="277" t="str">
        <f>IF(H942&gt;0, rate1(1,$L$52,$L$51,$L$54,L942,$L$53,$L$50,P942),"")</f>
        <v/>
      </c>
      <c r="S942" s="323"/>
      <c r="T942" s="323"/>
      <c r="U942" s="328"/>
      <c r="V942" s="336"/>
      <c r="W942" s="328"/>
      <c r="X942" s="328"/>
      <c r="Y942" s="328"/>
      <c r="Z942" s="108" t="str">
        <f>IF(H942&gt;0, rate1(1,$L$52,$L$51,$L$54,U942,$L$53,$L$50,Y942),"")</f>
        <v/>
      </c>
      <c r="AA942" s="336" t="str">
        <f t="shared" si="522"/>
        <v/>
      </c>
      <c r="AB942" s="336" t="str">
        <f t="shared" si="523"/>
        <v/>
      </c>
      <c r="AC942" s="328" t="str">
        <f t="shared" si="524"/>
        <v/>
      </c>
      <c r="AD942" s="328" t="str">
        <f t="shared" si="525"/>
        <v/>
      </c>
      <c r="AE942" s="328" t="str">
        <f t="shared" si="526"/>
        <v/>
      </c>
      <c r="AF942" s="328" t="str">
        <f t="shared" si="527"/>
        <v/>
      </c>
      <c r="AG942" s="328" t="str">
        <f t="shared" si="528"/>
        <v/>
      </c>
      <c r="AH942" s="328" t="str">
        <f t="shared" si="529"/>
        <v/>
      </c>
      <c r="AI942" s="328" t="str">
        <f t="shared" si="530"/>
        <v/>
      </c>
      <c r="AJ942" s="328" t="str">
        <f t="shared" si="531"/>
        <v/>
      </c>
      <c r="AK942" s="337" t="str">
        <f t="shared" si="532"/>
        <v/>
      </c>
      <c r="AL942" s="42" t="str">
        <f t="shared" si="533"/>
        <v/>
      </c>
    </row>
    <row r="943" spans="2:38" ht="15" x14ac:dyDescent="0.15">
      <c r="B943" s="328" t="str">
        <f t="shared" si="511"/>
        <v/>
      </c>
      <c r="C943" s="328" t="str">
        <f t="shared" si="512"/>
        <v/>
      </c>
      <c r="D943" s="328" t="str">
        <f t="shared" si="513"/>
        <v/>
      </c>
      <c r="E943" s="328" t="e">
        <f t="shared" si="509"/>
        <v>#VALUE!</v>
      </c>
      <c r="F943" s="328" t="str">
        <f t="shared" si="514"/>
        <v/>
      </c>
      <c r="G943" s="328" t="str">
        <f t="shared" si="515"/>
        <v/>
      </c>
      <c r="H943" s="313"/>
      <c r="I943" s="328" t="str">
        <f t="shared" si="516"/>
        <v/>
      </c>
      <c r="J943" s="328">
        <f t="shared" si="510"/>
        <v>80</v>
      </c>
      <c r="K943" s="335" t="str">
        <f t="shared" si="517"/>
        <v/>
      </c>
      <c r="L943" s="323" t="str">
        <f t="shared" si="518"/>
        <v/>
      </c>
      <c r="M943" s="323" t="str">
        <f t="shared" si="519"/>
        <v/>
      </c>
      <c r="N943" s="328" t="str">
        <f t="shared" si="520"/>
        <v/>
      </c>
      <c r="O943" s="328" t="str">
        <f t="shared" si="521"/>
        <v/>
      </c>
      <c r="P943" s="332"/>
      <c r="Q943" s="328"/>
      <c r="R943" s="277" t="str">
        <f>IF(H943&gt;0, rate1(1,$L$52,$L$51,$L$54,L943,$L$53,$L$50,P943),"")</f>
        <v/>
      </c>
      <c r="S943" s="323"/>
      <c r="T943" s="323"/>
      <c r="U943" s="328"/>
      <c r="V943" s="336"/>
      <c r="W943" s="328"/>
      <c r="X943" s="328"/>
      <c r="Y943" s="328"/>
      <c r="Z943" s="108" t="str">
        <f>IF(H943&gt;0, rate1(1,$L$52,$L$51,$L$54,U943,$L$53,$L$50,Y943),"")</f>
        <v/>
      </c>
      <c r="AA943" s="336" t="str">
        <f t="shared" si="522"/>
        <v/>
      </c>
      <c r="AB943" s="336" t="str">
        <f t="shared" si="523"/>
        <v/>
      </c>
      <c r="AC943" s="328" t="str">
        <f t="shared" si="524"/>
        <v/>
      </c>
      <c r="AD943" s="328" t="str">
        <f t="shared" si="525"/>
        <v/>
      </c>
      <c r="AE943" s="328" t="str">
        <f t="shared" si="526"/>
        <v/>
      </c>
      <c r="AF943" s="328" t="str">
        <f t="shared" si="527"/>
        <v/>
      </c>
      <c r="AG943" s="328" t="str">
        <f t="shared" si="528"/>
        <v/>
      </c>
      <c r="AH943" s="328" t="str">
        <f t="shared" si="529"/>
        <v/>
      </c>
      <c r="AI943" s="328" t="str">
        <f t="shared" si="530"/>
        <v/>
      </c>
      <c r="AJ943" s="328" t="str">
        <f t="shared" si="531"/>
        <v/>
      </c>
      <c r="AK943" s="337" t="str">
        <f t="shared" si="532"/>
        <v/>
      </c>
      <c r="AL943" s="42" t="str">
        <f t="shared" si="533"/>
        <v/>
      </c>
    </row>
    <row r="944" spans="2:38" ht="15" x14ac:dyDescent="0.15">
      <c r="B944" s="328" t="str">
        <f t="shared" si="511"/>
        <v/>
      </c>
      <c r="C944" s="328" t="str">
        <f t="shared" si="512"/>
        <v/>
      </c>
      <c r="D944" s="328" t="str">
        <f t="shared" si="513"/>
        <v/>
      </c>
      <c r="E944" s="328" t="e">
        <f t="shared" si="509"/>
        <v>#VALUE!</v>
      </c>
      <c r="F944" s="328" t="str">
        <f t="shared" si="514"/>
        <v/>
      </c>
      <c r="G944" s="328" t="str">
        <f t="shared" si="515"/>
        <v/>
      </c>
      <c r="H944" s="313"/>
      <c r="I944" s="328" t="str">
        <f t="shared" si="516"/>
        <v/>
      </c>
      <c r="J944" s="328">
        <f t="shared" si="510"/>
        <v>80</v>
      </c>
      <c r="K944" s="335" t="str">
        <f t="shared" si="517"/>
        <v/>
      </c>
      <c r="L944" s="323" t="str">
        <f t="shared" si="518"/>
        <v/>
      </c>
      <c r="M944" s="323" t="str">
        <f t="shared" si="519"/>
        <v/>
      </c>
      <c r="N944" s="328" t="str">
        <f t="shared" si="520"/>
        <v/>
      </c>
      <c r="O944" s="328" t="str">
        <f t="shared" si="521"/>
        <v/>
      </c>
      <c r="P944" s="332"/>
      <c r="Q944" s="328"/>
      <c r="R944" s="277" t="str">
        <f>IF(H944&gt;0, rate1(1,$L$52,$L$51,$L$54,L944,$L$53,$L$50,P944),"")</f>
        <v/>
      </c>
      <c r="S944" s="323"/>
      <c r="T944" s="323"/>
      <c r="U944" s="328"/>
      <c r="V944" s="336"/>
      <c r="W944" s="328"/>
      <c r="X944" s="328"/>
      <c r="Y944" s="328"/>
      <c r="Z944" s="108" t="str">
        <f>IF(H944&gt;0, rate1(1,$L$52,$L$51,$L$54,U944,$L$53,$L$50,Y944),"")</f>
        <v/>
      </c>
      <c r="AA944" s="336" t="str">
        <f t="shared" si="522"/>
        <v/>
      </c>
      <c r="AB944" s="336" t="str">
        <f t="shared" si="523"/>
        <v/>
      </c>
      <c r="AC944" s="328" t="str">
        <f t="shared" si="524"/>
        <v/>
      </c>
      <c r="AD944" s="328" t="str">
        <f t="shared" si="525"/>
        <v/>
      </c>
      <c r="AE944" s="328" t="str">
        <f t="shared" si="526"/>
        <v/>
      </c>
      <c r="AF944" s="328" t="str">
        <f t="shared" si="527"/>
        <v/>
      </c>
      <c r="AG944" s="328" t="str">
        <f t="shared" si="528"/>
        <v/>
      </c>
      <c r="AH944" s="328" t="str">
        <f t="shared" si="529"/>
        <v/>
      </c>
      <c r="AI944" s="328" t="str">
        <f t="shared" si="530"/>
        <v/>
      </c>
      <c r="AJ944" s="328" t="str">
        <f t="shared" si="531"/>
        <v/>
      </c>
      <c r="AK944" s="337" t="str">
        <f t="shared" si="532"/>
        <v/>
      </c>
      <c r="AL944" s="42" t="str">
        <f t="shared" si="533"/>
        <v/>
      </c>
    </row>
    <row r="945" spans="2:38" ht="15" x14ac:dyDescent="0.15">
      <c r="B945" s="328" t="str">
        <f t="shared" si="511"/>
        <v/>
      </c>
      <c r="C945" s="328" t="str">
        <f t="shared" si="512"/>
        <v/>
      </c>
      <c r="D945" s="328" t="str">
        <f t="shared" si="513"/>
        <v/>
      </c>
      <c r="E945" s="328" t="e">
        <f t="shared" si="509"/>
        <v>#VALUE!</v>
      </c>
      <c r="F945" s="328" t="str">
        <f t="shared" si="514"/>
        <v/>
      </c>
      <c r="G945" s="328" t="str">
        <f t="shared" si="515"/>
        <v/>
      </c>
      <c r="H945" s="313"/>
      <c r="I945" s="328" t="str">
        <f t="shared" si="516"/>
        <v/>
      </c>
      <c r="J945" s="328">
        <f t="shared" si="510"/>
        <v>80</v>
      </c>
      <c r="K945" s="335" t="str">
        <f t="shared" si="517"/>
        <v/>
      </c>
      <c r="L945" s="323" t="str">
        <f t="shared" si="518"/>
        <v/>
      </c>
      <c r="M945" s="323" t="str">
        <f t="shared" si="519"/>
        <v/>
      </c>
      <c r="N945" s="328" t="str">
        <f t="shared" si="520"/>
        <v/>
      </c>
      <c r="O945" s="328" t="str">
        <f t="shared" si="521"/>
        <v/>
      </c>
      <c r="P945" s="332"/>
      <c r="Q945" s="328"/>
      <c r="R945" s="277" t="str">
        <f>IF(H945&gt;0, rate1(1,$L$52,$L$51,$L$54,L945,$L$53,$L$50,P945),"")</f>
        <v/>
      </c>
      <c r="S945" s="323"/>
      <c r="T945" s="323"/>
      <c r="U945" s="328"/>
      <c r="V945" s="336"/>
      <c r="W945" s="328"/>
      <c r="X945" s="328"/>
      <c r="Y945" s="328"/>
      <c r="Z945" s="108" t="str">
        <f>IF(H945&gt;0, rate1(1,$L$52,$L$51,$L$54,U945,$L$53,$L$50,Y945),"")</f>
        <v/>
      </c>
      <c r="AA945" s="336" t="str">
        <f t="shared" si="522"/>
        <v/>
      </c>
      <c r="AB945" s="336" t="str">
        <f t="shared" si="523"/>
        <v/>
      </c>
      <c r="AC945" s="328" t="str">
        <f t="shared" si="524"/>
        <v/>
      </c>
      <c r="AD945" s="328" t="str">
        <f t="shared" si="525"/>
        <v/>
      </c>
      <c r="AE945" s="328" t="str">
        <f t="shared" si="526"/>
        <v/>
      </c>
      <c r="AF945" s="328" t="str">
        <f t="shared" si="527"/>
        <v/>
      </c>
      <c r="AG945" s="328" t="str">
        <f t="shared" si="528"/>
        <v/>
      </c>
      <c r="AH945" s="328" t="str">
        <f t="shared" si="529"/>
        <v/>
      </c>
      <c r="AI945" s="328" t="str">
        <f t="shared" si="530"/>
        <v/>
      </c>
      <c r="AJ945" s="328" t="str">
        <f t="shared" si="531"/>
        <v/>
      </c>
      <c r="AK945" s="337" t="str">
        <f t="shared" si="532"/>
        <v/>
      </c>
      <c r="AL945" s="42" t="str">
        <f t="shared" si="533"/>
        <v/>
      </c>
    </row>
    <row r="946" spans="2:38" ht="15" x14ac:dyDescent="0.15">
      <c r="B946" s="328" t="str">
        <f t="shared" si="511"/>
        <v/>
      </c>
      <c r="C946" s="328" t="str">
        <f t="shared" si="512"/>
        <v/>
      </c>
      <c r="D946" s="328" t="str">
        <f t="shared" si="513"/>
        <v/>
      </c>
      <c r="E946" s="328" t="e">
        <f t="shared" si="509"/>
        <v>#VALUE!</v>
      </c>
      <c r="F946" s="328" t="str">
        <f t="shared" si="514"/>
        <v/>
      </c>
      <c r="G946" s="328" t="str">
        <f t="shared" si="515"/>
        <v/>
      </c>
      <c r="H946" s="313"/>
      <c r="I946" s="328" t="str">
        <f t="shared" si="516"/>
        <v/>
      </c>
      <c r="J946" s="328">
        <f t="shared" si="510"/>
        <v>80</v>
      </c>
      <c r="K946" s="335" t="str">
        <f t="shared" si="517"/>
        <v/>
      </c>
      <c r="L946" s="323" t="str">
        <f t="shared" si="518"/>
        <v/>
      </c>
      <c r="M946" s="323" t="str">
        <f t="shared" si="519"/>
        <v/>
      </c>
      <c r="N946" s="328" t="str">
        <f t="shared" si="520"/>
        <v/>
      </c>
      <c r="O946" s="328" t="str">
        <f t="shared" si="521"/>
        <v/>
      </c>
      <c r="P946" s="332"/>
      <c r="Q946" s="328"/>
      <c r="R946" s="277" t="str">
        <f>IF(H946&gt;0, rate1(1,$L$52,$L$51,$L$54,L946,$L$53,$L$50,P946),"")</f>
        <v/>
      </c>
      <c r="S946" s="323"/>
      <c r="T946" s="323"/>
      <c r="U946" s="328"/>
      <c r="V946" s="336"/>
      <c r="W946" s="328"/>
      <c r="X946" s="328"/>
      <c r="Y946" s="328"/>
      <c r="Z946" s="108" t="str">
        <f>IF(H946&gt;0, rate1(1,$L$52,$L$51,$L$54,U946,$L$53,$L$50,Y946),"")</f>
        <v/>
      </c>
      <c r="AA946" s="336" t="str">
        <f t="shared" si="522"/>
        <v/>
      </c>
      <c r="AB946" s="336" t="str">
        <f t="shared" si="523"/>
        <v/>
      </c>
      <c r="AC946" s="328" t="str">
        <f t="shared" si="524"/>
        <v/>
      </c>
      <c r="AD946" s="328" t="str">
        <f t="shared" si="525"/>
        <v/>
      </c>
      <c r="AE946" s="328" t="str">
        <f t="shared" si="526"/>
        <v/>
      </c>
      <c r="AF946" s="328" t="str">
        <f t="shared" si="527"/>
        <v/>
      </c>
      <c r="AG946" s="328" t="str">
        <f t="shared" si="528"/>
        <v/>
      </c>
      <c r="AH946" s="328" t="str">
        <f t="shared" si="529"/>
        <v/>
      </c>
      <c r="AI946" s="328" t="str">
        <f t="shared" si="530"/>
        <v/>
      </c>
      <c r="AJ946" s="328" t="str">
        <f t="shared" si="531"/>
        <v/>
      </c>
      <c r="AK946" s="337" t="str">
        <f t="shared" si="532"/>
        <v/>
      </c>
      <c r="AL946" s="42" t="str">
        <f t="shared" si="533"/>
        <v/>
      </c>
    </row>
    <row r="947" spans="2:38" ht="15" x14ac:dyDescent="0.15">
      <c r="B947" s="328" t="str">
        <f t="shared" si="511"/>
        <v/>
      </c>
      <c r="C947" s="328" t="str">
        <f t="shared" si="512"/>
        <v/>
      </c>
      <c r="D947" s="328" t="str">
        <f t="shared" si="513"/>
        <v/>
      </c>
      <c r="E947" s="328" t="e">
        <f t="shared" si="509"/>
        <v>#VALUE!</v>
      </c>
      <c r="F947" s="328" t="str">
        <f t="shared" si="514"/>
        <v/>
      </c>
      <c r="G947" s="328" t="str">
        <f t="shared" si="515"/>
        <v/>
      </c>
      <c r="H947" s="313"/>
      <c r="I947" s="328" t="str">
        <f t="shared" si="516"/>
        <v/>
      </c>
      <c r="J947" s="328">
        <f t="shared" si="510"/>
        <v>80</v>
      </c>
      <c r="K947" s="335" t="str">
        <f t="shared" si="517"/>
        <v/>
      </c>
      <c r="L947" s="323" t="str">
        <f t="shared" si="518"/>
        <v/>
      </c>
      <c r="M947" s="323" t="str">
        <f t="shared" si="519"/>
        <v/>
      </c>
      <c r="N947" s="328" t="str">
        <f t="shared" si="520"/>
        <v/>
      </c>
      <c r="O947" s="328" t="str">
        <f t="shared" si="521"/>
        <v/>
      </c>
      <c r="P947" s="332"/>
      <c r="Q947" s="328"/>
      <c r="R947" s="277" t="str">
        <f>IF(H947&gt;0, rate1(1,$L$52,$L$51,$L$54,L947,$L$53,$L$50,P947),"")</f>
        <v/>
      </c>
      <c r="S947" s="323"/>
      <c r="T947" s="323"/>
      <c r="U947" s="328"/>
      <c r="V947" s="336"/>
      <c r="W947" s="328"/>
      <c r="X947" s="328"/>
      <c r="Y947" s="328"/>
      <c r="Z947" s="108" t="str">
        <f>IF(H947&gt;0, rate1(1,$L$52,$L$51,$L$54,U947,$L$53,$L$50,Y947),"")</f>
        <v/>
      </c>
      <c r="AA947" s="336" t="str">
        <f t="shared" si="522"/>
        <v/>
      </c>
      <c r="AB947" s="336" t="str">
        <f t="shared" si="523"/>
        <v/>
      </c>
      <c r="AC947" s="328" t="str">
        <f t="shared" si="524"/>
        <v/>
      </c>
      <c r="AD947" s="328" t="str">
        <f t="shared" si="525"/>
        <v/>
      </c>
      <c r="AE947" s="328" t="str">
        <f t="shared" si="526"/>
        <v/>
      </c>
      <c r="AF947" s="328" t="str">
        <f t="shared" si="527"/>
        <v/>
      </c>
      <c r="AG947" s="328" t="str">
        <f t="shared" si="528"/>
        <v/>
      </c>
      <c r="AH947" s="328" t="str">
        <f t="shared" si="529"/>
        <v/>
      </c>
      <c r="AI947" s="328" t="str">
        <f t="shared" si="530"/>
        <v/>
      </c>
      <c r="AJ947" s="328" t="str">
        <f t="shared" si="531"/>
        <v/>
      </c>
      <c r="AK947" s="337" t="str">
        <f t="shared" si="532"/>
        <v/>
      </c>
      <c r="AL947" s="42" t="str">
        <f t="shared" si="533"/>
        <v/>
      </c>
    </row>
    <row r="948" spans="2:38" ht="15" x14ac:dyDescent="0.15">
      <c r="B948" s="328" t="str">
        <f t="shared" si="511"/>
        <v/>
      </c>
      <c r="C948" s="328" t="str">
        <f t="shared" si="512"/>
        <v/>
      </c>
      <c r="D948" s="328" t="str">
        <f t="shared" si="513"/>
        <v/>
      </c>
      <c r="E948" s="328" t="e">
        <f t="shared" si="509"/>
        <v>#VALUE!</v>
      </c>
      <c r="F948" s="328" t="str">
        <f t="shared" si="514"/>
        <v/>
      </c>
      <c r="G948" s="328" t="str">
        <f t="shared" si="515"/>
        <v/>
      </c>
      <c r="H948" s="313"/>
      <c r="I948" s="328" t="str">
        <f t="shared" si="516"/>
        <v/>
      </c>
      <c r="J948" s="328">
        <f t="shared" si="510"/>
        <v>80</v>
      </c>
      <c r="K948" s="335" t="str">
        <f t="shared" si="517"/>
        <v/>
      </c>
      <c r="L948" s="323" t="str">
        <f t="shared" si="518"/>
        <v/>
      </c>
      <c r="M948" s="323" t="str">
        <f t="shared" si="519"/>
        <v/>
      </c>
      <c r="N948" s="328" t="str">
        <f t="shared" si="520"/>
        <v/>
      </c>
      <c r="O948" s="328" t="str">
        <f t="shared" si="521"/>
        <v/>
      </c>
      <c r="P948" s="332"/>
      <c r="Q948" s="328"/>
      <c r="R948" s="277" t="str">
        <f>IF(H948&gt;0, rate1(1,$L$52,$L$51,$L$54,L948,$L$53,$L$50,P948),"")</f>
        <v/>
      </c>
      <c r="S948" s="323"/>
      <c r="T948" s="323"/>
      <c r="U948" s="328"/>
      <c r="V948" s="336"/>
      <c r="W948" s="328"/>
      <c r="X948" s="328"/>
      <c r="Y948" s="328"/>
      <c r="Z948" s="108" t="str">
        <f>IF(H948&gt;0, rate1(1,$L$52,$L$51,$L$54,U948,$L$53,$L$50,Y948),"")</f>
        <v/>
      </c>
      <c r="AA948" s="336" t="str">
        <f t="shared" si="522"/>
        <v/>
      </c>
      <c r="AB948" s="336" t="str">
        <f t="shared" si="523"/>
        <v/>
      </c>
      <c r="AC948" s="328" t="str">
        <f t="shared" si="524"/>
        <v/>
      </c>
      <c r="AD948" s="328" t="str">
        <f t="shared" si="525"/>
        <v/>
      </c>
      <c r="AE948" s="328" t="str">
        <f t="shared" si="526"/>
        <v/>
      </c>
      <c r="AF948" s="328" t="str">
        <f t="shared" si="527"/>
        <v/>
      </c>
      <c r="AG948" s="328" t="str">
        <f t="shared" si="528"/>
        <v/>
      </c>
      <c r="AH948" s="328" t="str">
        <f t="shared" si="529"/>
        <v/>
      </c>
      <c r="AI948" s="328" t="str">
        <f t="shared" si="530"/>
        <v/>
      </c>
      <c r="AJ948" s="328" t="str">
        <f t="shared" si="531"/>
        <v/>
      </c>
      <c r="AK948" s="337" t="str">
        <f t="shared" si="532"/>
        <v/>
      </c>
      <c r="AL948" s="42" t="str">
        <f t="shared" si="533"/>
        <v/>
      </c>
    </row>
    <row r="949" spans="2:38" ht="15" x14ac:dyDescent="0.15">
      <c r="B949" s="328" t="str">
        <f t="shared" si="511"/>
        <v/>
      </c>
      <c r="C949" s="328" t="str">
        <f t="shared" si="512"/>
        <v/>
      </c>
      <c r="D949" s="328" t="str">
        <f t="shared" si="513"/>
        <v/>
      </c>
      <c r="E949" s="328" t="e">
        <f t="shared" si="509"/>
        <v>#VALUE!</v>
      </c>
      <c r="F949" s="328" t="str">
        <f t="shared" si="514"/>
        <v/>
      </c>
      <c r="G949" s="328" t="str">
        <f t="shared" si="515"/>
        <v/>
      </c>
      <c r="H949" s="313"/>
      <c r="I949" s="328" t="str">
        <f t="shared" si="516"/>
        <v/>
      </c>
      <c r="J949" s="328">
        <f t="shared" si="510"/>
        <v>80</v>
      </c>
      <c r="K949" s="335" t="str">
        <f t="shared" si="517"/>
        <v/>
      </c>
      <c r="L949" s="323" t="str">
        <f t="shared" si="518"/>
        <v/>
      </c>
      <c r="M949" s="323" t="str">
        <f t="shared" si="519"/>
        <v/>
      </c>
      <c r="N949" s="328" t="str">
        <f t="shared" si="520"/>
        <v/>
      </c>
      <c r="O949" s="328" t="str">
        <f t="shared" si="521"/>
        <v/>
      </c>
      <c r="P949" s="332"/>
      <c r="Q949" s="328"/>
      <c r="R949" s="277" t="str">
        <f>IF(H949&gt;0, rate1(1,$L$52,$L$51,$L$54,L949,$L$53,$L$50,P949),"")</f>
        <v/>
      </c>
      <c r="S949" s="323"/>
      <c r="T949" s="323"/>
      <c r="U949" s="328"/>
      <c r="V949" s="336"/>
      <c r="W949" s="328"/>
      <c r="X949" s="328"/>
      <c r="Y949" s="328"/>
      <c r="Z949" s="108" t="str">
        <f>IF(H949&gt;0, rate1(1,$L$52,$L$51,$L$54,U949,$L$53,$L$50,Y949),"")</f>
        <v/>
      </c>
      <c r="AA949" s="336" t="str">
        <f t="shared" si="522"/>
        <v/>
      </c>
      <c r="AB949" s="336" t="str">
        <f t="shared" si="523"/>
        <v/>
      </c>
      <c r="AC949" s="328" t="str">
        <f t="shared" si="524"/>
        <v/>
      </c>
      <c r="AD949" s="328" t="str">
        <f t="shared" si="525"/>
        <v/>
      </c>
      <c r="AE949" s="328" t="str">
        <f t="shared" si="526"/>
        <v/>
      </c>
      <c r="AF949" s="328" t="str">
        <f t="shared" si="527"/>
        <v/>
      </c>
      <c r="AG949" s="328" t="str">
        <f t="shared" si="528"/>
        <v/>
      </c>
      <c r="AH949" s="328" t="str">
        <f t="shared" si="529"/>
        <v/>
      </c>
      <c r="AI949" s="328" t="str">
        <f t="shared" si="530"/>
        <v/>
      </c>
      <c r="AJ949" s="328" t="str">
        <f t="shared" si="531"/>
        <v/>
      </c>
      <c r="AK949" s="337" t="str">
        <f t="shared" si="532"/>
        <v/>
      </c>
      <c r="AL949" s="42" t="str">
        <f t="shared" si="533"/>
        <v/>
      </c>
    </row>
    <row r="950" spans="2:38" ht="15" x14ac:dyDescent="0.15">
      <c r="B950" s="328" t="str">
        <f t="shared" si="511"/>
        <v/>
      </c>
      <c r="C950" s="328" t="str">
        <f t="shared" si="512"/>
        <v/>
      </c>
      <c r="D950" s="328" t="str">
        <f t="shared" si="513"/>
        <v/>
      </c>
      <c r="E950" s="328" t="e">
        <f t="shared" si="509"/>
        <v>#VALUE!</v>
      </c>
      <c r="F950" s="328" t="str">
        <f t="shared" si="514"/>
        <v/>
      </c>
      <c r="G950" s="328" t="str">
        <f t="shared" si="515"/>
        <v/>
      </c>
      <c r="H950" s="313"/>
      <c r="I950" s="328" t="str">
        <f t="shared" si="516"/>
        <v/>
      </c>
      <c r="J950" s="328">
        <f t="shared" si="510"/>
        <v>80</v>
      </c>
      <c r="K950" s="335" t="str">
        <f t="shared" si="517"/>
        <v/>
      </c>
      <c r="L950" s="323" t="str">
        <f t="shared" si="518"/>
        <v/>
      </c>
      <c r="M950" s="323" t="str">
        <f t="shared" si="519"/>
        <v/>
      </c>
      <c r="N950" s="328" t="str">
        <f t="shared" si="520"/>
        <v/>
      </c>
      <c r="O950" s="328" t="str">
        <f t="shared" si="521"/>
        <v/>
      </c>
      <c r="P950" s="332"/>
      <c r="Q950" s="328"/>
      <c r="R950" s="277" t="str">
        <f>IF(H950&gt;0, rate1(1,$L$52,$L$51,$L$54,L950,$L$53,$L$50,P950),"")</f>
        <v/>
      </c>
      <c r="S950" s="323"/>
      <c r="T950" s="323"/>
      <c r="U950" s="328"/>
      <c r="V950" s="336"/>
      <c r="W950" s="328"/>
      <c r="X950" s="328"/>
      <c r="Y950" s="328"/>
      <c r="Z950" s="108" t="str">
        <f>IF(H950&gt;0, rate1(1,$L$52,$L$51,$L$54,U950,$L$53,$L$50,Y950),"")</f>
        <v/>
      </c>
      <c r="AA950" s="336" t="str">
        <f t="shared" si="522"/>
        <v/>
      </c>
      <c r="AB950" s="336" t="str">
        <f t="shared" si="523"/>
        <v/>
      </c>
      <c r="AC950" s="328" t="str">
        <f t="shared" si="524"/>
        <v/>
      </c>
      <c r="AD950" s="328" t="str">
        <f t="shared" si="525"/>
        <v/>
      </c>
      <c r="AE950" s="328" t="str">
        <f t="shared" si="526"/>
        <v/>
      </c>
      <c r="AF950" s="328" t="str">
        <f t="shared" si="527"/>
        <v/>
      </c>
      <c r="AG950" s="328" t="str">
        <f t="shared" si="528"/>
        <v/>
      </c>
      <c r="AH950" s="328" t="str">
        <f t="shared" si="529"/>
        <v/>
      </c>
      <c r="AI950" s="328" t="str">
        <f t="shared" si="530"/>
        <v/>
      </c>
      <c r="AJ950" s="328" t="str">
        <f t="shared" si="531"/>
        <v/>
      </c>
      <c r="AK950" s="337" t="str">
        <f t="shared" si="532"/>
        <v/>
      </c>
      <c r="AL950" s="42" t="str">
        <f t="shared" si="533"/>
        <v/>
      </c>
    </row>
    <row r="951" spans="2:38" ht="15" x14ac:dyDescent="0.15">
      <c r="B951" s="328" t="str">
        <f t="shared" si="511"/>
        <v/>
      </c>
      <c r="C951" s="328" t="str">
        <f t="shared" si="512"/>
        <v/>
      </c>
      <c r="D951" s="328" t="str">
        <f t="shared" si="513"/>
        <v/>
      </c>
      <c r="E951" s="328" t="e">
        <f t="shared" si="509"/>
        <v>#VALUE!</v>
      </c>
      <c r="F951" s="328" t="str">
        <f t="shared" si="514"/>
        <v/>
      </c>
      <c r="G951" s="328" t="str">
        <f t="shared" si="515"/>
        <v/>
      </c>
      <c r="H951" s="313"/>
      <c r="I951" s="328" t="str">
        <f t="shared" si="516"/>
        <v/>
      </c>
      <c r="J951" s="328">
        <f t="shared" si="510"/>
        <v>80</v>
      </c>
      <c r="K951" s="335" t="str">
        <f t="shared" si="517"/>
        <v/>
      </c>
      <c r="L951" s="323" t="str">
        <f t="shared" si="518"/>
        <v/>
      </c>
      <c r="M951" s="323" t="str">
        <f t="shared" si="519"/>
        <v/>
      </c>
      <c r="N951" s="328" t="str">
        <f t="shared" si="520"/>
        <v/>
      </c>
      <c r="O951" s="328" t="str">
        <f t="shared" si="521"/>
        <v/>
      </c>
      <c r="P951" s="332"/>
      <c r="Q951" s="328"/>
      <c r="R951" s="277" t="str">
        <f>IF(H951&gt;0, rate1(1,$L$52,$L$51,$L$54,L951,$L$53,$L$50,P951),"")</f>
        <v/>
      </c>
      <c r="S951" s="323"/>
      <c r="T951" s="323"/>
      <c r="U951" s="328"/>
      <c r="V951" s="336"/>
      <c r="W951" s="328"/>
      <c r="X951" s="328"/>
      <c r="Y951" s="328"/>
      <c r="Z951" s="108" t="str">
        <f>IF(H951&gt;0, rate1(1,$L$52,$L$51,$L$54,U951,$L$53,$L$50,Y951),"")</f>
        <v/>
      </c>
      <c r="AA951" s="336" t="str">
        <f t="shared" si="522"/>
        <v/>
      </c>
      <c r="AB951" s="336" t="str">
        <f t="shared" si="523"/>
        <v/>
      </c>
      <c r="AC951" s="328" t="str">
        <f t="shared" si="524"/>
        <v/>
      </c>
      <c r="AD951" s="328" t="str">
        <f t="shared" si="525"/>
        <v/>
      </c>
      <c r="AE951" s="328" t="str">
        <f t="shared" si="526"/>
        <v/>
      </c>
      <c r="AF951" s="328" t="str">
        <f t="shared" si="527"/>
        <v/>
      </c>
      <c r="AG951" s="328" t="str">
        <f t="shared" si="528"/>
        <v/>
      </c>
      <c r="AH951" s="328" t="str">
        <f t="shared" si="529"/>
        <v/>
      </c>
      <c r="AI951" s="328" t="str">
        <f t="shared" si="530"/>
        <v/>
      </c>
      <c r="AJ951" s="328" t="str">
        <f t="shared" si="531"/>
        <v/>
      </c>
      <c r="AK951" s="337" t="str">
        <f t="shared" si="532"/>
        <v/>
      </c>
      <c r="AL951" s="42" t="str">
        <f t="shared" si="533"/>
        <v/>
      </c>
    </row>
    <row r="952" spans="2:38" ht="15" x14ac:dyDescent="0.15">
      <c r="B952" s="328" t="str">
        <f t="shared" si="511"/>
        <v/>
      </c>
      <c r="C952" s="328" t="str">
        <f t="shared" si="512"/>
        <v/>
      </c>
      <c r="D952" s="328" t="str">
        <f t="shared" si="513"/>
        <v/>
      </c>
      <c r="E952" s="328" t="e">
        <f t="shared" si="509"/>
        <v>#VALUE!</v>
      </c>
      <c r="F952" s="328" t="str">
        <f t="shared" si="514"/>
        <v/>
      </c>
      <c r="G952" s="328" t="str">
        <f t="shared" si="515"/>
        <v/>
      </c>
      <c r="H952" s="313"/>
      <c r="I952" s="328" t="str">
        <f t="shared" si="516"/>
        <v/>
      </c>
      <c r="J952" s="328">
        <f t="shared" si="510"/>
        <v>80</v>
      </c>
      <c r="K952" s="335" t="str">
        <f t="shared" si="517"/>
        <v/>
      </c>
      <c r="L952" s="323" t="str">
        <f t="shared" si="518"/>
        <v/>
      </c>
      <c r="M952" s="323" t="str">
        <f t="shared" si="519"/>
        <v/>
      </c>
      <c r="N952" s="328" t="str">
        <f t="shared" si="520"/>
        <v/>
      </c>
      <c r="O952" s="328" t="str">
        <f t="shared" si="521"/>
        <v/>
      </c>
      <c r="P952" s="332"/>
      <c r="Q952" s="328"/>
      <c r="R952" s="277" t="str">
        <f>IF(H952&gt;0, rate1(1,$L$52,$L$51,$L$54,L952,$L$53,$L$50,P952),"")</f>
        <v/>
      </c>
      <c r="S952" s="323"/>
      <c r="T952" s="323"/>
      <c r="U952" s="328"/>
      <c r="V952" s="336"/>
      <c r="W952" s="328"/>
      <c r="X952" s="328"/>
      <c r="Y952" s="328"/>
      <c r="Z952" s="108" t="str">
        <f>IF(H952&gt;0, rate1(1,$L$52,$L$51,$L$54,U952,$L$53,$L$50,Y952),"")</f>
        <v/>
      </c>
      <c r="AA952" s="336" t="str">
        <f t="shared" si="522"/>
        <v/>
      </c>
      <c r="AB952" s="336" t="str">
        <f t="shared" si="523"/>
        <v/>
      </c>
      <c r="AC952" s="328" t="str">
        <f t="shared" si="524"/>
        <v/>
      </c>
      <c r="AD952" s="328" t="str">
        <f t="shared" si="525"/>
        <v/>
      </c>
      <c r="AE952" s="328" t="str">
        <f t="shared" si="526"/>
        <v/>
      </c>
      <c r="AF952" s="328" t="str">
        <f t="shared" si="527"/>
        <v/>
      </c>
      <c r="AG952" s="328" t="str">
        <f t="shared" si="528"/>
        <v/>
      </c>
      <c r="AH952" s="328" t="str">
        <f t="shared" si="529"/>
        <v/>
      </c>
      <c r="AI952" s="328" t="str">
        <f t="shared" si="530"/>
        <v/>
      </c>
      <c r="AJ952" s="328" t="str">
        <f t="shared" si="531"/>
        <v/>
      </c>
      <c r="AK952" s="337" t="str">
        <f t="shared" si="532"/>
        <v/>
      </c>
      <c r="AL952" s="42" t="str">
        <f t="shared" si="533"/>
        <v/>
      </c>
    </row>
    <row r="953" spans="2:38" ht="15" x14ac:dyDescent="0.15">
      <c r="B953" s="328" t="str">
        <f t="shared" si="511"/>
        <v/>
      </c>
      <c r="C953" s="328" t="str">
        <f t="shared" si="512"/>
        <v/>
      </c>
      <c r="D953" s="328" t="str">
        <f t="shared" si="513"/>
        <v/>
      </c>
      <c r="E953" s="328" t="e">
        <f t="shared" si="509"/>
        <v>#VALUE!</v>
      </c>
      <c r="F953" s="328" t="str">
        <f t="shared" si="514"/>
        <v/>
      </c>
      <c r="G953" s="328" t="str">
        <f t="shared" si="515"/>
        <v/>
      </c>
      <c r="H953" s="313"/>
      <c r="I953" s="328" t="str">
        <f t="shared" si="516"/>
        <v/>
      </c>
      <c r="J953" s="328">
        <f t="shared" si="510"/>
        <v>80</v>
      </c>
      <c r="K953" s="335" t="str">
        <f t="shared" si="517"/>
        <v/>
      </c>
      <c r="L953" s="323" t="str">
        <f t="shared" si="518"/>
        <v/>
      </c>
      <c r="M953" s="323" t="str">
        <f t="shared" si="519"/>
        <v/>
      </c>
      <c r="N953" s="328" t="str">
        <f t="shared" si="520"/>
        <v/>
      </c>
      <c r="O953" s="328" t="str">
        <f t="shared" si="521"/>
        <v/>
      </c>
      <c r="P953" s="332"/>
      <c r="Q953" s="328"/>
      <c r="R953" s="277" t="str">
        <f>IF(H953&gt;0, rate1(1,$L$52,$L$51,$L$54,L953,$L$53,$L$50,P953),"")</f>
        <v/>
      </c>
      <c r="S953" s="323"/>
      <c r="T953" s="323"/>
      <c r="U953" s="328"/>
      <c r="V953" s="336"/>
      <c r="W953" s="328"/>
      <c r="X953" s="328"/>
      <c r="Y953" s="328"/>
      <c r="Z953" s="108" t="str">
        <f>IF(H953&gt;0, rate1(1,$L$52,$L$51,$L$54,U953,$L$53,$L$50,Y953),"")</f>
        <v/>
      </c>
      <c r="AA953" s="336" t="str">
        <f t="shared" si="522"/>
        <v/>
      </c>
      <c r="AB953" s="336" t="str">
        <f t="shared" si="523"/>
        <v/>
      </c>
      <c r="AC953" s="328" t="str">
        <f t="shared" si="524"/>
        <v/>
      </c>
      <c r="AD953" s="328" t="str">
        <f t="shared" si="525"/>
        <v/>
      </c>
      <c r="AE953" s="328" t="str">
        <f t="shared" si="526"/>
        <v/>
      </c>
      <c r="AF953" s="328" t="str">
        <f t="shared" si="527"/>
        <v/>
      </c>
      <c r="AG953" s="328" t="str">
        <f t="shared" si="528"/>
        <v/>
      </c>
      <c r="AH953" s="328" t="str">
        <f t="shared" si="529"/>
        <v/>
      </c>
      <c r="AI953" s="328" t="str">
        <f t="shared" si="530"/>
        <v/>
      </c>
      <c r="AJ953" s="328" t="str">
        <f t="shared" si="531"/>
        <v/>
      </c>
      <c r="AK953" s="337" t="str">
        <f t="shared" si="532"/>
        <v/>
      </c>
      <c r="AL953" s="42" t="str">
        <f t="shared" si="533"/>
        <v/>
      </c>
    </row>
    <row r="954" spans="2:38" ht="15" x14ac:dyDescent="0.15">
      <c r="B954" s="328" t="str">
        <f t="shared" si="511"/>
        <v/>
      </c>
      <c r="C954" s="328" t="str">
        <f t="shared" si="512"/>
        <v/>
      </c>
      <c r="D954" s="328" t="str">
        <f t="shared" si="513"/>
        <v/>
      </c>
      <c r="E954" s="328" t="e">
        <f t="shared" si="509"/>
        <v>#VALUE!</v>
      </c>
      <c r="F954" s="328" t="str">
        <f t="shared" si="514"/>
        <v/>
      </c>
      <c r="G954" s="328" t="str">
        <f t="shared" si="515"/>
        <v/>
      </c>
      <c r="H954" s="313"/>
      <c r="I954" s="328" t="str">
        <f t="shared" si="516"/>
        <v/>
      </c>
      <c r="J954" s="328">
        <f t="shared" si="510"/>
        <v>80</v>
      </c>
      <c r="K954" s="335" t="str">
        <f t="shared" si="517"/>
        <v/>
      </c>
      <c r="L954" s="323" t="str">
        <f t="shared" si="518"/>
        <v/>
      </c>
      <c r="M954" s="323" t="str">
        <f t="shared" si="519"/>
        <v/>
      </c>
      <c r="N954" s="328" t="str">
        <f t="shared" si="520"/>
        <v/>
      </c>
      <c r="O954" s="328" t="str">
        <f t="shared" si="521"/>
        <v/>
      </c>
      <c r="P954" s="332"/>
      <c r="Q954" s="328"/>
      <c r="R954" s="277" t="str">
        <f>IF(H954&gt;0, rate1(1,$L$52,$L$51,$L$54,L954,$L$53,$L$50,P954),"")</f>
        <v/>
      </c>
      <c r="S954" s="323"/>
      <c r="T954" s="323"/>
      <c r="U954" s="328"/>
      <c r="V954" s="336"/>
      <c r="W954" s="328"/>
      <c r="X954" s="328"/>
      <c r="Y954" s="328"/>
      <c r="Z954" s="108" t="str">
        <f>IF(H954&gt;0, rate1(1,$L$52,$L$51,$L$54,U954,$L$53,$L$50,Y954),"")</f>
        <v/>
      </c>
      <c r="AA954" s="336" t="str">
        <f t="shared" si="522"/>
        <v/>
      </c>
      <c r="AB954" s="336" t="str">
        <f t="shared" si="523"/>
        <v/>
      </c>
      <c r="AC954" s="328" t="str">
        <f t="shared" si="524"/>
        <v/>
      </c>
      <c r="AD954" s="328" t="str">
        <f t="shared" si="525"/>
        <v/>
      </c>
      <c r="AE954" s="328" t="str">
        <f t="shared" si="526"/>
        <v/>
      </c>
      <c r="AF954" s="328" t="str">
        <f t="shared" si="527"/>
        <v/>
      </c>
      <c r="AG954" s="328" t="str">
        <f t="shared" si="528"/>
        <v/>
      </c>
      <c r="AH954" s="328" t="str">
        <f t="shared" si="529"/>
        <v/>
      </c>
      <c r="AI954" s="328" t="str">
        <f t="shared" si="530"/>
        <v/>
      </c>
      <c r="AJ954" s="328" t="str">
        <f t="shared" si="531"/>
        <v/>
      </c>
      <c r="AK954" s="337" t="str">
        <f t="shared" si="532"/>
        <v/>
      </c>
      <c r="AL954" s="42" t="str">
        <f t="shared" si="533"/>
        <v/>
      </c>
    </row>
    <row r="955" spans="2:38" ht="15" x14ac:dyDescent="0.15">
      <c r="B955" s="328" t="str">
        <f t="shared" si="511"/>
        <v/>
      </c>
      <c r="C955" s="328" t="str">
        <f t="shared" si="512"/>
        <v/>
      </c>
      <c r="D955" s="328" t="str">
        <f t="shared" si="513"/>
        <v/>
      </c>
      <c r="E955" s="328" t="e">
        <f t="shared" si="509"/>
        <v>#VALUE!</v>
      </c>
      <c r="F955" s="328" t="str">
        <f t="shared" si="514"/>
        <v/>
      </c>
      <c r="G955" s="328" t="str">
        <f t="shared" si="515"/>
        <v/>
      </c>
      <c r="H955" s="313"/>
      <c r="I955" s="328" t="str">
        <f t="shared" si="516"/>
        <v/>
      </c>
      <c r="J955" s="328">
        <f t="shared" si="510"/>
        <v>80</v>
      </c>
      <c r="K955" s="335" t="str">
        <f t="shared" si="517"/>
        <v/>
      </c>
      <c r="L955" s="323" t="str">
        <f t="shared" si="518"/>
        <v/>
      </c>
      <c r="M955" s="323" t="str">
        <f t="shared" si="519"/>
        <v/>
      </c>
      <c r="N955" s="328" t="str">
        <f t="shared" si="520"/>
        <v/>
      </c>
      <c r="O955" s="328" t="str">
        <f t="shared" si="521"/>
        <v/>
      </c>
      <c r="P955" s="332"/>
      <c r="Q955" s="328"/>
      <c r="R955" s="277" t="str">
        <f>IF(H955&gt;0, rate1(1,$L$52,$L$51,$L$54,L955,$L$53,$L$50,P955),"")</f>
        <v/>
      </c>
      <c r="S955" s="323"/>
      <c r="T955" s="323"/>
      <c r="U955" s="328"/>
      <c r="V955" s="336"/>
      <c r="W955" s="328"/>
      <c r="X955" s="328"/>
      <c r="Y955" s="328"/>
      <c r="Z955" s="108" t="str">
        <f>IF(H955&gt;0, rate1(1,$L$52,$L$51,$L$54,U955,$L$53,$L$50,Y955),"")</f>
        <v/>
      </c>
      <c r="AA955" s="336" t="str">
        <f t="shared" si="522"/>
        <v/>
      </c>
      <c r="AB955" s="336" t="str">
        <f t="shared" si="523"/>
        <v/>
      </c>
      <c r="AC955" s="328" t="str">
        <f t="shared" si="524"/>
        <v/>
      </c>
      <c r="AD955" s="328" t="str">
        <f t="shared" si="525"/>
        <v/>
      </c>
      <c r="AE955" s="328" t="str">
        <f t="shared" si="526"/>
        <v/>
      </c>
      <c r="AF955" s="328" t="str">
        <f t="shared" si="527"/>
        <v/>
      </c>
      <c r="AG955" s="328" t="str">
        <f t="shared" si="528"/>
        <v/>
      </c>
      <c r="AH955" s="328" t="str">
        <f t="shared" si="529"/>
        <v/>
      </c>
      <c r="AI955" s="328" t="str">
        <f t="shared" si="530"/>
        <v/>
      </c>
      <c r="AJ955" s="328" t="str">
        <f t="shared" si="531"/>
        <v/>
      </c>
      <c r="AK955" s="337" t="str">
        <f t="shared" si="532"/>
        <v/>
      </c>
      <c r="AL955" s="42" t="str">
        <f t="shared" si="533"/>
        <v/>
      </c>
    </row>
    <row r="956" spans="2:38" ht="15" x14ac:dyDescent="0.15">
      <c r="B956" s="328" t="str">
        <f t="shared" si="511"/>
        <v/>
      </c>
      <c r="C956" s="328" t="str">
        <f t="shared" si="512"/>
        <v/>
      </c>
      <c r="D956" s="328" t="str">
        <f t="shared" si="513"/>
        <v/>
      </c>
      <c r="E956" s="328" t="e">
        <f t="shared" si="509"/>
        <v>#VALUE!</v>
      </c>
      <c r="F956" s="328" t="str">
        <f t="shared" si="514"/>
        <v/>
      </c>
      <c r="G956" s="328" t="str">
        <f t="shared" si="515"/>
        <v/>
      </c>
      <c r="H956" s="313"/>
      <c r="I956" s="328" t="str">
        <f t="shared" si="516"/>
        <v/>
      </c>
      <c r="J956" s="328">
        <f t="shared" si="510"/>
        <v>80</v>
      </c>
      <c r="K956" s="335" t="str">
        <f t="shared" si="517"/>
        <v/>
      </c>
      <c r="L956" s="323" t="str">
        <f t="shared" si="518"/>
        <v/>
      </c>
      <c r="M956" s="323" t="str">
        <f t="shared" si="519"/>
        <v/>
      </c>
      <c r="N956" s="328" t="str">
        <f t="shared" si="520"/>
        <v/>
      </c>
      <c r="O956" s="328" t="str">
        <f t="shared" si="521"/>
        <v/>
      </c>
      <c r="P956" s="332"/>
      <c r="Q956" s="328"/>
      <c r="R956" s="277" t="str">
        <f>IF(H956&gt;0, rate1(1,$L$52,$L$51,$L$54,L956,$L$53,$L$50,P956),"")</f>
        <v/>
      </c>
      <c r="S956" s="323"/>
      <c r="T956" s="323"/>
      <c r="U956" s="328"/>
      <c r="V956" s="336"/>
      <c r="W956" s="328"/>
      <c r="X956" s="328"/>
      <c r="Y956" s="328"/>
      <c r="Z956" s="108" t="str">
        <f>IF(H956&gt;0, rate1(1,$L$52,$L$51,$L$54,U956,$L$53,$L$50,Y956),"")</f>
        <v/>
      </c>
      <c r="AA956" s="336" t="str">
        <f t="shared" si="522"/>
        <v/>
      </c>
      <c r="AB956" s="336" t="str">
        <f t="shared" si="523"/>
        <v/>
      </c>
      <c r="AC956" s="328" t="str">
        <f t="shared" si="524"/>
        <v/>
      </c>
      <c r="AD956" s="328" t="str">
        <f t="shared" si="525"/>
        <v/>
      </c>
      <c r="AE956" s="328" t="str">
        <f t="shared" si="526"/>
        <v/>
      </c>
      <c r="AF956" s="328" t="str">
        <f t="shared" si="527"/>
        <v/>
      </c>
      <c r="AG956" s="328" t="str">
        <f t="shared" si="528"/>
        <v/>
      </c>
      <c r="AH956" s="328" t="str">
        <f t="shared" si="529"/>
        <v/>
      </c>
      <c r="AI956" s="328" t="str">
        <f t="shared" si="530"/>
        <v/>
      </c>
      <c r="AJ956" s="328" t="str">
        <f t="shared" si="531"/>
        <v/>
      </c>
      <c r="AK956" s="337" t="str">
        <f t="shared" si="532"/>
        <v/>
      </c>
      <c r="AL956" s="42" t="str">
        <f t="shared" si="533"/>
        <v/>
      </c>
    </row>
    <row r="957" spans="2:38" ht="15" x14ac:dyDescent="0.15">
      <c r="B957" s="328" t="str">
        <f t="shared" si="511"/>
        <v/>
      </c>
      <c r="C957" s="328" t="str">
        <f t="shared" si="512"/>
        <v/>
      </c>
      <c r="D957" s="328" t="str">
        <f t="shared" si="513"/>
        <v/>
      </c>
      <c r="E957" s="328" t="e">
        <f t="shared" si="509"/>
        <v>#VALUE!</v>
      </c>
      <c r="F957" s="328" t="str">
        <f t="shared" si="514"/>
        <v/>
      </c>
      <c r="G957" s="328" t="str">
        <f t="shared" si="515"/>
        <v/>
      </c>
      <c r="H957" s="313"/>
      <c r="I957" s="328" t="str">
        <f t="shared" si="516"/>
        <v/>
      </c>
      <c r="J957" s="328">
        <f t="shared" si="510"/>
        <v>80</v>
      </c>
      <c r="K957" s="335" t="str">
        <f t="shared" si="517"/>
        <v/>
      </c>
      <c r="L957" s="323" t="str">
        <f t="shared" si="518"/>
        <v/>
      </c>
      <c r="M957" s="323" t="str">
        <f t="shared" si="519"/>
        <v/>
      </c>
      <c r="N957" s="328" t="str">
        <f t="shared" si="520"/>
        <v/>
      </c>
      <c r="O957" s="328" t="str">
        <f t="shared" si="521"/>
        <v/>
      </c>
      <c r="P957" s="332"/>
      <c r="Q957" s="328"/>
      <c r="R957" s="277" t="str">
        <f>IF(H957&gt;0, rate1(1,$L$52,$L$51,$L$54,L957,$L$53,$L$50,P957),"")</f>
        <v/>
      </c>
      <c r="S957" s="323"/>
      <c r="T957" s="323"/>
      <c r="U957" s="328"/>
      <c r="V957" s="336"/>
      <c r="W957" s="328"/>
      <c r="X957" s="328"/>
      <c r="Y957" s="328"/>
      <c r="Z957" s="108" t="str">
        <f>IF(H957&gt;0, rate1(1,$L$52,$L$51,$L$54,U957,$L$53,$L$50,Y957),"")</f>
        <v/>
      </c>
      <c r="AA957" s="336" t="str">
        <f t="shared" si="522"/>
        <v/>
      </c>
      <c r="AB957" s="336" t="str">
        <f t="shared" si="523"/>
        <v/>
      </c>
      <c r="AC957" s="328" t="str">
        <f t="shared" si="524"/>
        <v/>
      </c>
      <c r="AD957" s="328" t="str">
        <f t="shared" si="525"/>
        <v/>
      </c>
      <c r="AE957" s="328" t="str">
        <f t="shared" si="526"/>
        <v/>
      </c>
      <c r="AF957" s="328" t="str">
        <f t="shared" si="527"/>
        <v/>
      </c>
      <c r="AG957" s="328" t="str">
        <f t="shared" si="528"/>
        <v/>
      </c>
      <c r="AH957" s="328" t="str">
        <f t="shared" si="529"/>
        <v/>
      </c>
      <c r="AI957" s="328" t="str">
        <f t="shared" si="530"/>
        <v/>
      </c>
      <c r="AJ957" s="328" t="str">
        <f t="shared" si="531"/>
        <v/>
      </c>
      <c r="AK957" s="337" t="str">
        <f t="shared" si="532"/>
        <v/>
      </c>
      <c r="AL957" s="42" t="str">
        <f t="shared" si="533"/>
        <v/>
      </c>
    </row>
    <row r="958" spans="2:38" ht="15" x14ac:dyDescent="0.15">
      <c r="B958" s="328" t="str">
        <f t="shared" si="511"/>
        <v/>
      </c>
      <c r="C958" s="328" t="str">
        <f t="shared" si="512"/>
        <v/>
      </c>
      <c r="D958" s="328" t="str">
        <f t="shared" si="513"/>
        <v/>
      </c>
      <c r="E958" s="328" t="e">
        <f t="shared" ref="E958:E999" si="534">bb2wang($B$6,$H$12,C958,$H$8,$H$9,I958,$H$10,$H$11,$K$10,$K$11,$H$13)</f>
        <v>#VALUE!</v>
      </c>
      <c r="F958" s="328" t="str">
        <f t="shared" si="514"/>
        <v/>
      </c>
      <c r="G958" s="328" t="str">
        <f t="shared" si="515"/>
        <v/>
      </c>
      <c r="H958" s="313"/>
      <c r="I958" s="328" t="str">
        <f t="shared" si="516"/>
        <v/>
      </c>
      <c r="J958" s="328">
        <f t="shared" ref="J958:J1000" si="535">$B$7</f>
        <v>80</v>
      </c>
      <c r="K958" s="335" t="str">
        <f t="shared" si="517"/>
        <v/>
      </c>
      <c r="L958" s="323" t="str">
        <f t="shared" si="518"/>
        <v/>
      </c>
      <c r="M958" s="323" t="str">
        <f t="shared" si="519"/>
        <v/>
      </c>
      <c r="N958" s="328" t="str">
        <f t="shared" si="520"/>
        <v/>
      </c>
      <c r="O958" s="328" t="str">
        <f t="shared" si="521"/>
        <v/>
      </c>
      <c r="P958" s="332"/>
      <c r="Q958" s="328"/>
      <c r="R958" s="277" t="str">
        <f>IF(H958&gt;0, rate1(1,$L$52,$L$51,$L$54,L958,$L$53,$L$50,P958),"")</f>
        <v/>
      </c>
      <c r="S958" s="323"/>
      <c r="T958" s="323"/>
      <c r="U958" s="328"/>
      <c r="V958" s="336"/>
      <c r="W958" s="328"/>
      <c r="X958" s="328"/>
      <c r="Y958" s="328"/>
      <c r="Z958" s="108" t="str">
        <f>IF(H958&gt;0, rate1(1,$L$52,$L$51,$L$54,U958,$L$53,$L$50,Y958),"")</f>
        <v/>
      </c>
      <c r="AA958" s="336" t="str">
        <f t="shared" si="522"/>
        <v/>
      </c>
      <c r="AB958" s="336" t="str">
        <f t="shared" si="523"/>
        <v/>
      </c>
      <c r="AC958" s="328" t="str">
        <f t="shared" si="524"/>
        <v/>
      </c>
      <c r="AD958" s="328" t="str">
        <f t="shared" si="525"/>
        <v/>
      </c>
      <c r="AE958" s="328" t="str">
        <f t="shared" si="526"/>
        <v/>
      </c>
      <c r="AF958" s="328" t="str">
        <f t="shared" si="527"/>
        <v/>
      </c>
      <c r="AG958" s="328" t="str">
        <f t="shared" si="528"/>
        <v/>
      </c>
      <c r="AH958" s="328" t="str">
        <f t="shared" si="529"/>
        <v/>
      </c>
      <c r="AI958" s="328" t="str">
        <f t="shared" si="530"/>
        <v/>
      </c>
      <c r="AJ958" s="328" t="str">
        <f t="shared" si="531"/>
        <v/>
      </c>
      <c r="AK958" s="337" t="str">
        <f t="shared" si="532"/>
        <v/>
      </c>
      <c r="AL958" s="42" t="str">
        <f t="shared" si="533"/>
        <v/>
      </c>
    </row>
    <row r="959" spans="2:38" ht="15" x14ac:dyDescent="0.15">
      <c r="B959" s="328" t="str">
        <f t="shared" si="511"/>
        <v/>
      </c>
      <c r="C959" s="328" t="str">
        <f t="shared" si="512"/>
        <v/>
      </c>
      <c r="D959" s="328" t="str">
        <f t="shared" si="513"/>
        <v/>
      </c>
      <c r="E959" s="328" t="e">
        <f t="shared" si="534"/>
        <v>#VALUE!</v>
      </c>
      <c r="F959" s="328" t="str">
        <f t="shared" si="514"/>
        <v/>
      </c>
      <c r="G959" s="328" t="str">
        <f t="shared" si="515"/>
        <v/>
      </c>
      <c r="H959" s="313"/>
      <c r="I959" s="328" t="str">
        <f t="shared" si="516"/>
        <v/>
      </c>
      <c r="J959" s="328">
        <f t="shared" si="535"/>
        <v>80</v>
      </c>
      <c r="K959" s="335" t="str">
        <f t="shared" si="517"/>
        <v/>
      </c>
      <c r="L959" s="323" t="str">
        <f t="shared" si="518"/>
        <v/>
      </c>
      <c r="M959" s="323" t="str">
        <f t="shared" si="519"/>
        <v/>
      </c>
      <c r="N959" s="328" t="str">
        <f t="shared" si="520"/>
        <v/>
      </c>
      <c r="O959" s="328" t="str">
        <f t="shared" si="521"/>
        <v/>
      </c>
      <c r="P959" s="332"/>
      <c r="Q959" s="328"/>
      <c r="R959" s="277" t="str">
        <f>IF(H959&gt;0, rate1(1,$L$52,$L$51,$L$54,L959,$L$53,$L$50,P959),"")</f>
        <v/>
      </c>
      <c r="S959" s="323"/>
      <c r="T959" s="323"/>
      <c r="U959" s="328"/>
      <c r="V959" s="336"/>
      <c r="W959" s="328"/>
      <c r="X959" s="328"/>
      <c r="Y959" s="328"/>
      <c r="Z959" s="108" t="str">
        <f>IF(H959&gt;0, rate1(1,$L$52,$L$51,$L$54,U959,$L$53,$L$50,Y959),"")</f>
        <v/>
      </c>
      <c r="AA959" s="336" t="str">
        <f t="shared" si="522"/>
        <v/>
      </c>
      <c r="AB959" s="336" t="str">
        <f t="shared" si="523"/>
        <v/>
      </c>
      <c r="AC959" s="328" t="str">
        <f t="shared" si="524"/>
        <v/>
      </c>
      <c r="AD959" s="328" t="str">
        <f t="shared" si="525"/>
        <v/>
      </c>
      <c r="AE959" s="328" t="str">
        <f t="shared" si="526"/>
        <v/>
      </c>
      <c r="AF959" s="328" t="str">
        <f t="shared" si="527"/>
        <v/>
      </c>
      <c r="AG959" s="328" t="str">
        <f t="shared" si="528"/>
        <v/>
      </c>
      <c r="AH959" s="328" t="str">
        <f t="shared" si="529"/>
        <v/>
      </c>
      <c r="AI959" s="328" t="str">
        <f t="shared" si="530"/>
        <v/>
      </c>
      <c r="AJ959" s="328" t="str">
        <f t="shared" si="531"/>
        <v/>
      </c>
      <c r="AK959" s="337" t="str">
        <f t="shared" si="532"/>
        <v/>
      </c>
      <c r="AL959" s="42" t="str">
        <f t="shared" si="533"/>
        <v/>
      </c>
    </row>
    <row r="960" spans="2:38" ht="15" x14ac:dyDescent="0.15">
      <c r="B960" s="328" t="str">
        <f t="shared" ref="B960:B1000" si="536">IF(H960&gt;0, AF959,"")</f>
        <v/>
      </c>
      <c r="C960" s="328" t="str">
        <f t="shared" ref="C960:C1000" si="537">IF(H960&gt;0, AG959,"")</f>
        <v/>
      </c>
      <c r="D960" s="328" t="str">
        <f t="shared" ref="D960:D1000" si="538">IF(H960&gt;0, AH959,"")</f>
        <v/>
      </c>
      <c r="E960" s="328" t="e">
        <f t="shared" si="534"/>
        <v>#VALUE!</v>
      </c>
      <c r="F960" s="328" t="str">
        <f t="shared" ref="F960:F1000" si="539">IF(H960&gt;0, (E960+E959)/2,"")</f>
        <v/>
      </c>
      <c r="G960" s="328" t="str">
        <f t="shared" ref="G960:G1000" si="540">IF(H960&gt;0, F960*$S$53*$C$55*(B960-C960+N960)^1.5,"")</f>
        <v/>
      </c>
      <c r="H960" s="313"/>
      <c r="I960" s="328" t="str">
        <f t="shared" ref="I960:I1000" si="541">IF(H960&gt;0, (B960-C960)*B$19,"")</f>
        <v/>
      </c>
      <c r="J960" s="328">
        <f t="shared" si="535"/>
        <v>80</v>
      </c>
      <c r="K960" s="335" t="str">
        <f t="shared" ref="K960:K1000" si="542">IF(H960&gt;0, IF((1-S959-0.015)&gt;0,1,-1),"")</f>
        <v/>
      </c>
      <c r="L960" s="323" t="str">
        <f t="shared" ref="L960:L1000" si="543">IF(H960&gt;0, D960+K960*H960,"")</f>
        <v/>
      </c>
      <c r="M960" s="323" t="str">
        <f t="shared" ref="M960:M1000" si="544">IF(H960&gt;0, (D960+L960)/2,"")</f>
        <v/>
      </c>
      <c r="N960" s="328" t="str">
        <f t="shared" ref="N960:N1000" si="545">IF(H960&gt;0, 2*($P$53*M960/$S$52/$S$51)^2-(B960-C960)*2,"")</f>
        <v/>
      </c>
      <c r="O960" s="328" t="str">
        <f t="shared" ref="O960:O1000" si="546">IF(H960&gt;0, wh(B960,$F$51,$F$52,$F$53),"")</f>
        <v/>
      </c>
      <c r="P960" s="332"/>
      <c r="Q960" s="328"/>
      <c r="R960" s="277" t="str">
        <f>IF(H960&gt;0, rate1(1,$L$52,$L$51,$L$54,L960,$L$53,$L$50,P960),"")</f>
        <v/>
      </c>
      <c r="S960" s="323"/>
      <c r="T960" s="323"/>
      <c r="U960" s="328"/>
      <c r="V960" s="336"/>
      <c r="W960" s="328"/>
      <c r="X960" s="328"/>
      <c r="Y960" s="328"/>
      <c r="Z960" s="108" t="str">
        <f>IF(H960&gt;0, rate1(1,$L$52,$L$51,$L$54,U960,$L$53,$L$50,Y960),"")</f>
        <v/>
      </c>
      <c r="AA960" s="336" t="str">
        <f t="shared" ref="AA960:AA1000" si="547">IF(H960&gt;0, X960/O960/Z960,"")</f>
        <v/>
      </c>
      <c r="AB960" s="336" t="str">
        <f t="shared" ref="AB960:AB1000" si="548">IF(H960&gt;0, W960/(1-AA960),"")</f>
        <v/>
      </c>
      <c r="AC960" s="328" t="str">
        <f t="shared" ref="AC960:AC1000" si="549">IF(H960&gt;0, delta_z(N960,S960,H960,AE959,AB960),"")</f>
        <v/>
      </c>
      <c r="AD960" s="328" t="str">
        <f t="shared" ref="AD960:AD1000" si="550">IF(H960&gt;0, H960/AC960*K960,"")</f>
        <v/>
      </c>
      <c r="AE960" s="328" t="str">
        <f t="shared" ref="AE960:AE1000" si="551">IF(H960&gt;0, (AD960-AD959)/(AC960+AC959)*2,"")</f>
        <v/>
      </c>
      <c r="AF960" s="328" t="str">
        <f t="shared" ref="AF960:AF1000" si="552">IF(H960&gt;0, B960-(AC960-N960),"")</f>
        <v/>
      </c>
      <c r="AG960" s="328" t="str">
        <f t="shared" ref="AG960:AG1000" si="553">IF(H960&gt;0, C960-AC960,"")</f>
        <v/>
      </c>
      <c r="AH960" s="328" t="str">
        <f t="shared" ref="AH960:AH1000" si="554">IF(H960&gt;0, $S$54*$S$53*$C$55*SQRT(AF960-AG960),"")</f>
        <v/>
      </c>
      <c r="AI960" s="328" t="str">
        <f t="shared" ref="AI960:AI1000" si="555">IF(H960&gt;0, AC960/R960*1000000,"")</f>
        <v/>
      </c>
      <c r="AJ960" s="328" t="str">
        <f t="shared" ref="AJ960:AJ1000" si="556">IF(H960&gt;0, AJ959+AI960/3600,"")</f>
        <v/>
      </c>
      <c r="AK960" s="337" t="str">
        <f t="shared" ref="AK960:AK1000" si="557">IF(H960&gt;0, AK959+AI959*G959/1000000,"")</f>
        <v/>
      </c>
      <c r="AL960" s="42" t="str">
        <f t="shared" ref="AL960:AL1000" si="558">IF(H960&gt;0, AL959+AI959*J959/1000000,"")</f>
        <v/>
      </c>
    </row>
    <row r="961" spans="2:38" ht="15" x14ac:dyDescent="0.15">
      <c r="B961" s="328" t="str">
        <f t="shared" si="536"/>
        <v/>
      </c>
      <c r="C961" s="328" t="str">
        <f t="shared" si="537"/>
        <v/>
      </c>
      <c r="D961" s="328" t="str">
        <f t="shared" si="538"/>
        <v/>
      </c>
      <c r="E961" s="328" t="e">
        <f t="shared" si="534"/>
        <v>#VALUE!</v>
      </c>
      <c r="F961" s="328" t="str">
        <f t="shared" si="539"/>
        <v/>
      </c>
      <c r="G961" s="328" t="str">
        <f t="shared" si="540"/>
        <v/>
      </c>
      <c r="H961" s="313"/>
      <c r="I961" s="328" t="str">
        <f t="shared" si="541"/>
        <v/>
      </c>
      <c r="J961" s="328">
        <f t="shared" si="535"/>
        <v>80</v>
      </c>
      <c r="K961" s="335" t="str">
        <f t="shared" si="542"/>
        <v/>
      </c>
      <c r="L961" s="323" t="str">
        <f t="shared" si="543"/>
        <v/>
      </c>
      <c r="M961" s="323" t="str">
        <f t="shared" si="544"/>
        <v/>
      </c>
      <c r="N961" s="328" t="str">
        <f t="shared" si="545"/>
        <v/>
      </c>
      <c r="O961" s="328" t="str">
        <f t="shared" si="546"/>
        <v/>
      </c>
      <c r="P961" s="332"/>
      <c r="Q961" s="328"/>
      <c r="R961" s="277" t="str">
        <f>IF(H961&gt;0, rate1(1,$L$52,$L$51,$L$54,L961,$L$53,$L$50,P961),"")</f>
        <v/>
      </c>
      <c r="S961" s="323"/>
      <c r="T961" s="323"/>
      <c r="U961" s="328"/>
      <c r="V961" s="336"/>
      <c r="W961" s="328"/>
      <c r="X961" s="328"/>
      <c r="Y961" s="328"/>
      <c r="Z961" s="108" t="str">
        <f>IF(H961&gt;0, rate1(1,$L$52,$L$51,$L$54,U961,$L$53,$L$50,Y961),"")</f>
        <v/>
      </c>
      <c r="AA961" s="336" t="str">
        <f t="shared" si="547"/>
        <v/>
      </c>
      <c r="AB961" s="336" t="str">
        <f t="shared" si="548"/>
        <v/>
      </c>
      <c r="AC961" s="328" t="str">
        <f t="shared" si="549"/>
        <v/>
      </c>
      <c r="AD961" s="328" t="str">
        <f t="shared" si="550"/>
        <v/>
      </c>
      <c r="AE961" s="328" t="str">
        <f t="shared" si="551"/>
        <v/>
      </c>
      <c r="AF961" s="328" t="str">
        <f t="shared" si="552"/>
        <v/>
      </c>
      <c r="AG961" s="328" t="str">
        <f t="shared" si="553"/>
        <v/>
      </c>
      <c r="AH961" s="328" t="str">
        <f t="shared" si="554"/>
        <v/>
      </c>
      <c r="AI961" s="328" t="str">
        <f t="shared" si="555"/>
        <v/>
      </c>
      <c r="AJ961" s="328" t="str">
        <f t="shared" si="556"/>
        <v/>
      </c>
      <c r="AK961" s="337" t="str">
        <f t="shared" si="557"/>
        <v/>
      </c>
      <c r="AL961" s="42" t="str">
        <f t="shared" si="558"/>
        <v/>
      </c>
    </row>
    <row r="962" spans="2:38" ht="15" x14ac:dyDescent="0.15">
      <c r="B962" s="328" t="str">
        <f t="shared" si="536"/>
        <v/>
      </c>
      <c r="C962" s="328" t="str">
        <f t="shared" si="537"/>
        <v/>
      </c>
      <c r="D962" s="328" t="str">
        <f t="shared" si="538"/>
        <v/>
      </c>
      <c r="E962" s="328" t="e">
        <f t="shared" si="534"/>
        <v>#VALUE!</v>
      </c>
      <c r="F962" s="328" t="str">
        <f t="shared" si="539"/>
        <v/>
      </c>
      <c r="G962" s="328" t="str">
        <f t="shared" si="540"/>
        <v/>
      </c>
      <c r="H962" s="313"/>
      <c r="I962" s="328" t="str">
        <f t="shared" si="541"/>
        <v/>
      </c>
      <c r="J962" s="328">
        <f t="shared" si="535"/>
        <v>80</v>
      </c>
      <c r="K962" s="335" t="str">
        <f t="shared" si="542"/>
        <v/>
      </c>
      <c r="L962" s="323" t="str">
        <f t="shared" si="543"/>
        <v/>
      </c>
      <c r="M962" s="323" t="str">
        <f t="shared" si="544"/>
        <v/>
      </c>
      <c r="N962" s="328" t="str">
        <f t="shared" si="545"/>
        <v/>
      </c>
      <c r="O962" s="328" t="str">
        <f t="shared" si="546"/>
        <v/>
      </c>
      <c r="P962" s="332"/>
      <c r="Q962" s="328"/>
      <c r="R962" s="277" t="str">
        <f>IF(H962&gt;0, rate1(1,$L$52,$L$51,$L$54,L962,$L$53,$L$50,P962),"")</f>
        <v/>
      </c>
      <c r="S962" s="323"/>
      <c r="T962" s="323"/>
      <c r="U962" s="328"/>
      <c r="V962" s="336"/>
      <c r="W962" s="328"/>
      <c r="X962" s="328"/>
      <c r="Y962" s="328"/>
      <c r="Z962" s="108" t="str">
        <f>IF(H962&gt;0, rate1(1,$L$52,$L$51,$L$54,U962,$L$53,$L$50,Y962),"")</f>
        <v/>
      </c>
      <c r="AA962" s="336" t="str">
        <f t="shared" si="547"/>
        <v/>
      </c>
      <c r="AB962" s="336" t="str">
        <f t="shared" si="548"/>
        <v/>
      </c>
      <c r="AC962" s="328" t="str">
        <f t="shared" si="549"/>
        <v/>
      </c>
      <c r="AD962" s="328" t="str">
        <f t="shared" si="550"/>
        <v/>
      </c>
      <c r="AE962" s="328" t="str">
        <f t="shared" si="551"/>
        <v/>
      </c>
      <c r="AF962" s="328" t="str">
        <f t="shared" si="552"/>
        <v/>
      </c>
      <c r="AG962" s="328" t="str">
        <f t="shared" si="553"/>
        <v/>
      </c>
      <c r="AH962" s="328" t="str">
        <f t="shared" si="554"/>
        <v/>
      </c>
      <c r="AI962" s="328" t="str">
        <f t="shared" si="555"/>
        <v/>
      </c>
      <c r="AJ962" s="328" t="str">
        <f t="shared" si="556"/>
        <v/>
      </c>
      <c r="AK962" s="337" t="str">
        <f t="shared" si="557"/>
        <v/>
      </c>
      <c r="AL962" s="42" t="str">
        <f t="shared" si="558"/>
        <v/>
      </c>
    </row>
    <row r="963" spans="2:38" ht="15" x14ac:dyDescent="0.15">
      <c r="B963" s="328" t="str">
        <f t="shared" si="536"/>
        <v/>
      </c>
      <c r="C963" s="328" t="str">
        <f t="shared" si="537"/>
        <v/>
      </c>
      <c r="D963" s="328" t="str">
        <f t="shared" si="538"/>
        <v/>
      </c>
      <c r="E963" s="328" t="e">
        <f t="shared" si="534"/>
        <v>#VALUE!</v>
      </c>
      <c r="F963" s="328" t="str">
        <f t="shared" si="539"/>
        <v/>
      </c>
      <c r="G963" s="328" t="str">
        <f t="shared" si="540"/>
        <v/>
      </c>
      <c r="H963" s="313"/>
      <c r="I963" s="328" t="str">
        <f t="shared" si="541"/>
        <v/>
      </c>
      <c r="J963" s="328">
        <f t="shared" si="535"/>
        <v>80</v>
      </c>
      <c r="K963" s="335" t="str">
        <f t="shared" si="542"/>
        <v/>
      </c>
      <c r="L963" s="323" t="str">
        <f t="shared" si="543"/>
        <v/>
      </c>
      <c r="M963" s="323" t="str">
        <f t="shared" si="544"/>
        <v/>
      </c>
      <c r="N963" s="328" t="str">
        <f t="shared" si="545"/>
        <v/>
      </c>
      <c r="O963" s="328" t="str">
        <f t="shared" si="546"/>
        <v/>
      </c>
      <c r="P963" s="332"/>
      <c r="Q963" s="328"/>
      <c r="R963" s="277" t="str">
        <f>IF(H963&gt;0, rate1(1,$L$52,$L$51,$L$54,L963,$L$53,$L$50,P963),"")</f>
        <v/>
      </c>
      <c r="S963" s="323"/>
      <c r="T963" s="323"/>
      <c r="U963" s="328"/>
      <c r="V963" s="336"/>
      <c r="W963" s="328"/>
      <c r="X963" s="328"/>
      <c r="Y963" s="328"/>
      <c r="Z963" s="108" t="str">
        <f>IF(H963&gt;0, rate1(1,$L$52,$L$51,$L$54,U963,$L$53,$L$50,Y963),"")</f>
        <v/>
      </c>
      <c r="AA963" s="336" t="str">
        <f t="shared" si="547"/>
        <v/>
      </c>
      <c r="AB963" s="336" t="str">
        <f t="shared" si="548"/>
        <v/>
      </c>
      <c r="AC963" s="328" t="str">
        <f t="shared" si="549"/>
        <v/>
      </c>
      <c r="AD963" s="328" t="str">
        <f t="shared" si="550"/>
        <v/>
      </c>
      <c r="AE963" s="328" t="str">
        <f t="shared" si="551"/>
        <v/>
      </c>
      <c r="AF963" s="328" t="str">
        <f t="shared" si="552"/>
        <v/>
      </c>
      <c r="AG963" s="328" t="str">
        <f t="shared" si="553"/>
        <v/>
      </c>
      <c r="AH963" s="328" t="str">
        <f t="shared" si="554"/>
        <v/>
      </c>
      <c r="AI963" s="328" t="str">
        <f t="shared" si="555"/>
        <v/>
      </c>
      <c r="AJ963" s="328" t="str">
        <f t="shared" si="556"/>
        <v/>
      </c>
      <c r="AK963" s="337" t="str">
        <f t="shared" si="557"/>
        <v/>
      </c>
      <c r="AL963" s="42" t="str">
        <f t="shared" si="558"/>
        <v/>
      </c>
    </row>
    <row r="964" spans="2:38" ht="15" x14ac:dyDescent="0.15">
      <c r="B964" s="328" t="str">
        <f t="shared" si="536"/>
        <v/>
      </c>
      <c r="C964" s="328" t="str">
        <f t="shared" si="537"/>
        <v/>
      </c>
      <c r="D964" s="328" t="str">
        <f t="shared" si="538"/>
        <v/>
      </c>
      <c r="E964" s="328" t="e">
        <f t="shared" si="534"/>
        <v>#VALUE!</v>
      </c>
      <c r="F964" s="328" t="str">
        <f t="shared" si="539"/>
        <v/>
      </c>
      <c r="G964" s="328" t="str">
        <f t="shared" si="540"/>
        <v/>
      </c>
      <c r="H964" s="313"/>
      <c r="I964" s="328" t="str">
        <f t="shared" si="541"/>
        <v/>
      </c>
      <c r="J964" s="328">
        <f t="shared" si="535"/>
        <v>80</v>
      </c>
      <c r="K964" s="335" t="str">
        <f t="shared" si="542"/>
        <v/>
      </c>
      <c r="L964" s="323" t="str">
        <f t="shared" si="543"/>
        <v/>
      </c>
      <c r="M964" s="323" t="str">
        <f t="shared" si="544"/>
        <v/>
      </c>
      <c r="N964" s="328" t="str">
        <f t="shared" si="545"/>
        <v/>
      </c>
      <c r="O964" s="328" t="str">
        <f t="shared" si="546"/>
        <v/>
      </c>
      <c r="P964" s="332"/>
      <c r="Q964" s="328"/>
      <c r="R964" s="277" t="str">
        <f>IF(H964&gt;0, rate1(1,$L$52,$L$51,$L$54,L964,$L$53,$L$50,P964),"")</f>
        <v/>
      </c>
      <c r="S964" s="323"/>
      <c r="T964" s="323"/>
      <c r="U964" s="328"/>
      <c r="V964" s="336"/>
      <c r="W964" s="328"/>
      <c r="X964" s="328"/>
      <c r="Y964" s="328"/>
      <c r="Z964" s="108" t="str">
        <f>IF(H964&gt;0, rate1(1,$L$52,$L$51,$L$54,U964,$L$53,$L$50,Y964),"")</f>
        <v/>
      </c>
      <c r="AA964" s="336" t="str">
        <f t="shared" si="547"/>
        <v/>
      </c>
      <c r="AB964" s="336" t="str">
        <f t="shared" si="548"/>
        <v/>
      </c>
      <c r="AC964" s="328" t="str">
        <f t="shared" si="549"/>
        <v/>
      </c>
      <c r="AD964" s="328" t="str">
        <f t="shared" si="550"/>
        <v/>
      </c>
      <c r="AE964" s="328" t="str">
        <f t="shared" si="551"/>
        <v/>
      </c>
      <c r="AF964" s="328" t="str">
        <f t="shared" si="552"/>
        <v/>
      </c>
      <c r="AG964" s="328" t="str">
        <f t="shared" si="553"/>
        <v/>
      </c>
      <c r="AH964" s="328" t="str">
        <f t="shared" si="554"/>
        <v/>
      </c>
      <c r="AI964" s="328" t="str">
        <f t="shared" si="555"/>
        <v/>
      </c>
      <c r="AJ964" s="328" t="str">
        <f t="shared" si="556"/>
        <v/>
      </c>
      <c r="AK964" s="337" t="str">
        <f t="shared" si="557"/>
        <v/>
      </c>
      <c r="AL964" s="42" t="str">
        <f t="shared" si="558"/>
        <v/>
      </c>
    </row>
    <row r="965" spans="2:38" ht="15" x14ac:dyDescent="0.15">
      <c r="B965" s="328" t="str">
        <f t="shared" si="536"/>
        <v/>
      </c>
      <c r="C965" s="328" t="str">
        <f t="shared" si="537"/>
        <v/>
      </c>
      <c r="D965" s="328" t="str">
        <f t="shared" si="538"/>
        <v/>
      </c>
      <c r="E965" s="328" t="e">
        <f t="shared" si="534"/>
        <v>#VALUE!</v>
      </c>
      <c r="F965" s="328" t="str">
        <f t="shared" si="539"/>
        <v/>
      </c>
      <c r="G965" s="328" t="str">
        <f t="shared" si="540"/>
        <v/>
      </c>
      <c r="H965" s="313"/>
      <c r="I965" s="328" t="str">
        <f t="shared" si="541"/>
        <v/>
      </c>
      <c r="J965" s="328">
        <f t="shared" si="535"/>
        <v>80</v>
      </c>
      <c r="K965" s="335" t="str">
        <f t="shared" si="542"/>
        <v/>
      </c>
      <c r="L965" s="323" t="str">
        <f t="shared" si="543"/>
        <v/>
      </c>
      <c r="M965" s="323" t="str">
        <f t="shared" si="544"/>
        <v/>
      </c>
      <c r="N965" s="328" t="str">
        <f t="shared" si="545"/>
        <v/>
      </c>
      <c r="O965" s="328" t="str">
        <f t="shared" si="546"/>
        <v/>
      </c>
      <c r="P965" s="332"/>
      <c r="Q965" s="328"/>
      <c r="R965" s="277" t="str">
        <f>IF(H965&gt;0, rate1(1,$L$52,$L$51,$L$54,L965,$L$53,$L$50,P965),"")</f>
        <v/>
      </c>
      <c r="S965" s="323"/>
      <c r="T965" s="323"/>
      <c r="U965" s="328"/>
      <c r="V965" s="336"/>
      <c r="W965" s="328"/>
      <c r="X965" s="328"/>
      <c r="Y965" s="328"/>
      <c r="Z965" s="108" t="str">
        <f>IF(H965&gt;0, rate1(1,$L$52,$L$51,$L$54,U965,$L$53,$L$50,Y965),"")</f>
        <v/>
      </c>
      <c r="AA965" s="336" t="str">
        <f t="shared" si="547"/>
        <v/>
      </c>
      <c r="AB965" s="336" t="str">
        <f t="shared" si="548"/>
        <v/>
      </c>
      <c r="AC965" s="328" t="str">
        <f t="shared" si="549"/>
        <v/>
      </c>
      <c r="AD965" s="328" t="str">
        <f t="shared" si="550"/>
        <v/>
      </c>
      <c r="AE965" s="328" t="str">
        <f t="shared" si="551"/>
        <v/>
      </c>
      <c r="AF965" s="328" t="str">
        <f t="shared" si="552"/>
        <v/>
      </c>
      <c r="AG965" s="328" t="str">
        <f t="shared" si="553"/>
        <v/>
      </c>
      <c r="AH965" s="328" t="str">
        <f t="shared" si="554"/>
        <v/>
      </c>
      <c r="AI965" s="328" t="str">
        <f t="shared" si="555"/>
        <v/>
      </c>
      <c r="AJ965" s="328" t="str">
        <f t="shared" si="556"/>
        <v/>
      </c>
      <c r="AK965" s="337" t="str">
        <f t="shared" si="557"/>
        <v/>
      </c>
      <c r="AL965" s="42" t="str">
        <f t="shared" si="558"/>
        <v/>
      </c>
    </row>
    <row r="966" spans="2:38" ht="15" x14ac:dyDescent="0.15">
      <c r="B966" s="328" t="str">
        <f t="shared" si="536"/>
        <v/>
      </c>
      <c r="C966" s="328" t="str">
        <f t="shared" si="537"/>
        <v/>
      </c>
      <c r="D966" s="328" t="str">
        <f t="shared" si="538"/>
        <v/>
      </c>
      <c r="E966" s="328" t="e">
        <f t="shared" si="534"/>
        <v>#VALUE!</v>
      </c>
      <c r="F966" s="328" t="str">
        <f t="shared" si="539"/>
        <v/>
      </c>
      <c r="G966" s="328" t="str">
        <f t="shared" si="540"/>
        <v/>
      </c>
      <c r="H966" s="313"/>
      <c r="I966" s="328" t="str">
        <f t="shared" si="541"/>
        <v/>
      </c>
      <c r="J966" s="328">
        <f t="shared" si="535"/>
        <v>80</v>
      </c>
      <c r="K966" s="335" t="str">
        <f t="shared" si="542"/>
        <v/>
      </c>
      <c r="L966" s="323" t="str">
        <f t="shared" si="543"/>
        <v/>
      </c>
      <c r="M966" s="323" t="str">
        <f t="shared" si="544"/>
        <v/>
      </c>
      <c r="N966" s="328" t="str">
        <f t="shared" si="545"/>
        <v/>
      </c>
      <c r="O966" s="328" t="str">
        <f t="shared" si="546"/>
        <v/>
      </c>
      <c r="P966" s="332"/>
      <c r="Q966" s="328"/>
      <c r="R966" s="277" t="str">
        <f>IF(H966&gt;0, rate1(1,$L$52,$L$51,$L$54,L966,$L$53,$L$50,P966),"")</f>
        <v/>
      </c>
      <c r="S966" s="323"/>
      <c r="T966" s="323"/>
      <c r="U966" s="328"/>
      <c r="V966" s="336"/>
      <c r="W966" s="328"/>
      <c r="X966" s="328"/>
      <c r="Y966" s="328"/>
      <c r="Z966" s="108" t="str">
        <f>IF(H966&gt;0, rate1(1,$L$52,$L$51,$L$54,U966,$L$53,$L$50,Y966),"")</f>
        <v/>
      </c>
      <c r="AA966" s="336" t="str">
        <f t="shared" si="547"/>
        <v/>
      </c>
      <c r="AB966" s="336" t="str">
        <f t="shared" si="548"/>
        <v/>
      </c>
      <c r="AC966" s="328" t="str">
        <f t="shared" si="549"/>
        <v/>
      </c>
      <c r="AD966" s="328" t="str">
        <f t="shared" si="550"/>
        <v/>
      </c>
      <c r="AE966" s="328" t="str">
        <f t="shared" si="551"/>
        <v/>
      </c>
      <c r="AF966" s="328" t="str">
        <f t="shared" si="552"/>
        <v/>
      </c>
      <c r="AG966" s="328" t="str">
        <f t="shared" si="553"/>
        <v/>
      </c>
      <c r="AH966" s="328" t="str">
        <f t="shared" si="554"/>
        <v/>
      </c>
      <c r="AI966" s="328" t="str">
        <f t="shared" si="555"/>
        <v/>
      </c>
      <c r="AJ966" s="328" t="str">
        <f t="shared" si="556"/>
        <v/>
      </c>
      <c r="AK966" s="337" t="str">
        <f t="shared" si="557"/>
        <v/>
      </c>
      <c r="AL966" s="42" t="str">
        <f t="shared" si="558"/>
        <v/>
      </c>
    </row>
    <row r="967" spans="2:38" ht="15" x14ac:dyDescent="0.15">
      <c r="B967" s="328" t="str">
        <f t="shared" si="536"/>
        <v/>
      </c>
      <c r="C967" s="328" t="str">
        <f t="shared" si="537"/>
        <v/>
      </c>
      <c r="D967" s="328" t="str">
        <f t="shared" si="538"/>
        <v/>
      </c>
      <c r="E967" s="328" t="e">
        <f t="shared" si="534"/>
        <v>#VALUE!</v>
      </c>
      <c r="F967" s="328" t="str">
        <f t="shared" si="539"/>
        <v/>
      </c>
      <c r="G967" s="328" t="str">
        <f t="shared" si="540"/>
        <v/>
      </c>
      <c r="H967" s="313"/>
      <c r="I967" s="328" t="str">
        <f t="shared" si="541"/>
        <v/>
      </c>
      <c r="J967" s="328">
        <f t="shared" si="535"/>
        <v>80</v>
      </c>
      <c r="K967" s="335" t="str">
        <f t="shared" si="542"/>
        <v/>
      </c>
      <c r="L967" s="323" t="str">
        <f t="shared" si="543"/>
        <v/>
      </c>
      <c r="M967" s="323" t="str">
        <f t="shared" si="544"/>
        <v/>
      </c>
      <c r="N967" s="328" t="str">
        <f t="shared" si="545"/>
        <v/>
      </c>
      <c r="O967" s="328" t="str">
        <f t="shared" si="546"/>
        <v/>
      </c>
      <c r="P967" s="332"/>
      <c r="Q967" s="328"/>
      <c r="R967" s="277" t="str">
        <f>IF(H967&gt;0, rate1(1,$L$52,$L$51,$L$54,L967,$L$53,$L$50,P967),"")</f>
        <v/>
      </c>
      <c r="S967" s="323"/>
      <c r="T967" s="323"/>
      <c r="U967" s="328"/>
      <c r="V967" s="336"/>
      <c r="W967" s="328"/>
      <c r="X967" s="328"/>
      <c r="Y967" s="328"/>
      <c r="Z967" s="108" t="str">
        <f>IF(H967&gt;0, rate1(1,$L$52,$L$51,$L$54,U967,$L$53,$L$50,Y967),"")</f>
        <v/>
      </c>
      <c r="AA967" s="336" t="str">
        <f t="shared" si="547"/>
        <v/>
      </c>
      <c r="AB967" s="336" t="str">
        <f t="shared" si="548"/>
        <v/>
      </c>
      <c r="AC967" s="328" t="str">
        <f t="shared" si="549"/>
        <v/>
      </c>
      <c r="AD967" s="328" t="str">
        <f t="shared" si="550"/>
        <v/>
      </c>
      <c r="AE967" s="328" t="str">
        <f t="shared" si="551"/>
        <v/>
      </c>
      <c r="AF967" s="328" t="str">
        <f t="shared" si="552"/>
        <v/>
      </c>
      <c r="AG967" s="328" t="str">
        <f t="shared" si="553"/>
        <v/>
      </c>
      <c r="AH967" s="328" t="str">
        <f t="shared" si="554"/>
        <v/>
      </c>
      <c r="AI967" s="328" t="str">
        <f t="shared" si="555"/>
        <v/>
      </c>
      <c r="AJ967" s="328" t="str">
        <f t="shared" si="556"/>
        <v/>
      </c>
      <c r="AK967" s="337" t="str">
        <f t="shared" si="557"/>
        <v/>
      </c>
      <c r="AL967" s="42" t="str">
        <f t="shared" si="558"/>
        <v/>
      </c>
    </row>
    <row r="968" spans="2:38" ht="15" x14ac:dyDescent="0.15">
      <c r="B968" s="328" t="str">
        <f t="shared" si="536"/>
        <v/>
      </c>
      <c r="C968" s="328" t="str">
        <f t="shared" si="537"/>
        <v/>
      </c>
      <c r="D968" s="328" t="str">
        <f t="shared" si="538"/>
        <v/>
      </c>
      <c r="E968" s="328" t="e">
        <f t="shared" si="534"/>
        <v>#VALUE!</v>
      </c>
      <c r="F968" s="328" t="str">
        <f t="shared" si="539"/>
        <v/>
      </c>
      <c r="G968" s="328" t="str">
        <f t="shared" si="540"/>
        <v/>
      </c>
      <c r="H968" s="313"/>
      <c r="I968" s="328" t="str">
        <f t="shared" si="541"/>
        <v/>
      </c>
      <c r="J968" s="328">
        <f t="shared" si="535"/>
        <v>80</v>
      </c>
      <c r="K968" s="335" t="str">
        <f t="shared" si="542"/>
        <v/>
      </c>
      <c r="L968" s="323" t="str">
        <f t="shared" si="543"/>
        <v/>
      </c>
      <c r="M968" s="323" t="str">
        <f t="shared" si="544"/>
        <v/>
      </c>
      <c r="N968" s="328" t="str">
        <f t="shared" si="545"/>
        <v/>
      </c>
      <c r="O968" s="328" t="str">
        <f t="shared" si="546"/>
        <v/>
      </c>
      <c r="P968" s="332"/>
      <c r="Q968" s="328"/>
      <c r="R968" s="277" t="str">
        <f>IF(H968&gt;0, rate1(1,$L$52,$L$51,$L$54,L968,$L$53,$L$50,P968),"")</f>
        <v/>
      </c>
      <c r="S968" s="323"/>
      <c r="T968" s="323"/>
      <c r="U968" s="328"/>
      <c r="V968" s="336"/>
      <c r="W968" s="328"/>
      <c r="X968" s="328"/>
      <c r="Y968" s="328"/>
      <c r="Z968" s="108" t="str">
        <f>IF(H968&gt;0, rate1(1,$L$52,$L$51,$L$54,U968,$L$53,$L$50,Y968),"")</f>
        <v/>
      </c>
      <c r="AA968" s="336" t="str">
        <f t="shared" si="547"/>
        <v/>
      </c>
      <c r="AB968" s="336" t="str">
        <f t="shared" si="548"/>
        <v/>
      </c>
      <c r="AC968" s="328" t="str">
        <f t="shared" si="549"/>
        <v/>
      </c>
      <c r="AD968" s="328" t="str">
        <f t="shared" si="550"/>
        <v/>
      </c>
      <c r="AE968" s="328" t="str">
        <f t="shared" si="551"/>
        <v/>
      </c>
      <c r="AF968" s="328" t="str">
        <f t="shared" si="552"/>
        <v/>
      </c>
      <c r="AG968" s="328" t="str">
        <f t="shared" si="553"/>
        <v/>
      </c>
      <c r="AH968" s="328" t="str">
        <f t="shared" si="554"/>
        <v/>
      </c>
      <c r="AI968" s="328" t="str">
        <f t="shared" si="555"/>
        <v/>
      </c>
      <c r="AJ968" s="328" t="str">
        <f t="shared" si="556"/>
        <v/>
      </c>
      <c r="AK968" s="337" t="str">
        <f t="shared" si="557"/>
        <v/>
      </c>
      <c r="AL968" s="42" t="str">
        <f t="shared" si="558"/>
        <v/>
      </c>
    </row>
    <row r="969" spans="2:38" ht="15" x14ac:dyDescent="0.15">
      <c r="B969" s="328" t="str">
        <f t="shared" si="536"/>
        <v/>
      </c>
      <c r="C969" s="328" t="str">
        <f t="shared" si="537"/>
        <v/>
      </c>
      <c r="D969" s="328" t="str">
        <f t="shared" si="538"/>
        <v/>
      </c>
      <c r="E969" s="328" t="e">
        <f t="shared" si="534"/>
        <v>#VALUE!</v>
      </c>
      <c r="F969" s="328" t="str">
        <f t="shared" si="539"/>
        <v/>
      </c>
      <c r="G969" s="328" t="str">
        <f t="shared" si="540"/>
        <v/>
      </c>
      <c r="H969" s="313"/>
      <c r="I969" s="328" t="str">
        <f t="shared" si="541"/>
        <v/>
      </c>
      <c r="J969" s="328">
        <f t="shared" si="535"/>
        <v>80</v>
      </c>
      <c r="K969" s="335" t="str">
        <f t="shared" si="542"/>
        <v/>
      </c>
      <c r="L969" s="323" t="str">
        <f t="shared" si="543"/>
        <v/>
      </c>
      <c r="M969" s="323" t="str">
        <f t="shared" si="544"/>
        <v/>
      </c>
      <c r="N969" s="328" t="str">
        <f t="shared" si="545"/>
        <v/>
      </c>
      <c r="O969" s="328" t="str">
        <f t="shared" si="546"/>
        <v/>
      </c>
      <c r="P969" s="332"/>
      <c r="Q969" s="328"/>
      <c r="R969" s="277" t="str">
        <f>IF(H969&gt;0, rate1(1,$L$52,$L$51,$L$54,L969,$L$53,$L$50,P969),"")</f>
        <v/>
      </c>
      <c r="S969" s="323"/>
      <c r="T969" s="323"/>
      <c r="U969" s="328"/>
      <c r="V969" s="336"/>
      <c r="W969" s="328"/>
      <c r="X969" s="328"/>
      <c r="Y969" s="328"/>
      <c r="Z969" s="108" t="str">
        <f>IF(H969&gt;0, rate1(1,$L$52,$L$51,$L$54,U969,$L$53,$L$50,Y969),"")</f>
        <v/>
      </c>
      <c r="AA969" s="336" t="str">
        <f t="shared" si="547"/>
        <v/>
      </c>
      <c r="AB969" s="336" t="str">
        <f t="shared" si="548"/>
        <v/>
      </c>
      <c r="AC969" s="328" t="str">
        <f t="shared" si="549"/>
        <v/>
      </c>
      <c r="AD969" s="328" t="str">
        <f t="shared" si="550"/>
        <v/>
      </c>
      <c r="AE969" s="328" t="str">
        <f t="shared" si="551"/>
        <v/>
      </c>
      <c r="AF969" s="328" t="str">
        <f t="shared" si="552"/>
        <v/>
      </c>
      <c r="AG969" s="328" t="str">
        <f t="shared" si="553"/>
        <v/>
      </c>
      <c r="AH969" s="328" t="str">
        <f t="shared" si="554"/>
        <v/>
      </c>
      <c r="AI969" s="328" t="str">
        <f t="shared" si="555"/>
        <v/>
      </c>
      <c r="AJ969" s="328" t="str">
        <f t="shared" si="556"/>
        <v/>
      </c>
      <c r="AK969" s="337" t="str">
        <f t="shared" si="557"/>
        <v/>
      </c>
      <c r="AL969" s="42" t="str">
        <f t="shared" si="558"/>
        <v/>
      </c>
    </row>
    <row r="970" spans="2:38" ht="15" x14ac:dyDescent="0.15">
      <c r="B970" s="328" t="str">
        <f t="shared" si="536"/>
        <v/>
      </c>
      <c r="C970" s="328" t="str">
        <f t="shared" si="537"/>
        <v/>
      </c>
      <c r="D970" s="328" t="str">
        <f t="shared" si="538"/>
        <v/>
      </c>
      <c r="E970" s="328" t="e">
        <f t="shared" si="534"/>
        <v>#VALUE!</v>
      </c>
      <c r="F970" s="328" t="str">
        <f t="shared" si="539"/>
        <v/>
      </c>
      <c r="G970" s="328" t="str">
        <f t="shared" si="540"/>
        <v/>
      </c>
      <c r="H970" s="313"/>
      <c r="I970" s="328" t="str">
        <f t="shared" si="541"/>
        <v/>
      </c>
      <c r="J970" s="328">
        <f t="shared" si="535"/>
        <v>80</v>
      </c>
      <c r="K970" s="335" t="str">
        <f t="shared" si="542"/>
        <v/>
      </c>
      <c r="L970" s="323" t="str">
        <f t="shared" si="543"/>
        <v/>
      </c>
      <c r="M970" s="323" t="str">
        <f t="shared" si="544"/>
        <v/>
      </c>
      <c r="N970" s="328" t="str">
        <f t="shared" si="545"/>
        <v/>
      </c>
      <c r="O970" s="328" t="str">
        <f t="shared" si="546"/>
        <v/>
      </c>
      <c r="P970" s="332"/>
      <c r="Q970" s="328"/>
      <c r="R970" s="277" t="str">
        <f>IF(H970&gt;0, rate1(1,$L$52,$L$51,$L$54,L970,$L$53,$L$50,P970),"")</f>
        <v/>
      </c>
      <c r="S970" s="323"/>
      <c r="T970" s="323"/>
      <c r="U970" s="328"/>
      <c r="V970" s="336"/>
      <c r="W970" s="328"/>
      <c r="X970" s="328"/>
      <c r="Y970" s="328"/>
      <c r="Z970" s="108" t="str">
        <f>IF(H970&gt;0, rate1(1,$L$52,$L$51,$L$54,U970,$L$53,$L$50,Y970),"")</f>
        <v/>
      </c>
      <c r="AA970" s="336" t="str">
        <f t="shared" si="547"/>
        <v/>
      </c>
      <c r="AB970" s="336" t="str">
        <f t="shared" si="548"/>
        <v/>
      </c>
      <c r="AC970" s="328" t="str">
        <f t="shared" si="549"/>
        <v/>
      </c>
      <c r="AD970" s="328" t="str">
        <f t="shared" si="550"/>
        <v/>
      </c>
      <c r="AE970" s="328" t="str">
        <f t="shared" si="551"/>
        <v/>
      </c>
      <c r="AF970" s="328" t="str">
        <f t="shared" si="552"/>
        <v/>
      </c>
      <c r="AG970" s="328" t="str">
        <f t="shared" si="553"/>
        <v/>
      </c>
      <c r="AH970" s="328" t="str">
        <f t="shared" si="554"/>
        <v/>
      </c>
      <c r="AI970" s="328" t="str">
        <f t="shared" si="555"/>
        <v/>
      </c>
      <c r="AJ970" s="328" t="str">
        <f t="shared" si="556"/>
        <v/>
      </c>
      <c r="AK970" s="337" t="str">
        <f t="shared" si="557"/>
        <v/>
      </c>
      <c r="AL970" s="42" t="str">
        <f t="shared" si="558"/>
        <v/>
      </c>
    </row>
    <row r="971" spans="2:38" ht="15" x14ac:dyDescent="0.15">
      <c r="B971" s="328" t="str">
        <f t="shared" si="536"/>
        <v/>
      </c>
      <c r="C971" s="328" t="str">
        <f t="shared" si="537"/>
        <v/>
      </c>
      <c r="D971" s="328" t="str">
        <f t="shared" si="538"/>
        <v/>
      </c>
      <c r="E971" s="328" t="e">
        <f t="shared" si="534"/>
        <v>#VALUE!</v>
      </c>
      <c r="F971" s="328" t="str">
        <f t="shared" si="539"/>
        <v/>
      </c>
      <c r="G971" s="328" t="str">
        <f t="shared" si="540"/>
        <v/>
      </c>
      <c r="H971" s="313"/>
      <c r="I971" s="328" t="str">
        <f t="shared" si="541"/>
        <v/>
      </c>
      <c r="J971" s="328">
        <f t="shared" si="535"/>
        <v>80</v>
      </c>
      <c r="K971" s="335" t="str">
        <f t="shared" si="542"/>
        <v/>
      </c>
      <c r="L971" s="323" t="str">
        <f t="shared" si="543"/>
        <v/>
      </c>
      <c r="M971" s="323" t="str">
        <f t="shared" si="544"/>
        <v/>
      </c>
      <c r="N971" s="328" t="str">
        <f t="shared" si="545"/>
        <v/>
      </c>
      <c r="O971" s="328" t="str">
        <f t="shared" si="546"/>
        <v/>
      </c>
      <c r="P971" s="332"/>
      <c r="Q971" s="328"/>
      <c r="R971" s="277" t="str">
        <f>IF(H971&gt;0, rate1(1,$L$52,$L$51,$L$54,L971,$L$53,$L$50,P971),"")</f>
        <v/>
      </c>
      <c r="S971" s="323"/>
      <c r="T971" s="323"/>
      <c r="U971" s="328"/>
      <c r="V971" s="336"/>
      <c r="W971" s="328"/>
      <c r="X971" s="328"/>
      <c r="Y971" s="328"/>
      <c r="Z971" s="108" t="str">
        <f>IF(H971&gt;0, rate1(1,$L$52,$L$51,$L$54,U971,$L$53,$L$50,Y971),"")</f>
        <v/>
      </c>
      <c r="AA971" s="336" t="str">
        <f t="shared" si="547"/>
        <v/>
      </c>
      <c r="AB971" s="336" t="str">
        <f t="shared" si="548"/>
        <v/>
      </c>
      <c r="AC971" s="328" t="str">
        <f t="shared" si="549"/>
        <v/>
      </c>
      <c r="AD971" s="328" t="str">
        <f t="shared" si="550"/>
        <v/>
      </c>
      <c r="AE971" s="328" t="str">
        <f t="shared" si="551"/>
        <v/>
      </c>
      <c r="AF971" s="328" t="str">
        <f t="shared" si="552"/>
        <v/>
      </c>
      <c r="AG971" s="328" t="str">
        <f t="shared" si="553"/>
        <v/>
      </c>
      <c r="AH971" s="328" t="str">
        <f t="shared" si="554"/>
        <v/>
      </c>
      <c r="AI971" s="328" t="str">
        <f t="shared" si="555"/>
        <v/>
      </c>
      <c r="AJ971" s="328" t="str">
        <f t="shared" si="556"/>
        <v/>
      </c>
      <c r="AK971" s="337" t="str">
        <f t="shared" si="557"/>
        <v/>
      </c>
      <c r="AL971" s="42" t="str">
        <f t="shared" si="558"/>
        <v/>
      </c>
    </row>
    <row r="972" spans="2:38" ht="15" x14ac:dyDescent="0.15">
      <c r="B972" s="328" t="str">
        <f t="shared" si="536"/>
        <v/>
      </c>
      <c r="C972" s="328" t="str">
        <f t="shared" si="537"/>
        <v/>
      </c>
      <c r="D972" s="328" t="str">
        <f t="shared" si="538"/>
        <v/>
      </c>
      <c r="E972" s="328" t="e">
        <f t="shared" si="534"/>
        <v>#VALUE!</v>
      </c>
      <c r="F972" s="328" t="str">
        <f t="shared" si="539"/>
        <v/>
      </c>
      <c r="G972" s="328" t="str">
        <f t="shared" si="540"/>
        <v/>
      </c>
      <c r="H972" s="313"/>
      <c r="I972" s="328" t="str">
        <f t="shared" si="541"/>
        <v/>
      </c>
      <c r="J972" s="328">
        <f t="shared" si="535"/>
        <v>80</v>
      </c>
      <c r="K972" s="335" t="str">
        <f t="shared" si="542"/>
        <v/>
      </c>
      <c r="L972" s="323" t="str">
        <f t="shared" si="543"/>
        <v/>
      </c>
      <c r="M972" s="323" t="str">
        <f t="shared" si="544"/>
        <v/>
      </c>
      <c r="N972" s="328" t="str">
        <f t="shared" si="545"/>
        <v/>
      </c>
      <c r="O972" s="328" t="str">
        <f t="shared" si="546"/>
        <v/>
      </c>
      <c r="P972" s="332"/>
      <c r="Q972" s="328"/>
      <c r="R972" s="277" t="str">
        <f>IF(H972&gt;0, rate1(1,$L$52,$L$51,$L$54,L972,$L$53,$L$50,P972),"")</f>
        <v/>
      </c>
      <c r="S972" s="323"/>
      <c r="T972" s="323"/>
      <c r="U972" s="328"/>
      <c r="V972" s="336"/>
      <c r="W972" s="328"/>
      <c r="X972" s="328"/>
      <c r="Y972" s="328"/>
      <c r="Z972" s="108" t="str">
        <f>IF(H972&gt;0, rate1(1,$L$52,$L$51,$L$54,U972,$L$53,$L$50,Y972),"")</f>
        <v/>
      </c>
      <c r="AA972" s="336" t="str">
        <f t="shared" si="547"/>
        <v/>
      </c>
      <c r="AB972" s="336" t="str">
        <f t="shared" si="548"/>
        <v/>
      </c>
      <c r="AC972" s="328" t="str">
        <f t="shared" si="549"/>
        <v/>
      </c>
      <c r="AD972" s="328" t="str">
        <f t="shared" si="550"/>
        <v/>
      </c>
      <c r="AE972" s="328" t="str">
        <f t="shared" si="551"/>
        <v/>
      </c>
      <c r="AF972" s="328" t="str">
        <f t="shared" si="552"/>
        <v/>
      </c>
      <c r="AG972" s="328" t="str">
        <f t="shared" si="553"/>
        <v/>
      </c>
      <c r="AH972" s="328" t="str">
        <f t="shared" si="554"/>
        <v/>
      </c>
      <c r="AI972" s="328" t="str">
        <f t="shared" si="555"/>
        <v/>
      </c>
      <c r="AJ972" s="328" t="str">
        <f t="shared" si="556"/>
        <v/>
      </c>
      <c r="AK972" s="337" t="str">
        <f t="shared" si="557"/>
        <v/>
      </c>
      <c r="AL972" s="42" t="str">
        <f t="shared" si="558"/>
        <v/>
      </c>
    </row>
    <row r="973" spans="2:38" ht="15" x14ac:dyDescent="0.15">
      <c r="B973" s="328" t="str">
        <f t="shared" si="536"/>
        <v/>
      </c>
      <c r="C973" s="328" t="str">
        <f t="shared" si="537"/>
        <v/>
      </c>
      <c r="D973" s="328" t="str">
        <f t="shared" si="538"/>
        <v/>
      </c>
      <c r="E973" s="328" t="e">
        <f t="shared" si="534"/>
        <v>#VALUE!</v>
      </c>
      <c r="F973" s="328" t="str">
        <f t="shared" si="539"/>
        <v/>
      </c>
      <c r="G973" s="328" t="str">
        <f t="shared" si="540"/>
        <v/>
      </c>
      <c r="H973" s="313"/>
      <c r="I973" s="328" t="str">
        <f t="shared" si="541"/>
        <v/>
      </c>
      <c r="J973" s="328">
        <f t="shared" si="535"/>
        <v>80</v>
      </c>
      <c r="K973" s="335" t="str">
        <f t="shared" si="542"/>
        <v/>
      </c>
      <c r="L973" s="323" t="str">
        <f t="shared" si="543"/>
        <v/>
      </c>
      <c r="M973" s="323" t="str">
        <f t="shared" si="544"/>
        <v/>
      </c>
      <c r="N973" s="328" t="str">
        <f t="shared" si="545"/>
        <v/>
      </c>
      <c r="O973" s="328" t="str">
        <f t="shared" si="546"/>
        <v/>
      </c>
      <c r="P973" s="332"/>
      <c r="Q973" s="328"/>
      <c r="R973" s="277" t="str">
        <f>IF(H973&gt;0, rate1(1,$L$52,$L$51,$L$54,L973,$L$53,$L$50,P973),"")</f>
        <v/>
      </c>
      <c r="S973" s="323"/>
      <c r="T973" s="323"/>
      <c r="U973" s="328"/>
      <c r="V973" s="336"/>
      <c r="W973" s="328"/>
      <c r="X973" s="328"/>
      <c r="Y973" s="328"/>
      <c r="Z973" s="108" t="str">
        <f>IF(H973&gt;0, rate1(1,$L$52,$L$51,$L$54,U973,$L$53,$L$50,Y973),"")</f>
        <v/>
      </c>
      <c r="AA973" s="336" t="str">
        <f t="shared" si="547"/>
        <v/>
      </c>
      <c r="AB973" s="336" t="str">
        <f t="shared" si="548"/>
        <v/>
      </c>
      <c r="AC973" s="328" t="str">
        <f t="shared" si="549"/>
        <v/>
      </c>
      <c r="AD973" s="328" t="str">
        <f t="shared" si="550"/>
        <v/>
      </c>
      <c r="AE973" s="328" t="str">
        <f t="shared" si="551"/>
        <v/>
      </c>
      <c r="AF973" s="328" t="str">
        <f t="shared" si="552"/>
        <v/>
      </c>
      <c r="AG973" s="328" t="str">
        <f t="shared" si="553"/>
        <v/>
      </c>
      <c r="AH973" s="328" t="str">
        <f t="shared" si="554"/>
        <v/>
      </c>
      <c r="AI973" s="328" t="str">
        <f t="shared" si="555"/>
        <v/>
      </c>
      <c r="AJ973" s="328" t="str">
        <f t="shared" si="556"/>
        <v/>
      </c>
      <c r="AK973" s="337" t="str">
        <f t="shared" si="557"/>
        <v/>
      </c>
      <c r="AL973" s="42" t="str">
        <f t="shared" si="558"/>
        <v/>
      </c>
    </row>
    <row r="974" spans="2:38" ht="15" x14ac:dyDescent="0.15">
      <c r="B974" s="328" t="str">
        <f t="shared" si="536"/>
        <v/>
      </c>
      <c r="C974" s="328" t="str">
        <f t="shared" si="537"/>
        <v/>
      </c>
      <c r="D974" s="328" t="str">
        <f t="shared" si="538"/>
        <v/>
      </c>
      <c r="E974" s="328" t="e">
        <f t="shared" si="534"/>
        <v>#VALUE!</v>
      </c>
      <c r="F974" s="328" t="str">
        <f t="shared" si="539"/>
        <v/>
      </c>
      <c r="G974" s="328" t="str">
        <f t="shared" si="540"/>
        <v/>
      </c>
      <c r="H974" s="313"/>
      <c r="I974" s="328" t="str">
        <f t="shared" si="541"/>
        <v/>
      </c>
      <c r="J974" s="328">
        <f t="shared" si="535"/>
        <v>80</v>
      </c>
      <c r="K974" s="335" t="str">
        <f t="shared" si="542"/>
        <v/>
      </c>
      <c r="L974" s="323" t="str">
        <f t="shared" si="543"/>
        <v/>
      </c>
      <c r="M974" s="323" t="str">
        <f t="shared" si="544"/>
        <v/>
      </c>
      <c r="N974" s="328" t="str">
        <f t="shared" si="545"/>
        <v/>
      </c>
      <c r="O974" s="328" t="str">
        <f t="shared" si="546"/>
        <v/>
      </c>
      <c r="P974" s="332"/>
      <c r="Q974" s="328"/>
      <c r="R974" s="277" t="str">
        <f>IF(H974&gt;0, rate1(1,$L$52,$L$51,$L$54,L974,$L$53,$L$50,P974),"")</f>
        <v/>
      </c>
      <c r="S974" s="323"/>
      <c r="T974" s="323"/>
      <c r="U974" s="328"/>
      <c r="V974" s="336"/>
      <c r="W974" s="328"/>
      <c r="X974" s="328"/>
      <c r="Y974" s="328"/>
      <c r="Z974" s="108" t="str">
        <f>IF(H974&gt;0, rate1(1,$L$52,$L$51,$L$54,U974,$L$53,$L$50,Y974),"")</f>
        <v/>
      </c>
      <c r="AA974" s="336" t="str">
        <f t="shared" si="547"/>
        <v/>
      </c>
      <c r="AB974" s="336" t="str">
        <f t="shared" si="548"/>
        <v/>
      </c>
      <c r="AC974" s="328" t="str">
        <f t="shared" si="549"/>
        <v/>
      </c>
      <c r="AD974" s="328" t="str">
        <f t="shared" si="550"/>
        <v/>
      </c>
      <c r="AE974" s="328" t="str">
        <f t="shared" si="551"/>
        <v/>
      </c>
      <c r="AF974" s="328" t="str">
        <f t="shared" si="552"/>
        <v/>
      </c>
      <c r="AG974" s="328" t="str">
        <f t="shared" si="553"/>
        <v/>
      </c>
      <c r="AH974" s="328" t="str">
        <f t="shared" si="554"/>
        <v/>
      </c>
      <c r="AI974" s="328" t="str">
        <f t="shared" si="555"/>
        <v/>
      </c>
      <c r="AJ974" s="328" t="str">
        <f t="shared" si="556"/>
        <v/>
      </c>
      <c r="AK974" s="337" t="str">
        <f t="shared" si="557"/>
        <v/>
      </c>
      <c r="AL974" s="42" t="str">
        <f t="shared" si="558"/>
        <v/>
      </c>
    </row>
    <row r="975" spans="2:38" ht="15" x14ac:dyDescent="0.15">
      <c r="B975" s="328" t="str">
        <f t="shared" si="536"/>
        <v/>
      </c>
      <c r="C975" s="328" t="str">
        <f t="shared" si="537"/>
        <v/>
      </c>
      <c r="D975" s="328" t="str">
        <f t="shared" si="538"/>
        <v/>
      </c>
      <c r="E975" s="328" t="e">
        <f t="shared" si="534"/>
        <v>#VALUE!</v>
      </c>
      <c r="F975" s="328" t="str">
        <f t="shared" si="539"/>
        <v/>
      </c>
      <c r="G975" s="328" t="str">
        <f t="shared" si="540"/>
        <v/>
      </c>
      <c r="H975" s="313"/>
      <c r="I975" s="328" t="str">
        <f t="shared" si="541"/>
        <v/>
      </c>
      <c r="J975" s="328">
        <f t="shared" si="535"/>
        <v>80</v>
      </c>
      <c r="K975" s="335" t="str">
        <f t="shared" si="542"/>
        <v/>
      </c>
      <c r="L975" s="323" t="str">
        <f t="shared" si="543"/>
        <v/>
      </c>
      <c r="M975" s="323" t="str">
        <f t="shared" si="544"/>
        <v/>
      </c>
      <c r="N975" s="328" t="str">
        <f t="shared" si="545"/>
        <v/>
      </c>
      <c r="O975" s="328" t="str">
        <f t="shared" si="546"/>
        <v/>
      </c>
      <c r="P975" s="332"/>
      <c r="Q975" s="328"/>
      <c r="R975" s="277" t="str">
        <f>IF(H975&gt;0, rate1(1,$L$52,$L$51,$L$54,L975,$L$53,$L$50,P975),"")</f>
        <v/>
      </c>
      <c r="S975" s="323"/>
      <c r="T975" s="323"/>
      <c r="U975" s="328"/>
      <c r="V975" s="336"/>
      <c r="W975" s="328"/>
      <c r="X975" s="328"/>
      <c r="Y975" s="328"/>
      <c r="Z975" s="108" t="str">
        <f>IF(H975&gt;0, rate1(1,$L$52,$L$51,$L$54,U975,$L$53,$L$50,Y975),"")</f>
        <v/>
      </c>
      <c r="AA975" s="336" t="str">
        <f t="shared" si="547"/>
        <v/>
      </c>
      <c r="AB975" s="336" t="str">
        <f t="shared" si="548"/>
        <v/>
      </c>
      <c r="AC975" s="328" t="str">
        <f t="shared" si="549"/>
        <v/>
      </c>
      <c r="AD975" s="328" t="str">
        <f t="shared" si="550"/>
        <v/>
      </c>
      <c r="AE975" s="328" t="str">
        <f t="shared" si="551"/>
        <v/>
      </c>
      <c r="AF975" s="328" t="str">
        <f t="shared" si="552"/>
        <v/>
      </c>
      <c r="AG975" s="328" t="str">
        <f t="shared" si="553"/>
        <v/>
      </c>
      <c r="AH975" s="328" t="str">
        <f t="shared" si="554"/>
        <v/>
      </c>
      <c r="AI975" s="328" t="str">
        <f t="shared" si="555"/>
        <v/>
      </c>
      <c r="AJ975" s="328" t="str">
        <f t="shared" si="556"/>
        <v/>
      </c>
      <c r="AK975" s="337" t="str">
        <f t="shared" si="557"/>
        <v/>
      </c>
      <c r="AL975" s="42" t="str">
        <f t="shared" si="558"/>
        <v/>
      </c>
    </row>
    <row r="976" spans="2:38" ht="15" x14ac:dyDescent="0.15">
      <c r="B976" s="328" t="str">
        <f t="shared" si="536"/>
        <v/>
      </c>
      <c r="C976" s="328" t="str">
        <f t="shared" si="537"/>
        <v/>
      </c>
      <c r="D976" s="328" t="str">
        <f t="shared" si="538"/>
        <v/>
      </c>
      <c r="E976" s="328" t="e">
        <f t="shared" si="534"/>
        <v>#VALUE!</v>
      </c>
      <c r="F976" s="328" t="str">
        <f t="shared" si="539"/>
        <v/>
      </c>
      <c r="G976" s="328" t="str">
        <f t="shared" si="540"/>
        <v/>
      </c>
      <c r="H976" s="313"/>
      <c r="I976" s="328" t="str">
        <f t="shared" si="541"/>
        <v/>
      </c>
      <c r="J976" s="328">
        <f t="shared" si="535"/>
        <v>80</v>
      </c>
      <c r="K976" s="335" t="str">
        <f t="shared" si="542"/>
        <v/>
      </c>
      <c r="L976" s="323" t="str">
        <f t="shared" si="543"/>
        <v/>
      </c>
      <c r="M976" s="323" t="str">
        <f t="shared" si="544"/>
        <v/>
      </c>
      <c r="N976" s="328" t="str">
        <f t="shared" si="545"/>
        <v/>
      </c>
      <c r="O976" s="328" t="str">
        <f t="shared" si="546"/>
        <v/>
      </c>
      <c r="P976" s="332"/>
      <c r="Q976" s="328"/>
      <c r="R976" s="277" t="str">
        <f>IF(H976&gt;0, rate1(1,$L$52,$L$51,$L$54,L976,$L$53,$L$50,P976),"")</f>
        <v/>
      </c>
      <c r="S976" s="323"/>
      <c r="T976" s="323"/>
      <c r="U976" s="328"/>
      <c r="V976" s="336"/>
      <c r="W976" s="328"/>
      <c r="X976" s="328"/>
      <c r="Y976" s="328"/>
      <c r="Z976" s="108" t="str">
        <f>IF(H976&gt;0, rate1(1,$L$52,$L$51,$L$54,U976,$L$53,$L$50,Y976),"")</f>
        <v/>
      </c>
      <c r="AA976" s="336" t="str">
        <f t="shared" si="547"/>
        <v/>
      </c>
      <c r="AB976" s="336" t="str">
        <f t="shared" si="548"/>
        <v/>
      </c>
      <c r="AC976" s="328" t="str">
        <f t="shared" si="549"/>
        <v/>
      </c>
      <c r="AD976" s="328" t="str">
        <f t="shared" si="550"/>
        <v/>
      </c>
      <c r="AE976" s="328" t="str">
        <f t="shared" si="551"/>
        <v/>
      </c>
      <c r="AF976" s="328" t="str">
        <f t="shared" si="552"/>
        <v/>
      </c>
      <c r="AG976" s="328" t="str">
        <f t="shared" si="553"/>
        <v/>
      </c>
      <c r="AH976" s="328" t="str">
        <f t="shared" si="554"/>
        <v/>
      </c>
      <c r="AI976" s="328" t="str">
        <f t="shared" si="555"/>
        <v/>
      </c>
      <c r="AJ976" s="328" t="str">
        <f t="shared" si="556"/>
        <v/>
      </c>
      <c r="AK976" s="337" t="str">
        <f t="shared" si="557"/>
        <v/>
      </c>
      <c r="AL976" s="42" t="str">
        <f t="shared" si="558"/>
        <v/>
      </c>
    </row>
    <row r="977" spans="2:38" ht="15" x14ac:dyDescent="0.15">
      <c r="B977" s="328" t="str">
        <f t="shared" si="536"/>
        <v/>
      </c>
      <c r="C977" s="328" t="str">
        <f t="shared" si="537"/>
        <v/>
      </c>
      <c r="D977" s="328" t="str">
        <f t="shared" si="538"/>
        <v/>
      </c>
      <c r="E977" s="328" t="e">
        <f t="shared" si="534"/>
        <v>#VALUE!</v>
      </c>
      <c r="F977" s="328" t="str">
        <f t="shared" si="539"/>
        <v/>
      </c>
      <c r="G977" s="328" t="str">
        <f t="shared" si="540"/>
        <v/>
      </c>
      <c r="H977" s="313"/>
      <c r="I977" s="328" t="str">
        <f t="shared" si="541"/>
        <v/>
      </c>
      <c r="J977" s="328">
        <f t="shared" si="535"/>
        <v>80</v>
      </c>
      <c r="K977" s="335" t="str">
        <f t="shared" si="542"/>
        <v/>
      </c>
      <c r="L977" s="323" t="str">
        <f t="shared" si="543"/>
        <v/>
      </c>
      <c r="M977" s="323" t="str">
        <f t="shared" si="544"/>
        <v/>
      </c>
      <c r="N977" s="328" t="str">
        <f t="shared" si="545"/>
        <v/>
      </c>
      <c r="O977" s="328" t="str">
        <f t="shared" si="546"/>
        <v/>
      </c>
      <c r="P977" s="332"/>
      <c r="Q977" s="328"/>
      <c r="R977" s="277" t="str">
        <f>IF(H977&gt;0, rate1(1,$L$52,$L$51,$L$54,L977,$L$53,$L$50,P977),"")</f>
        <v/>
      </c>
      <c r="S977" s="323"/>
      <c r="T977" s="323"/>
      <c r="U977" s="328"/>
      <c r="V977" s="336"/>
      <c r="W977" s="328"/>
      <c r="X977" s="328"/>
      <c r="Y977" s="328"/>
      <c r="Z977" s="108" t="str">
        <f>IF(H977&gt;0, rate1(1,$L$52,$L$51,$L$54,U977,$L$53,$L$50,Y977),"")</f>
        <v/>
      </c>
      <c r="AA977" s="336" t="str">
        <f t="shared" si="547"/>
        <v/>
      </c>
      <c r="AB977" s="336" t="str">
        <f t="shared" si="548"/>
        <v/>
      </c>
      <c r="AC977" s="328" t="str">
        <f t="shared" si="549"/>
        <v/>
      </c>
      <c r="AD977" s="328" t="str">
        <f t="shared" si="550"/>
        <v/>
      </c>
      <c r="AE977" s="328" t="str">
        <f t="shared" si="551"/>
        <v/>
      </c>
      <c r="AF977" s="328" t="str">
        <f t="shared" si="552"/>
        <v/>
      </c>
      <c r="AG977" s="328" t="str">
        <f t="shared" si="553"/>
        <v/>
      </c>
      <c r="AH977" s="328" t="str">
        <f t="shared" si="554"/>
        <v/>
      </c>
      <c r="AI977" s="328" t="str">
        <f t="shared" si="555"/>
        <v/>
      </c>
      <c r="AJ977" s="328" t="str">
        <f t="shared" si="556"/>
        <v/>
      </c>
      <c r="AK977" s="337" t="str">
        <f t="shared" si="557"/>
        <v/>
      </c>
      <c r="AL977" s="42" t="str">
        <f t="shared" si="558"/>
        <v/>
      </c>
    </row>
    <row r="978" spans="2:38" ht="15" x14ac:dyDescent="0.15">
      <c r="B978" s="328" t="str">
        <f t="shared" si="536"/>
        <v/>
      </c>
      <c r="C978" s="328" t="str">
        <f t="shared" si="537"/>
        <v/>
      </c>
      <c r="D978" s="328" t="str">
        <f t="shared" si="538"/>
        <v/>
      </c>
      <c r="E978" s="328" t="e">
        <f t="shared" si="534"/>
        <v>#VALUE!</v>
      </c>
      <c r="F978" s="328" t="str">
        <f t="shared" si="539"/>
        <v/>
      </c>
      <c r="G978" s="328" t="str">
        <f t="shared" si="540"/>
        <v/>
      </c>
      <c r="H978" s="313"/>
      <c r="I978" s="328" t="str">
        <f t="shared" si="541"/>
        <v/>
      </c>
      <c r="J978" s="328">
        <f t="shared" si="535"/>
        <v>80</v>
      </c>
      <c r="K978" s="335" t="str">
        <f t="shared" si="542"/>
        <v/>
      </c>
      <c r="L978" s="323" t="str">
        <f t="shared" si="543"/>
        <v/>
      </c>
      <c r="M978" s="323" t="str">
        <f t="shared" si="544"/>
        <v/>
      </c>
      <c r="N978" s="328" t="str">
        <f t="shared" si="545"/>
        <v/>
      </c>
      <c r="O978" s="328" t="str">
        <f t="shared" si="546"/>
        <v/>
      </c>
      <c r="P978" s="332"/>
      <c r="Q978" s="328"/>
      <c r="R978" s="277" t="str">
        <f>IF(H978&gt;0, rate1(1,$L$52,$L$51,$L$54,L978,$L$53,$L$50,P978),"")</f>
        <v/>
      </c>
      <c r="S978" s="323"/>
      <c r="T978" s="323"/>
      <c r="U978" s="328"/>
      <c r="V978" s="336"/>
      <c r="W978" s="328"/>
      <c r="X978" s="328"/>
      <c r="Y978" s="328"/>
      <c r="Z978" s="108" t="str">
        <f>IF(H978&gt;0, rate1(1,$L$52,$L$51,$L$54,U978,$L$53,$L$50,Y978),"")</f>
        <v/>
      </c>
      <c r="AA978" s="336" t="str">
        <f t="shared" si="547"/>
        <v/>
      </c>
      <c r="AB978" s="336" t="str">
        <f t="shared" si="548"/>
        <v/>
      </c>
      <c r="AC978" s="328" t="str">
        <f t="shared" si="549"/>
        <v/>
      </c>
      <c r="AD978" s="328" t="str">
        <f t="shared" si="550"/>
        <v/>
      </c>
      <c r="AE978" s="328" t="str">
        <f t="shared" si="551"/>
        <v/>
      </c>
      <c r="AF978" s="328" t="str">
        <f t="shared" si="552"/>
        <v/>
      </c>
      <c r="AG978" s="328" t="str">
        <f t="shared" si="553"/>
        <v/>
      </c>
      <c r="AH978" s="328" t="str">
        <f t="shared" si="554"/>
        <v/>
      </c>
      <c r="AI978" s="328" t="str">
        <f t="shared" si="555"/>
        <v/>
      </c>
      <c r="AJ978" s="328" t="str">
        <f t="shared" si="556"/>
        <v/>
      </c>
      <c r="AK978" s="337" t="str">
        <f t="shared" si="557"/>
        <v/>
      </c>
      <c r="AL978" s="42" t="str">
        <f t="shared" si="558"/>
        <v/>
      </c>
    </row>
    <row r="979" spans="2:38" ht="15" x14ac:dyDescent="0.15">
      <c r="B979" s="328" t="str">
        <f t="shared" si="536"/>
        <v/>
      </c>
      <c r="C979" s="328" t="str">
        <f t="shared" si="537"/>
        <v/>
      </c>
      <c r="D979" s="328" t="str">
        <f t="shared" si="538"/>
        <v/>
      </c>
      <c r="E979" s="328" t="e">
        <f t="shared" si="534"/>
        <v>#VALUE!</v>
      </c>
      <c r="F979" s="328" t="str">
        <f t="shared" si="539"/>
        <v/>
      </c>
      <c r="G979" s="328" t="str">
        <f t="shared" si="540"/>
        <v/>
      </c>
      <c r="H979" s="313"/>
      <c r="I979" s="328" t="str">
        <f t="shared" si="541"/>
        <v/>
      </c>
      <c r="J979" s="328">
        <f t="shared" si="535"/>
        <v>80</v>
      </c>
      <c r="K979" s="335" t="str">
        <f t="shared" si="542"/>
        <v/>
      </c>
      <c r="L979" s="323" t="str">
        <f t="shared" si="543"/>
        <v/>
      </c>
      <c r="M979" s="323" t="str">
        <f t="shared" si="544"/>
        <v/>
      </c>
      <c r="N979" s="328" t="str">
        <f t="shared" si="545"/>
        <v/>
      </c>
      <c r="O979" s="328" t="str">
        <f t="shared" si="546"/>
        <v/>
      </c>
      <c r="P979" s="332"/>
      <c r="Q979" s="328"/>
      <c r="R979" s="277" t="str">
        <f>IF(H979&gt;0, rate1(1,$L$52,$L$51,$L$54,L979,$L$53,$L$50,P979),"")</f>
        <v/>
      </c>
      <c r="S979" s="323"/>
      <c r="T979" s="323"/>
      <c r="U979" s="328"/>
      <c r="V979" s="336"/>
      <c r="W979" s="328"/>
      <c r="X979" s="328"/>
      <c r="Y979" s="328"/>
      <c r="Z979" s="108" t="str">
        <f>IF(H979&gt;0, rate1(1,$L$52,$L$51,$L$54,U979,$L$53,$L$50,Y979),"")</f>
        <v/>
      </c>
      <c r="AA979" s="336" t="str">
        <f t="shared" si="547"/>
        <v/>
      </c>
      <c r="AB979" s="336" t="str">
        <f t="shared" si="548"/>
        <v/>
      </c>
      <c r="AC979" s="328" t="str">
        <f t="shared" si="549"/>
        <v/>
      </c>
      <c r="AD979" s="328" t="str">
        <f t="shared" si="550"/>
        <v/>
      </c>
      <c r="AE979" s="328" t="str">
        <f t="shared" si="551"/>
        <v/>
      </c>
      <c r="AF979" s="328" t="str">
        <f t="shared" si="552"/>
        <v/>
      </c>
      <c r="AG979" s="328" t="str">
        <f t="shared" si="553"/>
        <v/>
      </c>
      <c r="AH979" s="328" t="str">
        <f t="shared" si="554"/>
        <v/>
      </c>
      <c r="AI979" s="328" t="str">
        <f t="shared" si="555"/>
        <v/>
      </c>
      <c r="AJ979" s="328" t="str">
        <f t="shared" si="556"/>
        <v/>
      </c>
      <c r="AK979" s="337" t="str">
        <f t="shared" si="557"/>
        <v/>
      </c>
      <c r="AL979" s="42" t="str">
        <f t="shared" si="558"/>
        <v/>
      </c>
    </row>
    <row r="980" spans="2:38" ht="15" x14ac:dyDescent="0.15">
      <c r="B980" s="328" t="str">
        <f t="shared" si="536"/>
        <v/>
      </c>
      <c r="C980" s="328" t="str">
        <f t="shared" si="537"/>
        <v/>
      </c>
      <c r="D980" s="328" t="str">
        <f t="shared" si="538"/>
        <v/>
      </c>
      <c r="E980" s="328" t="e">
        <f t="shared" si="534"/>
        <v>#VALUE!</v>
      </c>
      <c r="F980" s="328" t="str">
        <f t="shared" si="539"/>
        <v/>
      </c>
      <c r="G980" s="328" t="str">
        <f t="shared" si="540"/>
        <v/>
      </c>
      <c r="H980" s="313"/>
      <c r="I980" s="328" t="str">
        <f t="shared" si="541"/>
        <v/>
      </c>
      <c r="J980" s="328">
        <f t="shared" si="535"/>
        <v>80</v>
      </c>
      <c r="K980" s="335" t="str">
        <f t="shared" si="542"/>
        <v/>
      </c>
      <c r="L980" s="323" t="str">
        <f t="shared" si="543"/>
        <v/>
      </c>
      <c r="M980" s="323" t="str">
        <f t="shared" si="544"/>
        <v/>
      </c>
      <c r="N980" s="328" t="str">
        <f t="shared" si="545"/>
        <v/>
      </c>
      <c r="O980" s="328" t="str">
        <f t="shared" si="546"/>
        <v/>
      </c>
      <c r="P980" s="332"/>
      <c r="Q980" s="328"/>
      <c r="R980" s="277" t="str">
        <f>IF(H980&gt;0, rate1(1,$L$52,$L$51,$L$54,L980,$L$53,$L$50,P980),"")</f>
        <v/>
      </c>
      <c r="S980" s="323"/>
      <c r="T980" s="323"/>
      <c r="U980" s="328"/>
      <c r="V980" s="336"/>
      <c r="W980" s="328"/>
      <c r="X980" s="328"/>
      <c r="Y980" s="328"/>
      <c r="Z980" s="108" t="str">
        <f>IF(H980&gt;0, rate1(1,$L$52,$L$51,$L$54,U980,$L$53,$L$50,Y980),"")</f>
        <v/>
      </c>
      <c r="AA980" s="336" t="str">
        <f t="shared" si="547"/>
        <v/>
      </c>
      <c r="AB980" s="336" t="str">
        <f t="shared" si="548"/>
        <v/>
      </c>
      <c r="AC980" s="328" t="str">
        <f t="shared" si="549"/>
        <v/>
      </c>
      <c r="AD980" s="328" t="str">
        <f t="shared" si="550"/>
        <v/>
      </c>
      <c r="AE980" s="328" t="str">
        <f t="shared" si="551"/>
        <v/>
      </c>
      <c r="AF980" s="328" t="str">
        <f t="shared" si="552"/>
        <v/>
      </c>
      <c r="AG980" s="328" t="str">
        <f t="shared" si="553"/>
        <v/>
      </c>
      <c r="AH980" s="328" t="str">
        <f t="shared" si="554"/>
        <v/>
      </c>
      <c r="AI980" s="328" t="str">
        <f t="shared" si="555"/>
        <v/>
      </c>
      <c r="AJ980" s="328" t="str">
        <f t="shared" si="556"/>
        <v/>
      </c>
      <c r="AK980" s="337" t="str">
        <f t="shared" si="557"/>
        <v/>
      </c>
      <c r="AL980" s="42" t="str">
        <f t="shared" si="558"/>
        <v/>
      </c>
    </row>
    <row r="981" spans="2:38" ht="15" x14ac:dyDescent="0.15">
      <c r="B981" s="328" t="str">
        <f t="shared" si="536"/>
        <v/>
      </c>
      <c r="C981" s="328" t="str">
        <f t="shared" si="537"/>
        <v/>
      </c>
      <c r="D981" s="328" t="str">
        <f t="shared" si="538"/>
        <v/>
      </c>
      <c r="E981" s="328" t="e">
        <f t="shared" si="534"/>
        <v>#VALUE!</v>
      </c>
      <c r="F981" s="328" t="str">
        <f t="shared" si="539"/>
        <v/>
      </c>
      <c r="G981" s="328" t="str">
        <f t="shared" si="540"/>
        <v/>
      </c>
      <c r="H981" s="313"/>
      <c r="I981" s="328" t="str">
        <f t="shared" si="541"/>
        <v/>
      </c>
      <c r="J981" s="328">
        <f t="shared" si="535"/>
        <v>80</v>
      </c>
      <c r="K981" s="335" t="str">
        <f t="shared" si="542"/>
        <v/>
      </c>
      <c r="L981" s="323" t="str">
        <f t="shared" si="543"/>
        <v/>
      </c>
      <c r="M981" s="323" t="str">
        <f t="shared" si="544"/>
        <v/>
      </c>
      <c r="N981" s="328" t="str">
        <f t="shared" si="545"/>
        <v/>
      </c>
      <c r="O981" s="328" t="str">
        <f t="shared" si="546"/>
        <v/>
      </c>
      <c r="P981" s="332"/>
      <c r="Q981" s="328"/>
      <c r="R981" s="277" t="str">
        <f>IF(H981&gt;0, rate1(1,$L$52,$L$51,$L$54,L981,$L$53,$L$50,P981),"")</f>
        <v/>
      </c>
      <c r="S981" s="323"/>
      <c r="T981" s="323"/>
      <c r="U981" s="328"/>
      <c r="V981" s="336"/>
      <c r="W981" s="328"/>
      <c r="X981" s="328"/>
      <c r="Y981" s="328"/>
      <c r="Z981" s="108" t="str">
        <f>IF(H981&gt;0, rate1(1,$L$52,$L$51,$L$54,U981,$L$53,$L$50,Y981),"")</f>
        <v/>
      </c>
      <c r="AA981" s="336" t="str">
        <f t="shared" si="547"/>
        <v/>
      </c>
      <c r="AB981" s="336" t="str">
        <f t="shared" si="548"/>
        <v/>
      </c>
      <c r="AC981" s="328" t="str">
        <f t="shared" si="549"/>
        <v/>
      </c>
      <c r="AD981" s="328" t="str">
        <f t="shared" si="550"/>
        <v/>
      </c>
      <c r="AE981" s="328" t="str">
        <f t="shared" si="551"/>
        <v/>
      </c>
      <c r="AF981" s="328" t="str">
        <f t="shared" si="552"/>
        <v/>
      </c>
      <c r="AG981" s="328" t="str">
        <f t="shared" si="553"/>
        <v/>
      </c>
      <c r="AH981" s="328" t="str">
        <f t="shared" si="554"/>
        <v/>
      </c>
      <c r="AI981" s="328" t="str">
        <f t="shared" si="555"/>
        <v/>
      </c>
      <c r="AJ981" s="328" t="str">
        <f t="shared" si="556"/>
        <v/>
      </c>
      <c r="AK981" s="337" t="str">
        <f t="shared" si="557"/>
        <v/>
      </c>
      <c r="AL981" s="42" t="str">
        <f t="shared" si="558"/>
        <v/>
      </c>
    </row>
    <row r="982" spans="2:38" ht="15" x14ac:dyDescent="0.15">
      <c r="B982" s="328" t="str">
        <f t="shared" si="536"/>
        <v/>
      </c>
      <c r="C982" s="328" t="str">
        <f t="shared" si="537"/>
        <v/>
      </c>
      <c r="D982" s="328" t="str">
        <f t="shared" si="538"/>
        <v/>
      </c>
      <c r="E982" s="328" t="e">
        <f t="shared" si="534"/>
        <v>#VALUE!</v>
      </c>
      <c r="F982" s="328" t="str">
        <f t="shared" si="539"/>
        <v/>
      </c>
      <c r="G982" s="328" t="str">
        <f t="shared" si="540"/>
        <v/>
      </c>
      <c r="H982" s="313"/>
      <c r="I982" s="328" t="str">
        <f t="shared" si="541"/>
        <v/>
      </c>
      <c r="J982" s="328">
        <f t="shared" si="535"/>
        <v>80</v>
      </c>
      <c r="K982" s="335" t="str">
        <f t="shared" si="542"/>
        <v/>
      </c>
      <c r="L982" s="323" t="str">
        <f t="shared" si="543"/>
        <v/>
      </c>
      <c r="M982" s="323" t="str">
        <f t="shared" si="544"/>
        <v/>
      </c>
      <c r="N982" s="328" t="str">
        <f t="shared" si="545"/>
        <v/>
      </c>
      <c r="O982" s="328" t="str">
        <f t="shared" si="546"/>
        <v/>
      </c>
      <c r="P982" s="332"/>
      <c r="Q982" s="328"/>
      <c r="R982" s="277" t="str">
        <f>IF(H982&gt;0, rate1(1,$L$52,$L$51,$L$54,L982,$L$53,$L$50,P982),"")</f>
        <v/>
      </c>
      <c r="S982" s="323"/>
      <c r="T982" s="323"/>
      <c r="U982" s="328"/>
      <c r="V982" s="336"/>
      <c r="W982" s="328"/>
      <c r="X982" s="328"/>
      <c r="Y982" s="328"/>
      <c r="Z982" s="108" t="str">
        <f>IF(H982&gt;0, rate1(1,$L$52,$L$51,$L$54,U982,$L$53,$L$50,Y982),"")</f>
        <v/>
      </c>
      <c r="AA982" s="336" t="str">
        <f t="shared" si="547"/>
        <v/>
      </c>
      <c r="AB982" s="336" t="str">
        <f t="shared" si="548"/>
        <v/>
      </c>
      <c r="AC982" s="328" t="str">
        <f t="shared" si="549"/>
        <v/>
      </c>
      <c r="AD982" s="328" t="str">
        <f t="shared" si="550"/>
        <v/>
      </c>
      <c r="AE982" s="328" t="str">
        <f t="shared" si="551"/>
        <v/>
      </c>
      <c r="AF982" s="328" t="str">
        <f t="shared" si="552"/>
        <v/>
      </c>
      <c r="AG982" s="328" t="str">
        <f t="shared" si="553"/>
        <v/>
      </c>
      <c r="AH982" s="328" t="str">
        <f t="shared" si="554"/>
        <v/>
      </c>
      <c r="AI982" s="328" t="str">
        <f t="shared" si="555"/>
        <v/>
      </c>
      <c r="AJ982" s="328" t="str">
        <f t="shared" si="556"/>
        <v/>
      </c>
      <c r="AK982" s="337" t="str">
        <f t="shared" si="557"/>
        <v/>
      </c>
      <c r="AL982" s="42" t="str">
        <f t="shared" si="558"/>
        <v/>
      </c>
    </row>
    <row r="983" spans="2:38" ht="15" x14ac:dyDescent="0.15">
      <c r="B983" s="328" t="str">
        <f t="shared" si="536"/>
        <v/>
      </c>
      <c r="C983" s="328" t="str">
        <f t="shared" si="537"/>
        <v/>
      </c>
      <c r="D983" s="328" t="str">
        <f t="shared" si="538"/>
        <v/>
      </c>
      <c r="E983" s="328" t="e">
        <f t="shared" si="534"/>
        <v>#VALUE!</v>
      </c>
      <c r="F983" s="328" t="str">
        <f t="shared" si="539"/>
        <v/>
      </c>
      <c r="G983" s="328" t="str">
        <f t="shared" si="540"/>
        <v/>
      </c>
      <c r="H983" s="313"/>
      <c r="I983" s="328" t="str">
        <f t="shared" si="541"/>
        <v/>
      </c>
      <c r="J983" s="328">
        <f t="shared" si="535"/>
        <v>80</v>
      </c>
      <c r="K983" s="335" t="str">
        <f t="shared" si="542"/>
        <v/>
      </c>
      <c r="L983" s="323" t="str">
        <f t="shared" si="543"/>
        <v/>
      </c>
      <c r="M983" s="323" t="str">
        <f t="shared" si="544"/>
        <v/>
      </c>
      <c r="N983" s="328" t="str">
        <f t="shared" si="545"/>
        <v/>
      </c>
      <c r="O983" s="328" t="str">
        <f t="shared" si="546"/>
        <v/>
      </c>
      <c r="P983" s="332"/>
      <c r="Q983" s="328"/>
      <c r="R983" s="277" t="str">
        <f>IF(H983&gt;0, rate1(1,$L$52,$L$51,$L$54,L983,$L$53,$L$50,P983),"")</f>
        <v/>
      </c>
      <c r="S983" s="323"/>
      <c r="T983" s="323"/>
      <c r="U983" s="328"/>
      <c r="V983" s="336"/>
      <c r="W983" s="328"/>
      <c r="X983" s="328"/>
      <c r="Y983" s="328"/>
      <c r="Z983" s="108" t="str">
        <f>IF(H983&gt;0, rate1(1,$L$52,$L$51,$L$54,U983,$L$53,$L$50,Y983),"")</f>
        <v/>
      </c>
      <c r="AA983" s="336" t="str">
        <f t="shared" si="547"/>
        <v/>
      </c>
      <c r="AB983" s="336" t="str">
        <f t="shared" si="548"/>
        <v/>
      </c>
      <c r="AC983" s="328" t="str">
        <f t="shared" si="549"/>
        <v/>
      </c>
      <c r="AD983" s="328" t="str">
        <f t="shared" si="550"/>
        <v/>
      </c>
      <c r="AE983" s="328" t="str">
        <f t="shared" si="551"/>
        <v/>
      </c>
      <c r="AF983" s="328" t="str">
        <f t="shared" si="552"/>
        <v/>
      </c>
      <c r="AG983" s="328" t="str">
        <f t="shared" si="553"/>
        <v/>
      </c>
      <c r="AH983" s="328" t="str">
        <f t="shared" si="554"/>
        <v/>
      </c>
      <c r="AI983" s="328" t="str">
        <f t="shared" si="555"/>
        <v/>
      </c>
      <c r="AJ983" s="328" t="str">
        <f t="shared" si="556"/>
        <v/>
      </c>
      <c r="AK983" s="337" t="str">
        <f t="shared" si="557"/>
        <v/>
      </c>
      <c r="AL983" s="42" t="str">
        <f t="shared" si="558"/>
        <v/>
      </c>
    </row>
    <row r="984" spans="2:38" ht="15" x14ac:dyDescent="0.15">
      <c r="B984" s="328" t="str">
        <f t="shared" si="536"/>
        <v/>
      </c>
      <c r="C984" s="328" t="str">
        <f t="shared" si="537"/>
        <v/>
      </c>
      <c r="D984" s="328" t="str">
        <f t="shared" si="538"/>
        <v/>
      </c>
      <c r="E984" s="328" t="e">
        <f t="shared" si="534"/>
        <v>#VALUE!</v>
      </c>
      <c r="F984" s="328" t="str">
        <f t="shared" si="539"/>
        <v/>
      </c>
      <c r="G984" s="328" t="str">
        <f t="shared" si="540"/>
        <v/>
      </c>
      <c r="H984" s="313"/>
      <c r="I984" s="328" t="str">
        <f t="shared" si="541"/>
        <v/>
      </c>
      <c r="J984" s="328">
        <f t="shared" si="535"/>
        <v>80</v>
      </c>
      <c r="K984" s="335" t="str">
        <f t="shared" si="542"/>
        <v/>
      </c>
      <c r="L984" s="323" t="str">
        <f t="shared" si="543"/>
        <v/>
      </c>
      <c r="M984" s="323" t="str">
        <f t="shared" si="544"/>
        <v/>
      </c>
      <c r="N984" s="328" t="str">
        <f t="shared" si="545"/>
        <v/>
      </c>
      <c r="O984" s="328" t="str">
        <f t="shared" si="546"/>
        <v/>
      </c>
      <c r="P984" s="332"/>
      <c r="Q984" s="328"/>
      <c r="R984" s="277" t="str">
        <f>IF(H984&gt;0, rate1(1,$L$52,$L$51,$L$54,L984,$L$53,$L$50,P984),"")</f>
        <v/>
      </c>
      <c r="S984" s="323"/>
      <c r="T984" s="323"/>
      <c r="U984" s="328"/>
      <c r="V984" s="336"/>
      <c r="W984" s="328"/>
      <c r="X984" s="328"/>
      <c r="Y984" s="328"/>
      <c r="Z984" s="108" t="str">
        <f>IF(H984&gt;0, rate1(1,$L$52,$L$51,$L$54,U984,$L$53,$L$50,Y984),"")</f>
        <v/>
      </c>
      <c r="AA984" s="336" t="str">
        <f t="shared" si="547"/>
        <v/>
      </c>
      <c r="AB984" s="336" t="str">
        <f t="shared" si="548"/>
        <v/>
      </c>
      <c r="AC984" s="328" t="str">
        <f t="shared" si="549"/>
        <v/>
      </c>
      <c r="AD984" s="328" t="str">
        <f t="shared" si="550"/>
        <v/>
      </c>
      <c r="AE984" s="328" t="str">
        <f t="shared" si="551"/>
        <v/>
      </c>
      <c r="AF984" s="328" t="str">
        <f t="shared" si="552"/>
        <v/>
      </c>
      <c r="AG984" s="328" t="str">
        <f t="shared" si="553"/>
        <v/>
      </c>
      <c r="AH984" s="328" t="str">
        <f t="shared" si="554"/>
        <v/>
      </c>
      <c r="AI984" s="328" t="str">
        <f t="shared" si="555"/>
        <v/>
      </c>
      <c r="AJ984" s="328" t="str">
        <f t="shared" si="556"/>
        <v/>
      </c>
      <c r="AK984" s="337" t="str">
        <f t="shared" si="557"/>
        <v/>
      </c>
      <c r="AL984" s="42" t="str">
        <f t="shared" si="558"/>
        <v/>
      </c>
    </row>
    <row r="985" spans="2:38" ht="15" x14ac:dyDescent="0.15">
      <c r="B985" s="328" t="str">
        <f t="shared" si="536"/>
        <v/>
      </c>
      <c r="C985" s="328" t="str">
        <f t="shared" si="537"/>
        <v/>
      </c>
      <c r="D985" s="328" t="str">
        <f t="shared" si="538"/>
        <v/>
      </c>
      <c r="E985" s="328" t="e">
        <f t="shared" si="534"/>
        <v>#VALUE!</v>
      </c>
      <c r="F985" s="328" t="str">
        <f t="shared" si="539"/>
        <v/>
      </c>
      <c r="G985" s="328" t="str">
        <f t="shared" si="540"/>
        <v/>
      </c>
      <c r="H985" s="313"/>
      <c r="I985" s="328" t="str">
        <f t="shared" si="541"/>
        <v/>
      </c>
      <c r="J985" s="328">
        <f t="shared" si="535"/>
        <v>80</v>
      </c>
      <c r="K985" s="335" t="str">
        <f t="shared" si="542"/>
        <v/>
      </c>
      <c r="L985" s="323" t="str">
        <f t="shared" si="543"/>
        <v/>
      </c>
      <c r="M985" s="323" t="str">
        <f t="shared" si="544"/>
        <v/>
      </c>
      <c r="N985" s="328" t="str">
        <f t="shared" si="545"/>
        <v/>
      </c>
      <c r="O985" s="328" t="str">
        <f t="shared" si="546"/>
        <v/>
      </c>
      <c r="P985" s="332"/>
      <c r="Q985" s="328"/>
      <c r="R985" s="277" t="str">
        <f>IF(H985&gt;0, rate1(1,$L$52,$L$51,$L$54,L985,$L$53,$L$50,P985),"")</f>
        <v/>
      </c>
      <c r="S985" s="323"/>
      <c r="T985" s="323"/>
      <c r="U985" s="328"/>
      <c r="V985" s="336"/>
      <c r="W985" s="328"/>
      <c r="X985" s="328"/>
      <c r="Y985" s="328"/>
      <c r="Z985" s="108" t="str">
        <f>IF(H985&gt;0, rate1(1,$L$52,$L$51,$L$54,U985,$L$53,$L$50,Y985),"")</f>
        <v/>
      </c>
      <c r="AA985" s="336" t="str">
        <f t="shared" si="547"/>
        <v/>
      </c>
      <c r="AB985" s="336" t="str">
        <f t="shared" si="548"/>
        <v/>
      </c>
      <c r="AC985" s="328" t="str">
        <f t="shared" si="549"/>
        <v/>
      </c>
      <c r="AD985" s="328" t="str">
        <f t="shared" si="550"/>
        <v/>
      </c>
      <c r="AE985" s="328" t="str">
        <f t="shared" si="551"/>
        <v/>
      </c>
      <c r="AF985" s="328" t="str">
        <f t="shared" si="552"/>
        <v/>
      </c>
      <c r="AG985" s="328" t="str">
        <f t="shared" si="553"/>
        <v/>
      </c>
      <c r="AH985" s="328" t="str">
        <f t="shared" si="554"/>
        <v/>
      </c>
      <c r="AI985" s="328" t="str">
        <f t="shared" si="555"/>
        <v/>
      </c>
      <c r="AJ985" s="328" t="str">
        <f t="shared" si="556"/>
        <v/>
      </c>
      <c r="AK985" s="337" t="str">
        <f t="shared" si="557"/>
        <v/>
      </c>
      <c r="AL985" s="42" t="str">
        <f t="shared" si="558"/>
        <v/>
      </c>
    </row>
    <row r="986" spans="2:38" ht="15" x14ac:dyDescent="0.15">
      <c r="B986" s="328" t="str">
        <f t="shared" si="536"/>
        <v/>
      </c>
      <c r="C986" s="328" t="str">
        <f t="shared" si="537"/>
        <v/>
      </c>
      <c r="D986" s="328" t="str">
        <f t="shared" si="538"/>
        <v/>
      </c>
      <c r="E986" s="328" t="e">
        <f t="shared" si="534"/>
        <v>#VALUE!</v>
      </c>
      <c r="F986" s="328" t="str">
        <f t="shared" si="539"/>
        <v/>
      </c>
      <c r="G986" s="328" t="str">
        <f t="shared" si="540"/>
        <v/>
      </c>
      <c r="H986" s="313"/>
      <c r="I986" s="328" t="str">
        <f t="shared" si="541"/>
        <v/>
      </c>
      <c r="J986" s="328">
        <f t="shared" si="535"/>
        <v>80</v>
      </c>
      <c r="K986" s="335" t="str">
        <f t="shared" si="542"/>
        <v/>
      </c>
      <c r="L986" s="323" t="str">
        <f t="shared" si="543"/>
        <v/>
      </c>
      <c r="M986" s="323" t="str">
        <f t="shared" si="544"/>
        <v/>
      </c>
      <c r="N986" s="328" t="str">
        <f t="shared" si="545"/>
        <v/>
      </c>
      <c r="O986" s="328" t="str">
        <f t="shared" si="546"/>
        <v/>
      </c>
      <c r="P986" s="332"/>
      <c r="Q986" s="328"/>
      <c r="R986" s="277" t="str">
        <f>IF(H986&gt;0, rate1(1,$L$52,$L$51,$L$54,L986,$L$53,$L$50,P986),"")</f>
        <v/>
      </c>
      <c r="S986" s="323"/>
      <c r="T986" s="323"/>
      <c r="U986" s="328"/>
      <c r="V986" s="336"/>
      <c r="W986" s="328"/>
      <c r="X986" s="328"/>
      <c r="Y986" s="328"/>
      <c r="Z986" s="108" t="str">
        <f>IF(H986&gt;0, rate1(1,$L$52,$L$51,$L$54,U986,$L$53,$L$50,Y986),"")</f>
        <v/>
      </c>
      <c r="AA986" s="336" t="str">
        <f t="shared" si="547"/>
        <v/>
      </c>
      <c r="AB986" s="336" t="str">
        <f t="shared" si="548"/>
        <v/>
      </c>
      <c r="AC986" s="328" t="str">
        <f t="shared" si="549"/>
        <v/>
      </c>
      <c r="AD986" s="328" t="str">
        <f t="shared" si="550"/>
        <v/>
      </c>
      <c r="AE986" s="328" t="str">
        <f t="shared" si="551"/>
        <v/>
      </c>
      <c r="AF986" s="328" t="str">
        <f t="shared" si="552"/>
        <v/>
      </c>
      <c r="AG986" s="328" t="str">
        <f t="shared" si="553"/>
        <v/>
      </c>
      <c r="AH986" s="328" t="str">
        <f t="shared" si="554"/>
        <v/>
      </c>
      <c r="AI986" s="328" t="str">
        <f t="shared" si="555"/>
        <v/>
      </c>
      <c r="AJ986" s="328" t="str">
        <f t="shared" si="556"/>
        <v/>
      </c>
      <c r="AK986" s="337" t="str">
        <f t="shared" si="557"/>
        <v/>
      </c>
      <c r="AL986" s="42" t="str">
        <f t="shared" si="558"/>
        <v/>
      </c>
    </row>
    <row r="987" spans="2:38" ht="15" x14ac:dyDescent="0.15">
      <c r="B987" s="328" t="str">
        <f t="shared" si="536"/>
        <v/>
      </c>
      <c r="C987" s="328" t="str">
        <f t="shared" si="537"/>
        <v/>
      </c>
      <c r="D987" s="328" t="str">
        <f t="shared" si="538"/>
        <v/>
      </c>
      <c r="E987" s="328" t="e">
        <f t="shared" si="534"/>
        <v>#VALUE!</v>
      </c>
      <c r="F987" s="328" t="str">
        <f t="shared" si="539"/>
        <v/>
      </c>
      <c r="G987" s="328" t="str">
        <f t="shared" si="540"/>
        <v/>
      </c>
      <c r="H987" s="313"/>
      <c r="I987" s="328" t="str">
        <f t="shared" si="541"/>
        <v/>
      </c>
      <c r="J987" s="328">
        <f t="shared" si="535"/>
        <v>80</v>
      </c>
      <c r="K987" s="335" t="str">
        <f t="shared" si="542"/>
        <v/>
      </c>
      <c r="L987" s="323" t="str">
        <f t="shared" si="543"/>
        <v/>
      </c>
      <c r="M987" s="323" t="str">
        <f t="shared" si="544"/>
        <v/>
      </c>
      <c r="N987" s="328" t="str">
        <f t="shared" si="545"/>
        <v/>
      </c>
      <c r="O987" s="328" t="str">
        <f t="shared" si="546"/>
        <v/>
      </c>
      <c r="P987" s="332"/>
      <c r="Q987" s="328"/>
      <c r="R987" s="277" t="str">
        <f>IF(H987&gt;0, rate1(1,$L$52,$L$51,$L$54,L987,$L$53,$L$50,P987),"")</f>
        <v/>
      </c>
      <c r="S987" s="323"/>
      <c r="T987" s="323"/>
      <c r="U987" s="328"/>
      <c r="V987" s="336"/>
      <c r="W987" s="328"/>
      <c r="X987" s="328"/>
      <c r="Y987" s="328"/>
      <c r="Z987" s="108" t="str">
        <f>IF(H987&gt;0, rate1(1,$L$52,$L$51,$L$54,U987,$L$53,$L$50,Y987),"")</f>
        <v/>
      </c>
      <c r="AA987" s="336" t="str">
        <f t="shared" si="547"/>
        <v/>
      </c>
      <c r="AB987" s="336" t="str">
        <f t="shared" si="548"/>
        <v/>
      </c>
      <c r="AC987" s="328" t="str">
        <f t="shared" si="549"/>
        <v/>
      </c>
      <c r="AD987" s="328" t="str">
        <f t="shared" si="550"/>
        <v/>
      </c>
      <c r="AE987" s="328" t="str">
        <f t="shared" si="551"/>
        <v/>
      </c>
      <c r="AF987" s="328" t="str">
        <f t="shared" si="552"/>
        <v/>
      </c>
      <c r="AG987" s="328" t="str">
        <f t="shared" si="553"/>
        <v/>
      </c>
      <c r="AH987" s="328" t="str">
        <f t="shared" si="554"/>
        <v/>
      </c>
      <c r="AI987" s="328" t="str">
        <f t="shared" si="555"/>
        <v/>
      </c>
      <c r="AJ987" s="328" t="str">
        <f t="shared" si="556"/>
        <v/>
      </c>
      <c r="AK987" s="337" t="str">
        <f t="shared" si="557"/>
        <v/>
      </c>
      <c r="AL987" s="42" t="str">
        <f t="shared" si="558"/>
        <v/>
      </c>
    </row>
    <row r="988" spans="2:38" ht="15" x14ac:dyDescent="0.15">
      <c r="B988" s="328" t="str">
        <f t="shared" si="536"/>
        <v/>
      </c>
      <c r="C988" s="328" t="str">
        <f t="shared" si="537"/>
        <v/>
      </c>
      <c r="D988" s="328" t="str">
        <f t="shared" si="538"/>
        <v/>
      </c>
      <c r="E988" s="328" t="e">
        <f t="shared" si="534"/>
        <v>#VALUE!</v>
      </c>
      <c r="F988" s="328" t="str">
        <f t="shared" si="539"/>
        <v/>
      </c>
      <c r="G988" s="328" t="str">
        <f t="shared" si="540"/>
        <v/>
      </c>
      <c r="H988" s="313"/>
      <c r="I988" s="328" t="str">
        <f t="shared" si="541"/>
        <v/>
      </c>
      <c r="J988" s="328">
        <f t="shared" si="535"/>
        <v>80</v>
      </c>
      <c r="K988" s="335" t="str">
        <f t="shared" si="542"/>
        <v/>
      </c>
      <c r="L988" s="323" t="str">
        <f t="shared" si="543"/>
        <v/>
      </c>
      <c r="M988" s="323" t="str">
        <f t="shared" si="544"/>
        <v/>
      </c>
      <c r="N988" s="328" t="str">
        <f t="shared" si="545"/>
        <v/>
      </c>
      <c r="O988" s="328" t="str">
        <f t="shared" si="546"/>
        <v/>
      </c>
      <c r="P988" s="332"/>
      <c r="Q988" s="328"/>
      <c r="R988" s="277" t="str">
        <f>IF(H988&gt;0, rate1(1,$L$52,$L$51,$L$54,L988,$L$53,$L$50,P988),"")</f>
        <v/>
      </c>
      <c r="S988" s="323"/>
      <c r="T988" s="323"/>
      <c r="U988" s="328"/>
      <c r="V988" s="336"/>
      <c r="W988" s="328"/>
      <c r="X988" s="328"/>
      <c r="Y988" s="328"/>
      <c r="Z988" s="108" t="str">
        <f>IF(H988&gt;0, rate1(1,$L$52,$L$51,$L$54,U988,$L$53,$L$50,Y988),"")</f>
        <v/>
      </c>
      <c r="AA988" s="336" t="str">
        <f t="shared" si="547"/>
        <v/>
      </c>
      <c r="AB988" s="336" t="str">
        <f t="shared" si="548"/>
        <v/>
      </c>
      <c r="AC988" s="328" t="str">
        <f t="shared" si="549"/>
        <v/>
      </c>
      <c r="AD988" s="328" t="str">
        <f t="shared" si="550"/>
        <v/>
      </c>
      <c r="AE988" s="328" t="str">
        <f t="shared" si="551"/>
        <v/>
      </c>
      <c r="AF988" s="328" t="str">
        <f t="shared" si="552"/>
        <v/>
      </c>
      <c r="AG988" s="328" t="str">
        <f t="shared" si="553"/>
        <v/>
      </c>
      <c r="AH988" s="328" t="str">
        <f t="shared" si="554"/>
        <v/>
      </c>
      <c r="AI988" s="328" t="str">
        <f t="shared" si="555"/>
        <v/>
      </c>
      <c r="AJ988" s="328" t="str">
        <f t="shared" si="556"/>
        <v/>
      </c>
      <c r="AK988" s="337" t="str">
        <f t="shared" si="557"/>
        <v/>
      </c>
      <c r="AL988" s="42" t="str">
        <f t="shared" si="558"/>
        <v/>
      </c>
    </row>
    <row r="989" spans="2:38" ht="15" x14ac:dyDescent="0.15">
      <c r="B989" s="328" t="str">
        <f t="shared" si="536"/>
        <v/>
      </c>
      <c r="C989" s="328" t="str">
        <f t="shared" si="537"/>
        <v/>
      </c>
      <c r="D989" s="328" t="str">
        <f t="shared" si="538"/>
        <v/>
      </c>
      <c r="E989" s="328" t="e">
        <f t="shared" si="534"/>
        <v>#VALUE!</v>
      </c>
      <c r="F989" s="328" t="str">
        <f t="shared" si="539"/>
        <v/>
      </c>
      <c r="G989" s="328" t="str">
        <f t="shared" si="540"/>
        <v/>
      </c>
      <c r="H989" s="313"/>
      <c r="I989" s="328" t="str">
        <f t="shared" si="541"/>
        <v/>
      </c>
      <c r="J989" s="328">
        <f t="shared" si="535"/>
        <v>80</v>
      </c>
      <c r="K989" s="335" t="str">
        <f t="shared" si="542"/>
        <v/>
      </c>
      <c r="L989" s="323" t="str">
        <f t="shared" si="543"/>
        <v/>
      </c>
      <c r="M989" s="323" t="str">
        <f t="shared" si="544"/>
        <v/>
      </c>
      <c r="N989" s="328" t="str">
        <f t="shared" si="545"/>
        <v/>
      </c>
      <c r="O989" s="328" t="str">
        <f t="shared" si="546"/>
        <v/>
      </c>
      <c r="P989" s="332"/>
      <c r="Q989" s="328"/>
      <c r="R989" s="277" t="str">
        <f>IF(H989&gt;0, rate1(1,$L$52,$L$51,$L$54,L989,$L$53,$L$50,P989),"")</f>
        <v/>
      </c>
      <c r="S989" s="323"/>
      <c r="T989" s="323"/>
      <c r="U989" s="328"/>
      <c r="V989" s="336"/>
      <c r="W989" s="328"/>
      <c r="X989" s="328"/>
      <c r="Y989" s="328"/>
      <c r="Z989" s="108" t="str">
        <f>IF(H989&gt;0, rate1(1,$L$52,$L$51,$L$54,U989,$L$53,$L$50,Y989),"")</f>
        <v/>
      </c>
      <c r="AA989" s="336" t="str">
        <f t="shared" si="547"/>
        <v/>
      </c>
      <c r="AB989" s="336" t="str">
        <f t="shared" si="548"/>
        <v/>
      </c>
      <c r="AC989" s="328" t="str">
        <f t="shared" si="549"/>
        <v/>
      </c>
      <c r="AD989" s="328" t="str">
        <f t="shared" si="550"/>
        <v/>
      </c>
      <c r="AE989" s="328" t="str">
        <f t="shared" si="551"/>
        <v/>
      </c>
      <c r="AF989" s="328" t="str">
        <f t="shared" si="552"/>
        <v/>
      </c>
      <c r="AG989" s="328" t="str">
        <f t="shared" si="553"/>
        <v/>
      </c>
      <c r="AH989" s="328" t="str">
        <f t="shared" si="554"/>
        <v/>
      </c>
      <c r="AI989" s="328" t="str">
        <f t="shared" si="555"/>
        <v/>
      </c>
      <c r="AJ989" s="328" t="str">
        <f t="shared" si="556"/>
        <v/>
      </c>
      <c r="AK989" s="337" t="str">
        <f t="shared" si="557"/>
        <v/>
      </c>
      <c r="AL989" s="42" t="str">
        <f t="shared" si="558"/>
        <v/>
      </c>
    </row>
    <row r="990" spans="2:38" ht="15" x14ac:dyDescent="0.15">
      <c r="B990" s="328" t="str">
        <f t="shared" si="536"/>
        <v/>
      </c>
      <c r="C990" s="328" t="str">
        <f t="shared" si="537"/>
        <v/>
      </c>
      <c r="D990" s="328" t="str">
        <f t="shared" si="538"/>
        <v/>
      </c>
      <c r="E990" s="328" t="e">
        <f t="shared" si="534"/>
        <v>#VALUE!</v>
      </c>
      <c r="F990" s="328" t="str">
        <f t="shared" si="539"/>
        <v/>
      </c>
      <c r="G990" s="328" t="str">
        <f t="shared" si="540"/>
        <v/>
      </c>
      <c r="H990" s="313"/>
      <c r="I990" s="328" t="str">
        <f t="shared" si="541"/>
        <v/>
      </c>
      <c r="J990" s="328">
        <f t="shared" si="535"/>
        <v>80</v>
      </c>
      <c r="K990" s="335" t="str">
        <f t="shared" si="542"/>
        <v/>
      </c>
      <c r="L990" s="323" t="str">
        <f t="shared" si="543"/>
        <v/>
      </c>
      <c r="M990" s="323" t="str">
        <f t="shared" si="544"/>
        <v/>
      </c>
      <c r="N990" s="328" t="str">
        <f t="shared" si="545"/>
        <v/>
      </c>
      <c r="O990" s="328" t="str">
        <f t="shared" si="546"/>
        <v/>
      </c>
      <c r="P990" s="332"/>
      <c r="Q990" s="328"/>
      <c r="R990" s="277" t="str">
        <f>IF(H990&gt;0, rate1(1,$L$52,$L$51,$L$54,L990,$L$53,$L$50,P990),"")</f>
        <v/>
      </c>
      <c r="S990" s="323"/>
      <c r="T990" s="323"/>
      <c r="U990" s="328"/>
      <c r="V990" s="336"/>
      <c r="W990" s="328"/>
      <c r="X990" s="328"/>
      <c r="Y990" s="328"/>
      <c r="Z990" s="108" t="str">
        <f>IF(H990&gt;0, rate1(1,$L$52,$L$51,$L$54,U990,$L$53,$L$50,Y990),"")</f>
        <v/>
      </c>
      <c r="AA990" s="336" t="str">
        <f t="shared" si="547"/>
        <v/>
      </c>
      <c r="AB990" s="336" t="str">
        <f t="shared" si="548"/>
        <v/>
      </c>
      <c r="AC990" s="328" t="str">
        <f t="shared" si="549"/>
        <v/>
      </c>
      <c r="AD990" s="328" t="str">
        <f t="shared" si="550"/>
        <v/>
      </c>
      <c r="AE990" s="328" t="str">
        <f t="shared" si="551"/>
        <v/>
      </c>
      <c r="AF990" s="328" t="str">
        <f t="shared" si="552"/>
        <v/>
      </c>
      <c r="AG990" s="328" t="str">
        <f t="shared" si="553"/>
        <v/>
      </c>
      <c r="AH990" s="328" t="str">
        <f t="shared" si="554"/>
        <v/>
      </c>
      <c r="AI990" s="328" t="str">
        <f t="shared" si="555"/>
        <v/>
      </c>
      <c r="AJ990" s="328" t="str">
        <f t="shared" si="556"/>
        <v/>
      </c>
      <c r="AK990" s="337" t="str">
        <f t="shared" si="557"/>
        <v/>
      </c>
      <c r="AL990" s="42" t="str">
        <f t="shared" si="558"/>
        <v/>
      </c>
    </row>
    <row r="991" spans="2:38" ht="15" x14ac:dyDescent="0.15">
      <c r="B991" s="328" t="str">
        <f t="shared" si="536"/>
        <v/>
      </c>
      <c r="C991" s="328" t="str">
        <f t="shared" si="537"/>
        <v/>
      </c>
      <c r="D991" s="328" t="str">
        <f t="shared" si="538"/>
        <v/>
      </c>
      <c r="E991" s="328" t="e">
        <f t="shared" si="534"/>
        <v>#VALUE!</v>
      </c>
      <c r="F991" s="328" t="str">
        <f t="shared" si="539"/>
        <v/>
      </c>
      <c r="G991" s="328" t="str">
        <f t="shared" si="540"/>
        <v/>
      </c>
      <c r="H991" s="313"/>
      <c r="I991" s="328" t="str">
        <f t="shared" si="541"/>
        <v/>
      </c>
      <c r="J991" s="328">
        <f t="shared" si="535"/>
        <v>80</v>
      </c>
      <c r="K991" s="335" t="str">
        <f t="shared" si="542"/>
        <v/>
      </c>
      <c r="L991" s="323" t="str">
        <f t="shared" si="543"/>
        <v/>
      </c>
      <c r="M991" s="323" t="str">
        <f t="shared" si="544"/>
        <v/>
      </c>
      <c r="N991" s="328" t="str">
        <f t="shared" si="545"/>
        <v/>
      </c>
      <c r="O991" s="328" t="str">
        <f t="shared" si="546"/>
        <v/>
      </c>
      <c r="P991" s="332"/>
      <c r="Q991" s="328"/>
      <c r="R991" s="277" t="str">
        <f>IF(H991&gt;0, rate1(1,$L$52,$L$51,$L$54,L991,$L$53,$L$50,P991),"")</f>
        <v/>
      </c>
      <c r="S991" s="323"/>
      <c r="T991" s="323"/>
      <c r="U991" s="328"/>
      <c r="V991" s="336"/>
      <c r="W991" s="328"/>
      <c r="X991" s="328"/>
      <c r="Y991" s="328"/>
      <c r="Z991" s="108" t="str">
        <f>IF(H991&gt;0, rate1(1,$L$52,$L$51,$L$54,U991,$L$53,$L$50,Y991),"")</f>
        <v/>
      </c>
      <c r="AA991" s="336" t="str">
        <f t="shared" si="547"/>
        <v/>
      </c>
      <c r="AB991" s="336" t="str">
        <f t="shared" si="548"/>
        <v/>
      </c>
      <c r="AC991" s="328" t="str">
        <f t="shared" si="549"/>
        <v/>
      </c>
      <c r="AD991" s="328" t="str">
        <f t="shared" si="550"/>
        <v/>
      </c>
      <c r="AE991" s="328" t="str">
        <f t="shared" si="551"/>
        <v/>
      </c>
      <c r="AF991" s="328" t="str">
        <f t="shared" si="552"/>
        <v/>
      </c>
      <c r="AG991" s="328" t="str">
        <f t="shared" si="553"/>
        <v/>
      </c>
      <c r="AH991" s="328" t="str">
        <f t="shared" si="554"/>
        <v/>
      </c>
      <c r="AI991" s="328" t="str">
        <f t="shared" si="555"/>
        <v/>
      </c>
      <c r="AJ991" s="328" t="str">
        <f t="shared" si="556"/>
        <v/>
      </c>
      <c r="AK991" s="337" t="str">
        <f t="shared" si="557"/>
        <v/>
      </c>
      <c r="AL991" s="42" t="str">
        <f t="shared" si="558"/>
        <v/>
      </c>
    </row>
    <row r="992" spans="2:38" ht="15" x14ac:dyDescent="0.15">
      <c r="B992" s="328" t="str">
        <f t="shared" si="536"/>
        <v/>
      </c>
      <c r="C992" s="328" t="str">
        <f t="shared" si="537"/>
        <v/>
      </c>
      <c r="D992" s="328" t="str">
        <f t="shared" si="538"/>
        <v/>
      </c>
      <c r="E992" s="328" t="e">
        <f t="shared" si="534"/>
        <v>#VALUE!</v>
      </c>
      <c r="F992" s="328" t="str">
        <f t="shared" si="539"/>
        <v/>
      </c>
      <c r="G992" s="328" t="str">
        <f t="shared" si="540"/>
        <v/>
      </c>
      <c r="H992" s="313"/>
      <c r="I992" s="328" t="str">
        <f t="shared" si="541"/>
        <v/>
      </c>
      <c r="J992" s="328">
        <f t="shared" si="535"/>
        <v>80</v>
      </c>
      <c r="K992" s="335" t="str">
        <f t="shared" si="542"/>
        <v/>
      </c>
      <c r="L992" s="323" t="str">
        <f t="shared" si="543"/>
        <v/>
      </c>
      <c r="M992" s="323" t="str">
        <f t="shared" si="544"/>
        <v/>
      </c>
      <c r="N992" s="328" t="str">
        <f t="shared" si="545"/>
        <v/>
      </c>
      <c r="O992" s="328" t="str">
        <f t="shared" si="546"/>
        <v/>
      </c>
      <c r="P992" s="332"/>
      <c r="Q992" s="328"/>
      <c r="R992" s="277" t="str">
        <f>IF(H992&gt;0, rate1(1,$L$52,$L$51,$L$54,L992,$L$53,$L$50,P992),"")</f>
        <v/>
      </c>
      <c r="S992" s="323"/>
      <c r="T992" s="323"/>
      <c r="U992" s="328"/>
      <c r="V992" s="336"/>
      <c r="W992" s="328"/>
      <c r="X992" s="328"/>
      <c r="Y992" s="328"/>
      <c r="Z992" s="108" t="str">
        <f>IF(H992&gt;0, rate1(1,$L$52,$L$51,$L$54,U992,$L$53,$L$50,Y992),"")</f>
        <v/>
      </c>
      <c r="AA992" s="336" t="str">
        <f t="shared" si="547"/>
        <v/>
      </c>
      <c r="AB992" s="336" t="str">
        <f t="shared" si="548"/>
        <v/>
      </c>
      <c r="AC992" s="328" t="str">
        <f t="shared" si="549"/>
        <v/>
      </c>
      <c r="AD992" s="328" t="str">
        <f t="shared" si="550"/>
        <v/>
      </c>
      <c r="AE992" s="328" t="str">
        <f t="shared" si="551"/>
        <v/>
      </c>
      <c r="AF992" s="328" t="str">
        <f t="shared" si="552"/>
        <v/>
      </c>
      <c r="AG992" s="328" t="str">
        <f t="shared" si="553"/>
        <v/>
      </c>
      <c r="AH992" s="328" t="str">
        <f t="shared" si="554"/>
        <v/>
      </c>
      <c r="AI992" s="328" t="str">
        <f t="shared" si="555"/>
        <v/>
      </c>
      <c r="AJ992" s="328" t="str">
        <f t="shared" si="556"/>
        <v/>
      </c>
      <c r="AK992" s="337" t="str">
        <f t="shared" si="557"/>
        <v/>
      </c>
      <c r="AL992" s="42" t="str">
        <f t="shared" si="558"/>
        <v/>
      </c>
    </row>
    <row r="993" spans="2:38" ht="15" x14ac:dyDescent="0.15">
      <c r="B993" s="328" t="str">
        <f t="shared" si="536"/>
        <v/>
      </c>
      <c r="C993" s="328" t="str">
        <f t="shared" si="537"/>
        <v/>
      </c>
      <c r="D993" s="328" t="str">
        <f t="shared" si="538"/>
        <v/>
      </c>
      <c r="E993" s="328" t="e">
        <f t="shared" si="534"/>
        <v>#VALUE!</v>
      </c>
      <c r="F993" s="328" t="str">
        <f t="shared" si="539"/>
        <v/>
      </c>
      <c r="G993" s="328" t="str">
        <f t="shared" si="540"/>
        <v/>
      </c>
      <c r="H993" s="313"/>
      <c r="I993" s="328" t="str">
        <f t="shared" si="541"/>
        <v/>
      </c>
      <c r="J993" s="328">
        <f t="shared" si="535"/>
        <v>80</v>
      </c>
      <c r="K993" s="335" t="str">
        <f t="shared" si="542"/>
        <v/>
      </c>
      <c r="L993" s="323" t="str">
        <f t="shared" si="543"/>
        <v/>
      </c>
      <c r="M993" s="323" t="str">
        <f t="shared" si="544"/>
        <v/>
      </c>
      <c r="N993" s="328" t="str">
        <f t="shared" si="545"/>
        <v/>
      </c>
      <c r="O993" s="328" t="str">
        <f t="shared" si="546"/>
        <v/>
      </c>
      <c r="P993" s="332"/>
      <c r="Q993" s="328"/>
      <c r="R993" s="277" t="str">
        <f>IF(H993&gt;0, rate1(1,$L$52,$L$51,$L$54,L993,$L$53,$L$50,P993),"")</f>
        <v/>
      </c>
      <c r="S993" s="323"/>
      <c r="T993" s="323"/>
      <c r="U993" s="328"/>
      <c r="V993" s="336"/>
      <c r="W993" s="328"/>
      <c r="X993" s="328"/>
      <c r="Y993" s="328"/>
      <c r="Z993" s="108" t="str">
        <f>IF(H993&gt;0, rate1(1,$L$52,$L$51,$L$54,U993,$L$53,$L$50,Y993),"")</f>
        <v/>
      </c>
      <c r="AA993" s="336" t="str">
        <f t="shared" si="547"/>
        <v/>
      </c>
      <c r="AB993" s="336" t="str">
        <f t="shared" si="548"/>
        <v/>
      </c>
      <c r="AC993" s="328" t="str">
        <f t="shared" si="549"/>
        <v/>
      </c>
      <c r="AD993" s="328" t="str">
        <f t="shared" si="550"/>
        <v/>
      </c>
      <c r="AE993" s="328" t="str">
        <f t="shared" si="551"/>
        <v/>
      </c>
      <c r="AF993" s="328" t="str">
        <f t="shared" si="552"/>
        <v/>
      </c>
      <c r="AG993" s="328" t="str">
        <f t="shared" si="553"/>
        <v/>
      </c>
      <c r="AH993" s="328" t="str">
        <f t="shared" si="554"/>
        <v/>
      </c>
      <c r="AI993" s="328" t="str">
        <f t="shared" si="555"/>
        <v/>
      </c>
      <c r="AJ993" s="328" t="str">
        <f t="shared" si="556"/>
        <v/>
      </c>
      <c r="AK993" s="337" t="str">
        <f t="shared" si="557"/>
        <v/>
      </c>
      <c r="AL993" s="42" t="str">
        <f t="shared" si="558"/>
        <v/>
      </c>
    </row>
    <row r="994" spans="2:38" ht="15" x14ac:dyDescent="0.15">
      <c r="B994" s="328" t="str">
        <f t="shared" si="536"/>
        <v/>
      </c>
      <c r="C994" s="328" t="str">
        <f t="shared" si="537"/>
        <v/>
      </c>
      <c r="D994" s="328" t="str">
        <f t="shared" si="538"/>
        <v/>
      </c>
      <c r="E994" s="328" t="e">
        <f t="shared" si="534"/>
        <v>#VALUE!</v>
      </c>
      <c r="F994" s="328" t="str">
        <f t="shared" si="539"/>
        <v/>
      </c>
      <c r="G994" s="328" t="str">
        <f t="shared" si="540"/>
        <v/>
      </c>
      <c r="H994" s="313"/>
      <c r="I994" s="328" t="str">
        <f t="shared" si="541"/>
        <v/>
      </c>
      <c r="J994" s="328">
        <f t="shared" si="535"/>
        <v>80</v>
      </c>
      <c r="K994" s="335" t="str">
        <f t="shared" si="542"/>
        <v/>
      </c>
      <c r="L994" s="323" t="str">
        <f t="shared" si="543"/>
        <v/>
      </c>
      <c r="M994" s="323" t="str">
        <f t="shared" si="544"/>
        <v/>
      </c>
      <c r="N994" s="328" t="str">
        <f t="shared" si="545"/>
        <v/>
      </c>
      <c r="O994" s="328" t="str">
        <f t="shared" si="546"/>
        <v/>
      </c>
      <c r="P994" s="332"/>
      <c r="Q994" s="328"/>
      <c r="R994" s="277" t="str">
        <f>IF(H994&gt;0, rate1(1,$L$52,$L$51,$L$54,L994,$L$53,$L$50,P994),"")</f>
        <v/>
      </c>
      <c r="S994" s="323"/>
      <c r="T994" s="323"/>
      <c r="U994" s="328"/>
      <c r="V994" s="336"/>
      <c r="W994" s="328"/>
      <c r="X994" s="328"/>
      <c r="Y994" s="328"/>
      <c r="Z994" s="108" t="str">
        <f>IF(H994&gt;0, rate1(1,$L$52,$L$51,$L$54,U994,$L$53,$L$50,Y994),"")</f>
        <v/>
      </c>
      <c r="AA994" s="336" t="str">
        <f t="shared" si="547"/>
        <v/>
      </c>
      <c r="AB994" s="336" t="str">
        <f t="shared" si="548"/>
        <v/>
      </c>
      <c r="AC994" s="328" t="str">
        <f t="shared" si="549"/>
        <v/>
      </c>
      <c r="AD994" s="328" t="str">
        <f t="shared" si="550"/>
        <v/>
      </c>
      <c r="AE994" s="328" t="str">
        <f t="shared" si="551"/>
        <v/>
      </c>
      <c r="AF994" s="328" t="str">
        <f t="shared" si="552"/>
        <v/>
      </c>
      <c r="AG994" s="328" t="str">
        <f t="shared" si="553"/>
        <v/>
      </c>
      <c r="AH994" s="328" t="str">
        <f t="shared" si="554"/>
        <v/>
      </c>
      <c r="AI994" s="328" t="str">
        <f t="shared" si="555"/>
        <v/>
      </c>
      <c r="AJ994" s="328" t="str">
        <f t="shared" si="556"/>
        <v/>
      </c>
      <c r="AK994" s="337" t="str">
        <f t="shared" si="557"/>
        <v/>
      </c>
      <c r="AL994" s="42" t="str">
        <f t="shared" si="558"/>
        <v/>
      </c>
    </row>
    <row r="995" spans="2:38" ht="15" x14ac:dyDescent="0.15">
      <c r="B995" s="328" t="str">
        <f t="shared" si="536"/>
        <v/>
      </c>
      <c r="C995" s="328" t="str">
        <f t="shared" si="537"/>
        <v/>
      </c>
      <c r="D995" s="328" t="str">
        <f t="shared" si="538"/>
        <v/>
      </c>
      <c r="E995" s="328" t="e">
        <f t="shared" si="534"/>
        <v>#VALUE!</v>
      </c>
      <c r="F995" s="328" t="str">
        <f t="shared" si="539"/>
        <v/>
      </c>
      <c r="G995" s="328" t="str">
        <f t="shared" si="540"/>
        <v/>
      </c>
      <c r="H995" s="313"/>
      <c r="I995" s="328" t="str">
        <f t="shared" si="541"/>
        <v/>
      </c>
      <c r="J995" s="328">
        <f t="shared" si="535"/>
        <v>80</v>
      </c>
      <c r="K995" s="335" t="str">
        <f t="shared" si="542"/>
        <v/>
      </c>
      <c r="L995" s="323" t="str">
        <f t="shared" si="543"/>
        <v/>
      </c>
      <c r="M995" s="323" t="str">
        <f t="shared" si="544"/>
        <v/>
      </c>
      <c r="N995" s="328" t="str">
        <f t="shared" si="545"/>
        <v/>
      </c>
      <c r="O995" s="328" t="str">
        <f t="shared" si="546"/>
        <v/>
      </c>
      <c r="P995" s="332"/>
      <c r="Q995" s="328"/>
      <c r="R995" s="277" t="str">
        <f>IF(H995&gt;0, rate1(1,$L$52,$L$51,$L$54,L995,$L$53,$L$50,P995),"")</f>
        <v/>
      </c>
      <c r="S995" s="323"/>
      <c r="T995" s="323"/>
      <c r="U995" s="328"/>
      <c r="V995" s="336"/>
      <c r="W995" s="328"/>
      <c r="X995" s="328"/>
      <c r="Y995" s="328"/>
      <c r="Z995" s="108" t="str">
        <f>IF(H995&gt;0, rate1(1,$L$52,$L$51,$L$54,U995,$L$53,$L$50,Y995),"")</f>
        <v/>
      </c>
      <c r="AA995" s="336" t="str">
        <f t="shared" si="547"/>
        <v/>
      </c>
      <c r="AB995" s="336" t="str">
        <f t="shared" si="548"/>
        <v/>
      </c>
      <c r="AC995" s="328" t="str">
        <f t="shared" si="549"/>
        <v/>
      </c>
      <c r="AD995" s="328" t="str">
        <f t="shared" si="550"/>
        <v/>
      </c>
      <c r="AE995" s="328" t="str">
        <f t="shared" si="551"/>
        <v/>
      </c>
      <c r="AF995" s="328" t="str">
        <f t="shared" si="552"/>
        <v/>
      </c>
      <c r="AG995" s="328" t="str">
        <f t="shared" si="553"/>
        <v/>
      </c>
      <c r="AH995" s="328" t="str">
        <f t="shared" si="554"/>
        <v/>
      </c>
      <c r="AI995" s="328" t="str">
        <f t="shared" si="555"/>
        <v/>
      </c>
      <c r="AJ995" s="328" t="str">
        <f t="shared" si="556"/>
        <v/>
      </c>
      <c r="AK995" s="337" t="str">
        <f t="shared" si="557"/>
        <v/>
      </c>
      <c r="AL995" s="42" t="str">
        <f t="shared" si="558"/>
        <v/>
      </c>
    </row>
    <row r="996" spans="2:38" ht="15" x14ac:dyDescent="0.15">
      <c r="B996" s="328" t="str">
        <f t="shared" si="536"/>
        <v/>
      </c>
      <c r="C996" s="328" t="str">
        <f t="shared" si="537"/>
        <v/>
      </c>
      <c r="D996" s="328" t="str">
        <f t="shared" si="538"/>
        <v/>
      </c>
      <c r="E996" s="328" t="e">
        <f t="shared" si="534"/>
        <v>#VALUE!</v>
      </c>
      <c r="F996" s="328" t="str">
        <f t="shared" si="539"/>
        <v/>
      </c>
      <c r="G996" s="328" t="str">
        <f t="shared" si="540"/>
        <v/>
      </c>
      <c r="H996" s="313"/>
      <c r="I996" s="328" t="str">
        <f t="shared" si="541"/>
        <v/>
      </c>
      <c r="J996" s="328">
        <f t="shared" si="535"/>
        <v>80</v>
      </c>
      <c r="K996" s="335" t="str">
        <f t="shared" si="542"/>
        <v/>
      </c>
      <c r="L996" s="323" t="str">
        <f t="shared" si="543"/>
        <v/>
      </c>
      <c r="M996" s="323" t="str">
        <f t="shared" si="544"/>
        <v/>
      </c>
      <c r="N996" s="328" t="str">
        <f t="shared" si="545"/>
        <v/>
      </c>
      <c r="O996" s="328" t="str">
        <f t="shared" si="546"/>
        <v/>
      </c>
      <c r="P996" s="332"/>
      <c r="Q996" s="328"/>
      <c r="R996" s="277" t="str">
        <f>IF(H996&gt;0, rate1(1,$L$52,$L$51,$L$54,L996,$L$53,$L$50,P996),"")</f>
        <v/>
      </c>
      <c r="S996" s="323"/>
      <c r="T996" s="323"/>
      <c r="U996" s="328"/>
      <c r="V996" s="336"/>
      <c r="W996" s="328"/>
      <c r="X996" s="328"/>
      <c r="Y996" s="328"/>
      <c r="Z996" s="108" t="str">
        <f>IF(H996&gt;0, rate1(1,$L$52,$L$51,$L$54,U996,$L$53,$L$50,Y996),"")</f>
        <v/>
      </c>
      <c r="AA996" s="336" t="str">
        <f t="shared" si="547"/>
        <v/>
      </c>
      <c r="AB996" s="336" t="str">
        <f t="shared" si="548"/>
        <v/>
      </c>
      <c r="AC996" s="328" t="str">
        <f t="shared" si="549"/>
        <v/>
      </c>
      <c r="AD996" s="328" t="str">
        <f t="shared" si="550"/>
        <v/>
      </c>
      <c r="AE996" s="328" t="str">
        <f t="shared" si="551"/>
        <v/>
      </c>
      <c r="AF996" s="328" t="str">
        <f t="shared" si="552"/>
        <v/>
      </c>
      <c r="AG996" s="328" t="str">
        <f t="shared" si="553"/>
        <v/>
      </c>
      <c r="AH996" s="328" t="str">
        <f t="shared" si="554"/>
        <v/>
      </c>
      <c r="AI996" s="328" t="str">
        <f t="shared" si="555"/>
        <v/>
      </c>
      <c r="AJ996" s="328" t="str">
        <f t="shared" si="556"/>
        <v/>
      </c>
      <c r="AK996" s="337" t="str">
        <f t="shared" si="557"/>
        <v/>
      </c>
      <c r="AL996" s="42" t="str">
        <f t="shared" si="558"/>
        <v/>
      </c>
    </row>
    <row r="997" spans="2:38" ht="15" x14ac:dyDescent="0.15">
      <c r="B997" s="328" t="str">
        <f t="shared" si="536"/>
        <v/>
      </c>
      <c r="C997" s="328" t="str">
        <f t="shared" si="537"/>
        <v/>
      </c>
      <c r="D997" s="328" t="str">
        <f t="shared" si="538"/>
        <v/>
      </c>
      <c r="E997" s="328" t="e">
        <f t="shared" si="534"/>
        <v>#VALUE!</v>
      </c>
      <c r="F997" s="328" t="str">
        <f t="shared" si="539"/>
        <v/>
      </c>
      <c r="G997" s="328" t="str">
        <f t="shared" si="540"/>
        <v/>
      </c>
      <c r="H997" s="313"/>
      <c r="I997" s="328" t="str">
        <f t="shared" si="541"/>
        <v/>
      </c>
      <c r="J997" s="328">
        <f t="shared" si="535"/>
        <v>80</v>
      </c>
      <c r="K997" s="335" t="str">
        <f t="shared" si="542"/>
        <v/>
      </c>
      <c r="L997" s="323" t="str">
        <f t="shared" si="543"/>
        <v/>
      </c>
      <c r="M997" s="323" t="str">
        <f t="shared" si="544"/>
        <v/>
      </c>
      <c r="N997" s="328" t="str">
        <f t="shared" si="545"/>
        <v/>
      </c>
      <c r="O997" s="328" t="str">
        <f t="shared" si="546"/>
        <v/>
      </c>
      <c r="P997" s="332"/>
      <c r="Q997" s="328"/>
      <c r="R997" s="277" t="str">
        <f>IF(H997&gt;0, rate1(1,$L$52,$L$51,$L$54,L997,$L$53,$L$50,P997),"")</f>
        <v/>
      </c>
      <c r="S997" s="323"/>
      <c r="T997" s="323"/>
      <c r="U997" s="328"/>
      <c r="V997" s="336"/>
      <c r="W997" s="328"/>
      <c r="X997" s="328"/>
      <c r="Y997" s="328"/>
      <c r="Z997" s="108" t="str">
        <f>IF(H997&gt;0, rate1(1,$L$52,$L$51,$L$54,U997,$L$53,$L$50,Y997),"")</f>
        <v/>
      </c>
      <c r="AA997" s="336" t="str">
        <f t="shared" si="547"/>
        <v/>
      </c>
      <c r="AB997" s="336" t="str">
        <f t="shared" si="548"/>
        <v/>
      </c>
      <c r="AC997" s="328" t="str">
        <f t="shared" si="549"/>
        <v/>
      </c>
      <c r="AD997" s="328" t="str">
        <f t="shared" si="550"/>
        <v/>
      </c>
      <c r="AE997" s="328" t="str">
        <f t="shared" si="551"/>
        <v/>
      </c>
      <c r="AF997" s="328" t="str">
        <f t="shared" si="552"/>
        <v/>
      </c>
      <c r="AG997" s="328" t="str">
        <f t="shared" si="553"/>
        <v/>
      </c>
      <c r="AH997" s="328" t="str">
        <f t="shared" si="554"/>
        <v/>
      </c>
      <c r="AI997" s="328" t="str">
        <f t="shared" si="555"/>
        <v/>
      </c>
      <c r="AJ997" s="328" t="str">
        <f t="shared" si="556"/>
        <v/>
      </c>
      <c r="AK997" s="337" t="str">
        <f t="shared" si="557"/>
        <v/>
      </c>
      <c r="AL997" s="42" t="str">
        <f t="shared" si="558"/>
        <v/>
      </c>
    </row>
    <row r="998" spans="2:38" ht="15" x14ac:dyDescent="0.15">
      <c r="B998" s="328" t="str">
        <f t="shared" si="536"/>
        <v/>
      </c>
      <c r="C998" s="328" t="str">
        <f t="shared" si="537"/>
        <v/>
      </c>
      <c r="D998" s="328" t="str">
        <f t="shared" si="538"/>
        <v/>
      </c>
      <c r="E998" s="328" t="e">
        <f t="shared" si="534"/>
        <v>#VALUE!</v>
      </c>
      <c r="F998" s="328" t="str">
        <f t="shared" si="539"/>
        <v/>
      </c>
      <c r="G998" s="328" t="str">
        <f t="shared" si="540"/>
        <v/>
      </c>
      <c r="H998" s="313"/>
      <c r="I998" s="328" t="str">
        <f t="shared" si="541"/>
        <v/>
      </c>
      <c r="J998" s="328">
        <f t="shared" si="535"/>
        <v>80</v>
      </c>
      <c r="K998" s="335" t="str">
        <f t="shared" si="542"/>
        <v/>
      </c>
      <c r="L998" s="323" t="str">
        <f t="shared" si="543"/>
        <v/>
      </c>
      <c r="M998" s="323" t="str">
        <f t="shared" si="544"/>
        <v/>
      </c>
      <c r="N998" s="328" t="str">
        <f t="shared" si="545"/>
        <v/>
      </c>
      <c r="O998" s="328" t="str">
        <f t="shared" si="546"/>
        <v/>
      </c>
      <c r="P998" s="332"/>
      <c r="Q998" s="328"/>
      <c r="R998" s="277" t="str">
        <f>IF(H998&gt;0, rate1(1,$L$52,$L$51,$L$54,L998,$L$53,$L$50,P998),"")</f>
        <v/>
      </c>
      <c r="S998" s="323"/>
      <c r="T998" s="323"/>
      <c r="U998" s="328"/>
      <c r="V998" s="336"/>
      <c r="W998" s="328"/>
      <c r="X998" s="328"/>
      <c r="Y998" s="328"/>
      <c r="Z998" s="108" t="str">
        <f>IF(H998&gt;0, rate1(1,$L$52,$L$51,$L$54,U998,$L$53,$L$50,Y998),"")</f>
        <v/>
      </c>
      <c r="AA998" s="336" t="str">
        <f t="shared" si="547"/>
        <v/>
      </c>
      <c r="AB998" s="336" t="str">
        <f t="shared" si="548"/>
        <v/>
      </c>
      <c r="AC998" s="328" t="str">
        <f t="shared" si="549"/>
        <v/>
      </c>
      <c r="AD998" s="328" t="str">
        <f t="shared" si="550"/>
        <v/>
      </c>
      <c r="AE998" s="328" t="str">
        <f t="shared" si="551"/>
        <v/>
      </c>
      <c r="AF998" s="328" t="str">
        <f t="shared" si="552"/>
        <v/>
      </c>
      <c r="AG998" s="328" t="str">
        <f t="shared" si="553"/>
        <v/>
      </c>
      <c r="AH998" s="328" t="str">
        <f t="shared" si="554"/>
        <v/>
      </c>
      <c r="AI998" s="328" t="str">
        <f t="shared" si="555"/>
        <v/>
      </c>
      <c r="AJ998" s="328" t="str">
        <f t="shared" si="556"/>
        <v/>
      </c>
      <c r="AK998" s="337" t="str">
        <f t="shared" si="557"/>
        <v/>
      </c>
      <c r="AL998" s="42" t="str">
        <f t="shared" si="558"/>
        <v/>
      </c>
    </row>
    <row r="999" spans="2:38" ht="15" x14ac:dyDescent="0.15">
      <c r="B999" s="328" t="str">
        <f t="shared" si="536"/>
        <v/>
      </c>
      <c r="C999" s="328" t="str">
        <f t="shared" si="537"/>
        <v/>
      </c>
      <c r="D999" s="328" t="str">
        <f t="shared" si="538"/>
        <v/>
      </c>
      <c r="E999" s="328" t="e">
        <f t="shared" si="534"/>
        <v>#VALUE!</v>
      </c>
      <c r="F999" s="328" t="str">
        <f t="shared" si="539"/>
        <v/>
      </c>
      <c r="G999" s="328" t="str">
        <f t="shared" si="540"/>
        <v/>
      </c>
      <c r="H999" s="313"/>
      <c r="I999" s="328" t="str">
        <f t="shared" si="541"/>
        <v/>
      </c>
      <c r="J999" s="328">
        <f t="shared" si="535"/>
        <v>80</v>
      </c>
      <c r="K999" s="335" t="str">
        <f t="shared" si="542"/>
        <v/>
      </c>
      <c r="L999" s="323" t="str">
        <f t="shared" si="543"/>
        <v/>
      </c>
      <c r="M999" s="323" t="str">
        <f t="shared" si="544"/>
        <v/>
      </c>
      <c r="N999" s="328" t="str">
        <f t="shared" si="545"/>
        <v/>
      </c>
      <c r="O999" s="328" t="str">
        <f t="shared" si="546"/>
        <v/>
      </c>
      <c r="P999" s="332"/>
      <c r="Q999" s="328"/>
      <c r="R999" s="277" t="str">
        <f>IF(H999&gt;0, rate1(1,$L$52,$L$51,$L$54,L999,$L$53,$L$50,P999),"")</f>
        <v/>
      </c>
      <c r="S999" s="323"/>
      <c r="T999" s="323"/>
      <c r="U999" s="328"/>
      <c r="V999" s="336"/>
      <c r="W999" s="328"/>
      <c r="X999" s="328"/>
      <c r="Y999" s="328"/>
      <c r="Z999" s="108" t="str">
        <f>IF(H999&gt;0, rate1(1,$L$52,$L$51,$L$54,U999,$L$53,$L$50,Y999),"")</f>
        <v/>
      </c>
      <c r="AA999" s="336" t="str">
        <f t="shared" si="547"/>
        <v/>
      </c>
      <c r="AB999" s="336" t="str">
        <f t="shared" si="548"/>
        <v/>
      </c>
      <c r="AC999" s="328" t="str">
        <f t="shared" si="549"/>
        <v/>
      </c>
      <c r="AD999" s="328" t="str">
        <f t="shared" si="550"/>
        <v/>
      </c>
      <c r="AE999" s="328" t="str">
        <f t="shared" si="551"/>
        <v/>
      </c>
      <c r="AF999" s="328" t="str">
        <f t="shared" si="552"/>
        <v/>
      </c>
      <c r="AG999" s="328" t="str">
        <f t="shared" si="553"/>
        <v/>
      </c>
      <c r="AH999" s="328" t="str">
        <f t="shared" si="554"/>
        <v/>
      </c>
      <c r="AI999" s="328" t="str">
        <f t="shared" si="555"/>
        <v/>
      </c>
      <c r="AJ999" s="328" t="str">
        <f t="shared" si="556"/>
        <v/>
      </c>
      <c r="AK999" s="337" t="str">
        <f t="shared" si="557"/>
        <v/>
      </c>
      <c r="AL999" s="42" t="str">
        <f t="shared" si="558"/>
        <v/>
      </c>
    </row>
    <row r="1000" spans="2:38" ht="15" x14ac:dyDescent="0.15">
      <c r="B1000" s="328" t="str">
        <f t="shared" si="536"/>
        <v/>
      </c>
      <c r="C1000" s="328" t="str">
        <f t="shared" si="537"/>
        <v/>
      </c>
      <c r="D1000" s="328" t="str">
        <f t="shared" si="538"/>
        <v/>
      </c>
      <c r="E1000" s="328"/>
      <c r="F1000" s="328" t="str">
        <f t="shared" si="539"/>
        <v/>
      </c>
      <c r="G1000" s="328" t="str">
        <f t="shared" si="540"/>
        <v/>
      </c>
      <c r="H1000" s="313"/>
      <c r="I1000" s="328" t="str">
        <f t="shared" si="541"/>
        <v/>
      </c>
      <c r="J1000" s="328">
        <f t="shared" si="535"/>
        <v>80</v>
      </c>
      <c r="K1000" s="335" t="str">
        <f t="shared" si="542"/>
        <v/>
      </c>
      <c r="L1000" s="323" t="str">
        <f t="shared" si="543"/>
        <v/>
      </c>
      <c r="M1000" s="323" t="str">
        <f t="shared" si="544"/>
        <v/>
      </c>
      <c r="N1000" s="328" t="str">
        <f t="shared" si="545"/>
        <v/>
      </c>
      <c r="O1000" s="328" t="str">
        <f t="shared" si="546"/>
        <v/>
      </c>
      <c r="P1000" s="332"/>
      <c r="Q1000" s="328"/>
      <c r="R1000" s="120"/>
      <c r="S1000" s="323"/>
      <c r="T1000" s="323"/>
      <c r="U1000" s="328"/>
      <c r="V1000" s="336"/>
      <c r="W1000" s="328"/>
      <c r="X1000" s="328"/>
      <c r="Y1000" s="328"/>
      <c r="Z1000" s="108"/>
      <c r="AA1000" s="336" t="str">
        <f t="shared" si="547"/>
        <v/>
      </c>
      <c r="AB1000" s="336" t="str">
        <f t="shared" si="548"/>
        <v/>
      </c>
      <c r="AC1000" s="328" t="str">
        <f t="shared" si="549"/>
        <v/>
      </c>
      <c r="AD1000" s="328" t="str">
        <f t="shared" si="550"/>
        <v/>
      </c>
      <c r="AE1000" s="328" t="str">
        <f t="shared" si="551"/>
        <v/>
      </c>
      <c r="AF1000" s="328" t="str">
        <f t="shared" si="552"/>
        <v/>
      </c>
      <c r="AG1000" s="328" t="str">
        <f t="shared" si="553"/>
        <v/>
      </c>
      <c r="AH1000" s="328" t="str">
        <f t="shared" si="554"/>
        <v/>
      </c>
      <c r="AI1000" s="328" t="str">
        <f t="shared" si="555"/>
        <v/>
      </c>
      <c r="AJ1000" s="328" t="str">
        <f t="shared" si="556"/>
        <v/>
      </c>
      <c r="AK1000" s="337" t="str">
        <f t="shared" si="557"/>
        <v/>
      </c>
      <c r="AL1000" s="42" t="str">
        <f t="shared" si="558"/>
        <v/>
      </c>
    </row>
    <row r="1001" spans="2:38" x14ac:dyDescent="0.15">
      <c r="H1001" s="313"/>
    </row>
  </sheetData>
  <sheetProtection selectLockedCells="1"/>
  <mergeCells count="21">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 ref="P8:P9"/>
    <mergeCell ref="N6:O6"/>
    <mergeCell ref="P6:Q6"/>
    <mergeCell ref="H5:L5"/>
    <mergeCell ref="N5:Q5"/>
    <mergeCell ref="H6:J6"/>
    <mergeCell ref="K6:L6"/>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133350</xdr:rowOff>
              </from>
              <to>
                <xdr:col>28</xdr:col>
                <xdr:colOff>285750</xdr:colOff>
                <xdr:row>9</xdr:row>
                <xdr:rowOff>66675</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95250</xdr:colOff>
                <xdr:row>16</xdr:row>
                <xdr:rowOff>57150</xdr:rowOff>
              </from>
              <to>
                <xdr:col>5</xdr:col>
                <xdr:colOff>361950</xdr:colOff>
                <xdr:row>17</xdr:row>
                <xdr:rowOff>47625</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133350</xdr:rowOff>
              </from>
              <to>
                <xdr:col>5</xdr:col>
                <xdr:colOff>381000</xdr:colOff>
                <xdr:row>23</xdr:row>
                <xdr:rowOff>57150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133350</xdr:colOff>
                <xdr:row>6</xdr:row>
                <xdr:rowOff>19050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390525</xdr:colOff>
                <xdr:row>5</xdr:row>
                <xdr:rowOff>19050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133350</xdr:colOff>
                <xdr:row>4</xdr:row>
                <xdr:rowOff>85725</xdr:rowOff>
              </from>
              <to>
                <xdr:col>12</xdr:col>
                <xdr:colOff>514350</xdr:colOff>
                <xdr:row>8</xdr:row>
                <xdr:rowOff>133350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104775</xdr:colOff>
                <xdr:row>9</xdr:row>
                <xdr:rowOff>85725</xdr:rowOff>
              </from>
              <to>
                <xdr:col>5</xdr:col>
                <xdr:colOff>428625</xdr:colOff>
                <xdr:row>14</xdr:row>
                <xdr:rowOff>85725</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19050</xdr:rowOff>
              </from>
              <to>
                <xdr:col>5</xdr:col>
                <xdr:colOff>476250</xdr:colOff>
                <xdr:row>19</xdr:row>
                <xdr:rowOff>95250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133350</xdr:colOff>
                <xdr:row>20</xdr:row>
                <xdr:rowOff>19050</xdr:rowOff>
              </from>
              <to>
                <xdr:col>5</xdr:col>
                <xdr:colOff>476250</xdr:colOff>
                <xdr:row>25</xdr:row>
                <xdr:rowOff>85725</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85725</xdr:colOff>
                <xdr:row>4</xdr:row>
                <xdr:rowOff>95250</xdr:rowOff>
              </from>
              <to>
                <xdr:col>5</xdr:col>
                <xdr:colOff>428625</xdr:colOff>
                <xdr:row>8</xdr:row>
                <xdr:rowOff>200025</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66675</xdr:colOff>
                <xdr:row>10</xdr:row>
                <xdr:rowOff>104775</xdr:rowOff>
              </from>
              <to>
                <xdr:col>5</xdr:col>
                <xdr:colOff>0</xdr:colOff>
                <xdr:row>11</xdr:row>
                <xdr:rowOff>57150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66675</xdr:colOff>
                <xdr:row>12</xdr:row>
                <xdr:rowOff>0</xdr:rowOff>
              </from>
              <to>
                <xdr:col>5</xdr:col>
                <xdr:colOff>0</xdr:colOff>
                <xdr:row>12</xdr:row>
                <xdr:rowOff>180975</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685800</xdr:colOff>
                <xdr:row>17</xdr:row>
                <xdr:rowOff>161925</xdr:rowOff>
              </from>
              <to>
                <xdr:col>12</xdr:col>
                <xdr:colOff>209550</xdr:colOff>
                <xdr:row>19</xdr:row>
                <xdr:rowOff>85725</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85725</xdr:colOff>
                <xdr:row>18</xdr:row>
                <xdr:rowOff>19050</xdr:rowOff>
              </from>
              <to>
                <xdr:col>5</xdr:col>
                <xdr:colOff>342900</xdr:colOff>
                <xdr:row>19</xdr:row>
                <xdr:rowOff>47625</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133350</xdr:colOff>
                <xdr:row>13</xdr:row>
                <xdr:rowOff>152400</xdr:rowOff>
              </from>
              <to>
                <xdr:col>12</xdr:col>
                <xdr:colOff>523875</xdr:colOff>
                <xdr:row>21</xdr:row>
                <xdr:rowOff>47625</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180975</xdr:rowOff>
              </from>
              <to>
                <xdr:col>12</xdr:col>
                <xdr:colOff>514350</xdr:colOff>
                <xdr:row>25</xdr:row>
                <xdr:rowOff>104775</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285750</xdr:colOff>
                <xdr:row>22</xdr:row>
                <xdr:rowOff>142875</xdr:rowOff>
              </from>
              <to>
                <xdr:col>9</xdr:col>
                <xdr:colOff>752475</xdr:colOff>
                <xdr:row>24</xdr:row>
                <xdr:rowOff>171450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133350</xdr:colOff>
                <xdr:row>9</xdr:row>
                <xdr:rowOff>0</xdr:rowOff>
              </from>
              <to>
                <xdr:col>12</xdr:col>
                <xdr:colOff>514350</xdr:colOff>
                <xdr:row>13</xdr:row>
                <xdr:rowOff>28575</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438150</xdr:colOff>
                <xdr:row>12</xdr:row>
                <xdr:rowOff>85725</xdr:rowOff>
              </from>
              <to>
                <xdr:col>12</xdr:col>
                <xdr:colOff>323850</xdr:colOff>
                <xdr:row>13</xdr:row>
                <xdr:rowOff>19050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790575</xdr:colOff>
                <xdr:row>12</xdr:row>
                <xdr:rowOff>38100</xdr:rowOff>
              </from>
              <to>
                <xdr:col>11</xdr:col>
                <xdr:colOff>314325</xdr:colOff>
                <xdr:row>13</xdr:row>
                <xdr:rowOff>19050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0</xdr:colOff>
                <xdr:row>0</xdr:row>
                <xdr:rowOff>457200</xdr:rowOff>
              </from>
              <to>
                <xdr:col>12</xdr:col>
                <xdr:colOff>657225</xdr:colOff>
                <xdr:row>2</xdr:row>
                <xdr:rowOff>304800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zoomScale="85" zoomScaleNormal="85" workbookViewId="0">
      <selection activeCell="F29" sqref="F29:L56"/>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2" t="s">
        <v>109</v>
      </c>
      <c r="B1" s="422"/>
      <c r="C1" s="422"/>
      <c r="D1" s="422"/>
      <c r="E1" s="422"/>
      <c r="F1" s="422"/>
      <c r="G1" s="422"/>
      <c r="H1" s="422"/>
      <c r="I1" s="422"/>
      <c r="J1" s="422"/>
      <c r="K1" s="422"/>
      <c r="L1" s="422"/>
      <c r="M1" s="422"/>
      <c r="N1" s="422"/>
      <c r="O1" s="422"/>
      <c r="P1" s="422"/>
      <c r="Q1" s="422"/>
      <c r="R1" s="422"/>
      <c r="S1" s="422"/>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3" t="s">
        <v>64</v>
      </c>
      <c r="B2" s="423"/>
      <c r="C2" s="423"/>
      <c r="D2" s="423"/>
      <c r="E2" s="423"/>
      <c r="F2" s="423"/>
      <c r="G2" s="423"/>
      <c r="H2" s="423"/>
      <c r="I2" s="423"/>
      <c r="J2" s="423"/>
      <c r="K2" s="423"/>
      <c r="L2" s="423"/>
      <c r="M2" s="423"/>
      <c r="N2" s="423"/>
      <c r="O2" s="423"/>
      <c r="P2" s="423"/>
      <c r="Q2" s="423"/>
      <c r="R2" s="423"/>
      <c r="S2" s="423"/>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4" t="s">
        <v>0</v>
      </c>
      <c r="B3" s="424"/>
      <c r="C3" s="424"/>
      <c r="D3" s="424"/>
      <c r="E3" s="424"/>
      <c r="F3" s="424"/>
      <c r="G3" s="424"/>
      <c r="H3" s="424"/>
      <c r="I3" s="424"/>
      <c r="J3" s="424"/>
      <c r="K3" s="424"/>
      <c r="L3" s="424"/>
      <c r="M3" s="424"/>
      <c r="N3" s="424"/>
      <c r="O3" s="424"/>
      <c r="P3" s="424"/>
      <c r="Q3" s="424"/>
      <c r="R3" s="424"/>
      <c r="S3" s="424"/>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8"/>
      <c r="C4" s="428"/>
      <c r="D4" s="428"/>
      <c r="E4" s="428"/>
      <c r="F4" s="5"/>
      <c r="G4" s="14"/>
      <c r="H4" s="14"/>
      <c r="I4" s="14"/>
      <c r="J4" s="14"/>
      <c r="K4" s="14"/>
      <c r="L4" s="14"/>
      <c r="M4" s="14"/>
      <c r="N4" s="14"/>
      <c r="O4" s="14"/>
      <c r="P4" s="14"/>
      <c r="Q4" s="14"/>
      <c r="R4" s="14"/>
      <c r="S4" s="14"/>
      <c r="Z4" s="22" t="s">
        <v>102</v>
      </c>
      <c r="AA4" s="22" t="s">
        <v>103</v>
      </c>
    </row>
    <row r="5" spans="1:50" x14ac:dyDescent="0.15">
      <c r="A5" s="7"/>
      <c r="B5" s="429"/>
      <c r="C5" s="429"/>
      <c r="D5" s="429"/>
      <c r="E5" s="429"/>
      <c r="F5" s="7"/>
      <c r="G5" s="14"/>
      <c r="H5" s="14"/>
      <c r="I5" s="14"/>
      <c r="J5" s="14"/>
      <c r="K5" s="14"/>
      <c r="L5" s="14"/>
      <c r="M5" s="14"/>
      <c r="N5" s="14"/>
      <c r="O5" s="14"/>
      <c r="P5" s="14"/>
      <c r="Q5" s="14"/>
      <c r="R5" s="14"/>
      <c r="S5" s="14"/>
      <c r="Z5" s="23">
        <v>667</v>
      </c>
      <c r="AA5" s="23">
        <v>0</v>
      </c>
    </row>
    <row r="6" spans="1:50" ht="18.75" customHeight="1" x14ac:dyDescent="0.15">
      <c r="A6" s="5"/>
      <c r="B6" s="416" t="s">
        <v>100</v>
      </c>
      <c r="C6" s="417"/>
      <c r="D6" s="418" t="s">
        <v>99</v>
      </c>
      <c r="E6" s="419"/>
      <c r="F6" s="5"/>
      <c r="G6" s="430" t="s">
        <v>262</v>
      </c>
      <c r="H6" s="430"/>
      <c r="I6" s="430"/>
      <c r="J6" s="430"/>
      <c r="K6" s="430"/>
      <c r="L6" s="14"/>
      <c r="M6" s="288" t="s">
        <v>256</v>
      </c>
      <c r="N6" s="292">
        <f>'W.H curve'!G47</f>
        <v>6.3133333333333264E-2</v>
      </c>
      <c r="O6" s="415" t="s">
        <v>65</v>
      </c>
      <c r="P6" s="415"/>
      <c r="Q6" s="6"/>
      <c r="R6" s="14"/>
      <c r="S6" s="14"/>
      <c r="Z6" s="48">
        <v>670</v>
      </c>
      <c r="AA6" s="23">
        <v>214</v>
      </c>
    </row>
    <row r="7" spans="1:50" ht="18.75" customHeight="1" x14ac:dyDescent="0.15">
      <c r="A7" s="5"/>
      <c r="B7" s="420" t="s">
        <v>68</v>
      </c>
      <c r="C7" s="421"/>
      <c r="D7" s="420" t="s">
        <v>254</v>
      </c>
      <c r="E7" s="421"/>
      <c r="F7" s="5"/>
      <c r="G7" s="430"/>
      <c r="H7" s="430"/>
      <c r="I7" s="430"/>
      <c r="J7" s="430"/>
      <c r="K7" s="430"/>
      <c r="L7" s="14"/>
      <c r="M7" s="288" t="s">
        <v>257</v>
      </c>
      <c r="N7" s="292">
        <f>G46</f>
        <v>1.9633333333333369</v>
      </c>
      <c r="O7" s="415" t="s">
        <v>65</v>
      </c>
      <c r="P7" s="415"/>
      <c r="Q7" s="13"/>
      <c r="R7" s="14"/>
      <c r="S7" s="14"/>
      <c r="Z7" s="21">
        <v>680</v>
      </c>
      <c r="AA7" s="23">
        <v>1280</v>
      </c>
    </row>
    <row r="8" spans="1:50" ht="18.75" x14ac:dyDescent="0.15">
      <c r="A8" s="5"/>
      <c r="B8" s="286" t="s">
        <v>251</v>
      </c>
      <c r="C8" s="289">
        <v>700</v>
      </c>
      <c r="D8" s="287" t="s">
        <v>259</v>
      </c>
      <c r="E8" s="290">
        <v>44</v>
      </c>
      <c r="F8" s="5"/>
      <c r="G8" s="430"/>
      <c r="H8" s="430"/>
      <c r="I8" s="430"/>
      <c r="J8" s="430"/>
      <c r="K8" s="430"/>
      <c r="L8" s="14"/>
      <c r="M8" s="288" t="s">
        <v>258</v>
      </c>
      <c r="N8" s="292">
        <f>G45</f>
        <v>43.999999999999993</v>
      </c>
      <c r="O8" s="415" t="s">
        <v>65</v>
      </c>
      <c r="P8" s="415"/>
      <c r="Q8" s="13"/>
      <c r="R8" s="14"/>
      <c r="S8" s="14"/>
      <c r="Z8" s="21">
        <v>690</v>
      </c>
      <c r="AA8" s="23">
        <v>2345</v>
      </c>
    </row>
    <row r="9" spans="1:50" ht="16.5" x14ac:dyDescent="0.15">
      <c r="A9" s="5"/>
      <c r="B9" s="286" t="s">
        <v>252</v>
      </c>
      <c r="C9" s="289">
        <v>720</v>
      </c>
      <c r="D9" s="287" t="s">
        <v>260</v>
      </c>
      <c r="E9" s="290">
        <v>108.52</v>
      </c>
      <c r="F9" s="5"/>
      <c r="G9" s="14"/>
      <c r="H9" s="14"/>
      <c r="I9" s="14"/>
      <c r="J9" s="14"/>
      <c r="K9" s="14"/>
      <c r="L9" s="14"/>
      <c r="M9" s="414"/>
      <c r="N9" s="414"/>
      <c r="O9" s="414"/>
      <c r="P9" s="14"/>
      <c r="Q9" s="13"/>
      <c r="R9" s="14"/>
      <c r="S9" s="14"/>
      <c r="Z9" s="21">
        <v>700</v>
      </c>
      <c r="AA9" s="23">
        <v>4302</v>
      </c>
    </row>
    <row r="10" spans="1:50" ht="16.5" x14ac:dyDescent="0.15">
      <c r="A10" s="5"/>
      <c r="B10" s="286" t="s">
        <v>253</v>
      </c>
      <c r="C10" s="291">
        <v>750</v>
      </c>
      <c r="D10" s="287" t="s">
        <v>261</v>
      </c>
      <c r="E10" s="290">
        <v>300</v>
      </c>
      <c r="F10" s="5"/>
      <c r="G10" s="14"/>
      <c r="H10" s="14"/>
      <c r="I10" s="14"/>
      <c r="J10" s="14"/>
      <c r="K10" s="14"/>
      <c r="L10" s="14"/>
      <c r="M10" s="14"/>
      <c r="N10" s="14"/>
      <c r="O10" s="14"/>
      <c r="P10" s="14"/>
      <c r="Q10" s="15"/>
      <c r="R10" s="14"/>
      <c r="S10" s="14"/>
      <c r="Z10" s="21">
        <v>710</v>
      </c>
      <c r="AA10" s="23">
        <v>7130</v>
      </c>
    </row>
    <row r="11" spans="1:50" ht="18.75" x14ac:dyDescent="0.15">
      <c r="A11" s="5"/>
      <c r="B11" s="427" t="s">
        <v>255</v>
      </c>
      <c r="C11" s="427"/>
      <c r="D11" s="427"/>
      <c r="E11" s="427"/>
      <c r="F11" s="5"/>
      <c r="G11" s="14"/>
      <c r="H11" s="14"/>
      <c r="I11" s="14"/>
      <c r="J11" s="14"/>
      <c r="K11" s="14"/>
      <c r="L11" s="14"/>
      <c r="M11" s="425"/>
      <c r="N11" s="426"/>
      <c r="O11" s="426"/>
      <c r="P11" s="426"/>
      <c r="Q11" s="16"/>
      <c r="R11" s="14"/>
      <c r="S11" s="14"/>
      <c r="Z11" s="21">
        <v>720</v>
      </c>
      <c r="AA11" s="23">
        <v>11039</v>
      </c>
    </row>
    <row r="12" spans="1:50" x14ac:dyDescent="0.15">
      <c r="A12" s="5"/>
      <c r="B12" s="413">
        <v>700</v>
      </c>
      <c r="C12" s="413"/>
      <c r="D12" s="413"/>
      <c r="E12" s="413"/>
      <c r="F12" s="5"/>
      <c r="G12" s="14"/>
      <c r="H12" s="14"/>
      <c r="I12" s="14"/>
      <c r="J12" s="14"/>
      <c r="K12" s="14"/>
      <c r="L12" s="14"/>
      <c r="M12" s="14"/>
      <c r="N12" s="14"/>
      <c r="O12" s="14"/>
      <c r="P12" s="14"/>
      <c r="Q12" s="14"/>
      <c r="R12" s="14"/>
      <c r="S12" s="14"/>
      <c r="Z12" s="24">
        <v>730</v>
      </c>
      <c r="AA12" s="23">
        <v>16000</v>
      </c>
    </row>
    <row r="13" spans="1:50" x14ac:dyDescent="0.15">
      <c r="A13" s="5"/>
      <c r="B13" s="50"/>
      <c r="C13" s="52"/>
      <c r="D13" s="51"/>
      <c r="E13" s="18"/>
      <c r="F13" s="5"/>
      <c r="G13" s="14"/>
      <c r="H13" s="14"/>
      <c r="I13" s="14"/>
      <c r="J13" s="14"/>
      <c r="K13" s="14"/>
      <c r="L13" s="14"/>
      <c r="M13" s="14"/>
      <c r="N13" s="14"/>
      <c r="O13" s="14"/>
      <c r="P13" s="14"/>
      <c r="Q13" s="14"/>
      <c r="R13" s="14"/>
      <c r="S13" s="14"/>
      <c r="Z13" s="23">
        <v>740</v>
      </c>
      <c r="AA13" s="23">
        <v>22395</v>
      </c>
    </row>
    <row r="14" spans="1:50" x14ac:dyDescent="0.15">
      <c r="A14" s="5"/>
      <c r="B14" s="50"/>
      <c r="C14" s="14"/>
      <c r="D14" s="51"/>
      <c r="E14" s="18"/>
      <c r="F14" s="5"/>
      <c r="G14" s="14"/>
      <c r="H14" s="14"/>
      <c r="I14" s="14"/>
      <c r="J14" s="14"/>
      <c r="K14" s="14"/>
      <c r="L14" s="14"/>
      <c r="M14" s="14"/>
      <c r="N14" s="14"/>
      <c r="O14" s="14"/>
      <c r="P14" s="14"/>
      <c r="Q14" s="14"/>
      <c r="R14" s="14"/>
      <c r="S14" s="14"/>
      <c r="Z14" s="23">
        <v>750</v>
      </c>
      <c r="AA14" s="23">
        <v>30190</v>
      </c>
    </row>
    <row r="15" spans="1:50" x14ac:dyDescent="0.15">
      <c r="A15" s="5"/>
      <c r="B15" s="50"/>
      <c r="C15" s="53"/>
      <c r="D15" s="51"/>
      <c r="E15" s="18"/>
      <c r="F15" s="5"/>
      <c r="G15" s="14"/>
      <c r="H15" s="14"/>
      <c r="I15" s="14"/>
      <c r="J15" s="14"/>
      <c r="K15" s="14"/>
      <c r="L15" s="14"/>
      <c r="M15" s="14"/>
      <c r="N15" s="14"/>
      <c r="O15" s="14"/>
      <c r="P15" s="14"/>
      <c r="Q15" s="14"/>
      <c r="R15" s="14"/>
      <c r="S15" s="14"/>
      <c r="Z15" s="23">
        <v>752</v>
      </c>
      <c r="AA15" s="23">
        <v>31611</v>
      </c>
    </row>
    <row r="16" spans="1:50" x14ac:dyDescent="0.15">
      <c r="A16" s="5"/>
      <c r="B16" s="14"/>
      <c r="C16" s="14"/>
      <c r="D16" s="14"/>
      <c r="E16" s="14"/>
      <c r="F16" s="5"/>
      <c r="G16" s="14"/>
      <c r="H16" s="14"/>
      <c r="I16" s="14"/>
      <c r="J16" s="14"/>
      <c r="K16" s="14"/>
      <c r="L16" s="14"/>
      <c r="M16" s="14"/>
      <c r="N16" s="14"/>
      <c r="O16" s="14"/>
      <c r="P16" s="14"/>
      <c r="Q16" s="14"/>
      <c r="R16" s="14"/>
      <c r="S16" s="14"/>
    </row>
    <row r="17" spans="1:19" x14ac:dyDescent="0.15">
      <c r="A17" s="5"/>
      <c r="B17" s="14"/>
      <c r="C17" s="14"/>
      <c r="D17" s="14"/>
      <c r="E17" s="14"/>
      <c r="F17" s="5"/>
      <c r="G17" s="14"/>
      <c r="H17" s="14"/>
      <c r="I17" s="14"/>
      <c r="J17" s="14"/>
      <c r="K17" s="14"/>
      <c r="L17" s="14"/>
      <c r="M17" s="14"/>
      <c r="N17" s="14"/>
      <c r="O17" s="14"/>
      <c r="P17" s="14"/>
      <c r="Q17" s="14"/>
      <c r="R17" s="14"/>
      <c r="S17" s="14"/>
    </row>
    <row r="18" spans="1:19" x14ac:dyDescent="0.15">
      <c r="A18" s="5"/>
      <c r="B18" s="50"/>
      <c r="C18" s="53"/>
      <c r="D18" s="51"/>
      <c r="E18" s="18"/>
      <c r="F18" s="5"/>
      <c r="G18" s="14"/>
      <c r="H18" s="14"/>
      <c r="I18" s="14"/>
      <c r="J18" s="14"/>
      <c r="K18" s="14"/>
      <c r="L18" s="14"/>
      <c r="M18" s="14"/>
      <c r="N18" s="14"/>
      <c r="O18" s="17"/>
      <c r="P18" s="14"/>
      <c r="Q18" s="14"/>
      <c r="R18" s="14"/>
      <c r="S18" s="14"/>
    </row>
    <row r="19" spans="1:19" x14ac:dyDescent="0.15">
      <c r="A19" s="5"/>
      <c r="B19" s="50"/>
      <c r="C19" s="51"/>
      <c r="D19" s="51"/>
      <c r="E19" s="50"/>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ht="18" customHeight="1" x14ac:dyDescent="0.15">
      <c r="A22" s="5"/>
      <c r="B22" s="14"/>
      <c r="C22" s="14"/>
      <c r="D22" s="14"/>
      <c r="E22" s="14"/>
      <c r="F22" s="5"/>
      <c r="G22" s="14"/>
      <c r="H22" s="14"/>
      <c r="I22" s="14"/>
      <c r="J22" s="14"/>
      <c r="K22" s="14"/>
      <c r="L22" s="14"/>
      <c r="M22" s="14"/>
      <c r="N22" s="14"/>
      <c r="O22" s="14"/>
      <c r="P22" s="14"/>
      <c r="Q22" s="14"/>
      <c r="R22" s="14"/>
      <c r="S22" s="14"/>
    </row>
    <row r="23" spans="1:19" ht="10.5" customHeight="1"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A29" s="297"/>
      <c r="B29" s="298" t="s">
        <v>69</v>
      </c>
      <c r="C29" s="293" t="s">
        <v>70</v>
      </c>
      <c r="D29" s="298" t="s">
        <v>71</v>
      </c>
      <c r="E29" s="297"/>
      <c r="F29" t="s">
        <v>72</v>
      </c>
      <c r="M29" s="297"/>
      <c r="N29" s="297"/>
    </row>
    <row r="30" spans="1:19" ht="14.25" thickBot="1" x14ac:dyDescent="0.2">
      <c r="A30" s="297"/>
      <c r="B30" s="294">
        <f>C8-$B$12</f>
        <v>0</v>
      </c>
      <c r="C30" s="295">
        <f>IF(B30&lt;&gt;"",B30^2,"")</f>
        <v>0</v>
      </c>
      <c r="D30" s="296">
        <f>E8</f>
        <v>44</v>
      </c>
      <c r="E30" s="297"/>
      <c r="M30" s="297"/>
      <c r="N30" s="297"/>
    </row>
    <row r="31" spans="1:19" x14ac:dyDescent="0.15">
      <c r="A31" s="297"/>
      <c r="B31" s="294">
        <f>C9-$B$12</f>
        <v>20</v>
      </c>
      <c r="C31" s="295">
        <f>IF(B31&lt;&gt;"",B31^2,"")</f>
        <v>400</v>
      </c>
      <c r="D31" s="296">
        <f>E9</f>
        <v>108.52</v>
      </c>
      <c r="E31" s="297"/>
      <c r="F31" s="387" t="s">
        <v>73</v>
      </c>
      <c r="G31" s="387"/>
      <c r="M31" s="297"/>
      <c r="N31" s="297"/>
    </row>
    <row r="32" spans="1:19" x14ac:dyDescent="0.15">
      <c r="A32" s="297"/>
      <c r="B32" s="294">
        <f>C10-$B$12</f>
        <v>50</v>
      </c>
      <c r="C32" s="295">
        <f>IF(B32&lt;&gt;"",B32^2,"")</f>
        <v>2500</v>
      </c>
      <c r="D32" s="296">
        <f>E10</f>
        <v>300</v>
      </c>
      <c r="E32" s="297"/>
      <c r="F32" s="384" t="s">
        <v>74</v>
      </c>
      <c r="G32" s="384">
        <v>1</v>
      </c>
      <c r="M32" s="297"/>
      <c r="N32" s="297"/>
    </row>
    <row r="33" spans="1:14" x14ac:dyDescent="0.15">
      <c r="A33" s="293"/>
      <c r="B33" s="294"/>
      <c r="C33" s="295"/>
      <c r="D33" s="296"/>
      <c r="E33" s="293"/>
      <c r="F33" s="384" t="s">
        <v>75</v>
      </c>
      <c r="G33" s="384">
        <v>1</v>
      </c>
      <c r="M33" s="297"/>
      <c r="N33" s="297"/>
    </row>
    <row r="34" spans="1:14" x14ac:dyDescent="0.15">
      <c r="A34" s="293"/>
      <c r="B34" s="294"/>
      <c r="C34" s="295"/>
      <c r="D34" s="296"/>
      <c r="E34" s="293"/>
      <c r="F34" s="384" t="s">
        <v>76</v>
      </c>
      <c r="G34" s="384">
        <v>65535</v>
      </c>
      <c r="M34" s="297"/>
      <c r="N34" s="297"/>
    </row>
    <row r="35" spans="1:14" x14ac:dyDescent="0.15">
      <c r="A35" s="293"/>
      <c r="B35" s="294"/>
      <c r="C35" s="295"/>
      <c r="D35" s="296"/>
      <c r="E35" s="293"/>
      <c r="F35" s="384" t="s">
        <v>77</v>
      </c>
      <c r="G35" s="384">
        <v>0</v>
      </c>
      <c r="M35" s="297"/>
      <c r="N35" s="297"/>
    </row>
    <row r="36" spans="1:14" ht="14.25" thickBot="1" x14ac:dyDescent="0.2">
      <c r="A36" s="293"/>
      <c r="B36" s="294"/>
      <c r="C36" s="295"/>
      <c r="D36" s="296"/>
      <c r="E36" s="293"/>
      <c r="F36" s="385" t="s">
        <v>78</v>
      </c>
      <c r="G36" s="385">
        <v>3</v>
      </c>
      <c r="M36" s="297"/>
      <c r="N36" s="297"/>
    </row>
    <row r="37" spans="1:14" x14ac:dyDescent="0.15">
      <c r="A37" s="293"/>
      <c r="B37" s="294"/>
      <c r="C37" s="295"/>
      <c r="D37" s="296"/>
      <c r="E37" s="293"/>
      <c r="M37" s="297"/>
      <c r="N37" s="297"/>
    </row>
    <row r="38" spans="1:14" ht="14.25" thickBot="1" x14ac:dyDescent="0.2">
      <c r="A38" s="293"/>
      <c r="B38" s="294"/>
      <c r="C38" s="295"/>
      <c r="D38" s="296"/>
      <c r="E38" s="293"/>
      <c r="F38" t="s">
        <v>79</v>
      </c>
      <c r="M38" s="297"/>
      <c r="N38" s="297"/>
    </row>
    <row r="39" spans="1:14" x14ac:dyDescent="0.15">
      <c r="A39" s="293"/>
      <c r="B39" s="294"/>
      <c r="C39" s="295"/>
      <c r="D39" s="296"/>
      <c r="E39" s="293"/>
      <c r="F39" s="386"/>
      <c r="G39" s="386" t="s">
        <v>84</v>
      </c>
      <c r="H39" s="386" t="s">
        <v>85</v>
      </c>
      <c r="I39" s="386" t="s">
        <v>86</v>
      </c>
      <c r="J39" s="386" t="s">
        <v>87</v>
      </c>
      <c r="K39" s="386" t="s">
        <v>88</v>
      </c>
      <c r="M39" s="297"/>
      <c r="N39" s="297"/>
    </row>
    <row r="40" spans="1:14" x14ac:dyDescent="0.15">
      <c r="A40" s="293"/>
      <c r="B40" s="294"/>
      <c r="C40" s="295"/>
      <c r="D40" s="296"/>
      <c r="E40" s="293"/>
      <c r="F40" s="384" t="s">
        <v>80</v>
      </c>
      <c r="G40" s="384">
        <v>2</v>
      </c>
      <c r="H40" s="384">
        <v>35454.473599999998</v>
      </c>
      <c r="I40" s="384">
        <v>17727.236799999999</v>
      </c>
      <c r="J40" s="384" t="e">
        <v>#NUM!</v>
      </c>
      <c r="K40" s="384" t="e">
        <v>#NUM!</v>
      </c>
      <c r="M40" s="297"/>
      <c r="N40" s="297"/>
    </row>
    <row r="41" spans="1:14" x14ac:dyDescent="0.15">
      <c r="A41" s="293"/>
      <c r="B41" s="294"/>
      <c r="C41" s="295"/>
      <c r="D41" s="296"/>
      <c r="E41" s="293"/>
      <c r="F41" s="384" t="s">
        <v>81</v>
      </c>
      <c r="G41" s="384">
        <v>0</v>
      </c>
      <c r="H41" s="384">
        <v>0</v>
      </c>
      <c r="I41" s="384">
        <v>65535</v>
      </c>
      <c r="J41" s="384"/>
      <c r="K41" s="384"/>
      <c r="M41" s="297"/>
      <c r="N41" s="297"/>
    </row>
    <row r="42" spans="1:14" ht="14.25" thickBot="1" x14ac:dyDescent="0.2">
      <c r="A42" s="293"/>
      <c r="B42" s="293"/>
      <c r="C42" s="293"/>
      <c r="D42" s="293"/>
      <c r="E42" s="293"/>
      <c r="F42" s="385" t="s">
        <v>82</v>
      </c>
      <c r="G42" s="385">
        <v>2</v>
      </c>
      <c r="H42" s="385">
        <v>35454.473599999998</v>
      </c>
      <c r="I42" s="385"/>
      <c r="J42" s="385"/>
      <c r="K42" s="385"/>
      <c r="M42" s="297"/>
      <c r="N42" s="297"/>
    </row>
    <row r="43" spans="1:14" ht="14.25" thickBot="1" x14ac:dyDescent="0.2">
      <c r="A43" s="293"/>
      <c r="B43" s="293"/>
      <c r="C43" s="293"/>
      <c r="D43" s="293"/>
      <c r="E43" s="293"/>
      <c r="M43" s="297"/>
      <c r="N43" s="297"/>
    </row>
    <row r="44" spans="1:14" x14ac:dyDescent="0.15">
      <c r="A44" s="297"/>
      <c r="B44" s="297"/>
      <c r="C44" s="297"/>
      <c r="D44" s="297"/>
      <c r="E44" s="297"/>
      <c r="F44" s="386"/>
      <c r="G44" s="386" t="s">
        <v>89</v>
      </c>
      <c r="H44" s="386" t="s">
        <v>77</v>
      </c>
      <c r="I44" s="386" t="s">
        <v>90</v>
      </c>
      <c r="J44" s="386" t="s">
        <v>91</v>
      </c>
      <c r="K44" s="386" t="s">
        <v>92</v>
      </c>
      <c r="L44" s="386" t="s">
        <v>93</v>
      </c>
      <c r="M44" s="297"/>
      <c r="N44" s="297"/>
    </row>
    <row r="45" spans="1:14" x14ac:dyDescent="0.15">
      <c r="A45" s="297"/>
      <c r="B45" s="297"/>
      <c r="C45" s="297"/>
      <c r="D45" s="297"/>
      <c r="E45" s="297"/>
      <c r="F45" s="384" t="s">
        <v>83</v>
      </c>
      <c r="G45" s="384">
        <v>43.999999999999993</v>
      </c>
      <c r="H45" s="384">
        <v>0</v>
      </c>
      <c r="I45" s="384">
        <v>65535</v>
      </c>
      <c r="J45" s="384" t="e">
        <v>#NUM!</v>
      </c>
      <c r="K45" s="384">
        <v>43.999999999999993</v>
      </c>
      <c r="L45" s="384">
        <v>43.999999999999993</v>
      </c>
      <c r="M45" s="297"/>
      <c r="N45" s="297"/>
    </row>
    <row r="46" spans="1:14" x14ac:dyDescent="0.15">
      <c r="A46" s="297"/>
      <c r="B46" s="297"/>
      <c r="C46" s="297"/>
      <c r="D46" s="297"/>
      <c r="E46" s="297"/>
      <c r="F46" s="384" t="s">
        <v>94</v>
      </c>
      <c r="G46" s="384">
        <v>1.9633333333333369</v>
      </c>
      <c r="H46" s="384">
        <v>0</v>
      </c>
      <c r="I46" s="384">
        <v>65535</v>
      </c>
      <c r="J46" s="384" t="e">
        <v>#NUM!</v>
      </c>
      <c r="K46" s="384">
        <v>1.9633333333333369</v>
      </c>
      <c r="L46" s="384">
        <v>1.9633333333333369</v>
      </c>
      <c r="M46" s="297"/>
      <c r="N46" s="297"/>
    </row>
    <row r="47" spans="1:14" ht="14.25" thickBot="1" x14ac:dyDescent="0.2">
      <c r="A47" s="297"/>
      <c r="B47" s="297"/>
      <c r="C47" s="297"/>
      <c r="D47" s="297"/>
      <c r="E47" s="297"/>
      <c r="F47" s="385" t="s">
        <v>95</v>
      </c>
      <c r="G47" s="385">
        <v>6.3133333333333264E-2</v>
      </c>
      <c r="H47" s="385">
        <v>0</v>
      </c>
      <c r="I47" s="385">
        <v>65535</v>
      </c>
      <c r="J47" s="385" t="e">
        <v>#NUM!</v>
      </c>
      <c r="K47" s="385">
        <v>6.3133333333333264E-2</v>
      </c>
      <c r="L47" s="385">
        <v>6.3133333333333264E-2</v>
      </c>
      <c r="M47" s="297"/>
      <c r="N47" s="297"/>
    </row>
    <row r="48" spans="1:14" x14ac:dyDescent="0.15">
      <c r="A48" s="297"/>
      <c r="B48" s="297"/>
      <c r="C48" s="297"/>
      <c r="D48" s="297"/>
      <c r="E48" s="297"/>
      <c r="M48" s="297"/>
      <c r="N48" s="297"/>
    </row>
    <row r="49" spans="1:25" x14ac:dyDescent="0.15">
      <c r="A49" s="297"/>
      <c r="B49" s="297"/>
      <c r="C49" s="297"/>
      <c r="D49" s="297"/>
      <c r="E49" s="297"/>
      <c r="M49" s="297"/>
      <c r="N49" s="297"/>
    </row>
    <row r="50" spans="1:25" x14ac:dyDescent="0.15">
      <c r="A50" s="297"/>
      <c r="B50" s="297"/>
      <c r="C50" s="297"/>
      <c r="D50" s="297"/>
      <c r="E50" s="297"/>
      <c r="M50" s="297"/>
      <c r="N50" s="297"/>
    </row>
    <row r="51" spans="1:25" x14ac:dyDescent="0.15">
      <c r="A51" s="297"/>
      <c r="B51" s="297"/>
      <c r="C51" s="297"/>
      <c r="D51" s="297"/>
      <c r="E51" s="297"/>
      <c r="F51" t="s">
        <v>96</v>
      </c>
      <c r="M51" s="297"/>
      <c r="N51" s="297"/>
    </row>
    <row r="52" spans="1:25" ht="14.25" thickBot="1" x14ac:dyDescent="0.2">
      <c r="A52" s="297"/>
      <c r="B52" s="297"/>
      <c r="C52" s="297"/>
      <c r="D52" s="297"/>
      <c r="E52" s="297"/>
      <c r="M52" s="297"/>
      <c r="N52" s="297"/>
    </row>
    <row r="53" spans="1:25" x14ac:dyDescent="0.15">
      <c r="A53" s="297"/>
      <c r="B53" s="297"/>
      <c r="C53" s="297"/>
      <c r="D53" s="297"/>
      <c r="E53" s="297"/>
      <c r="F53" s="386" t="s">
        <v>78</v>
      </c>
      <c r="G53" s="386" t="s">
        <v>97</v>
      </c>
      <c r="H53" s="386" t="s">
        <v>81</v>
      </c>
      <c r="I53" s="386" t="s">
        <v>98</v>
      </c>
      <c r="M53" s="297"/>
      <c r="N53" s="297"/>
    </row>
    <row r="54" spans="1:25" x14ac:dyDescent="0.15">
      <c r="A54" s="297"/>
      <c r="B54" s="297"/>
      <c r="C54" s="297"/>
      <c r="D54" s="297"/>
      <c r="E54" s="297"/>
      <c r="F54" s="384">
        <v>1</v>
      </c>
      <c r="G54" s="384">
        <v>43.999999999999993</v>
      </c>
      <c r="H54" s="384">
        <v>7.1054273576010019E-15</v>
      </c>
      <c r="I54" s="384">
        <v>7.5346246624860587E+146</v>
      </c>
      <c r="M54" s="297"/>
      <c r="N54" s="297"/>
    </row>
    <row r="55" spans="1:25" s="14" customFormat="1" x14ac:dyDescent="0.15">
      <c r="A55" s="293"/>
      <c r="B55" s="293"/>
      <c r="C55" s="293"/>
      <c r="D55" s="293"/>
      <c r="E55" s="293"/>
      <c r="F55" s="384">
        <v>2</v>
      </c>
      <c r="G55" s="384">
        <v>108.52000000000004</v>
      </c>
      <c r="H55" s="384">
        <v>-4.2632564145606011E-14</v>
      </c>
      <c r="I55" s="384">
        <v>-4.520774797491635E+147</v>
      </c>
      <c r="J55"/>
      <c r="K55"/>
      <c r="L55"/>
      <c r="M55" s="293"/>
      <c r="N55" s="293"/>
      <c r="O55"/>
      <c r="P55"/>
      <c r="Q55"/>
      <c r="R55"/>
      <c r="S55"/>
      <c r="T55"/>
      <c r="U55"/>
      <c r="V55"/>
      <c r="W55"/>
      <c r="X55"/>
      <c r="Y55"/>
    </row>
    <row r="56" spans="1:25" ht="14.25" thickBot="1" x14ac:dyDescent="0.2">
      <c r="A56" s="297"/>
      <c r="B56" s="297"/>
      <c r="C56" s="297"/>
      <c r="D56" s="297"/>
      <c r="E56" s="297"/>
      <c r="F56" s="385">
        <v>3</v>
      </c>
      <c r="G56" s="385">
        <v>300</v>
      </c>
      <c r="H56" s="385">
        <v>0</v>
      </c>
      <c r="I56" s="385">
        <v>0</v>
      </c>
      <c r="M56" s="297"/>
      <c r="N56" s="297"/>
    </row>
    <row r="57" spans="1:25" x14ac:dyDescent="0.15">
      <c r="A57" s="297"/>
      <c r="B57" s="297"/>
      <c r="C57" s="297"/>
      <c r="D57" s="297"/>
      <c r="E57" s="297"/>
      <c r="F57" s="297"/>
      <c r="G57" s="297"/>
      <c r="H57" s="297"/>
      <c r="I57" s="297"/>
      <c r="J57" s="297"/>
      <c r="K57" s="297"/>
      <c r="L57" s="297"/>
      <c r="M57" s="297"/>
      <c r="N57" s="297"/>
    </row>
    <row r="58" spans="1:25" x14ac:dyDescent="0.15">
      <c r="A58" s="297"/>
      <c r="B58" s="297"/>
      <c r="C58" s="297"/>
      <c r="D58" s="297"/>
      <c r="E58" s="297"/>
      <c r="F58" s="297"/>
      <c r="G58" s="297"/>
      <c r="H58" s="297"/>
      <c r="I58" s="297"/>
      <c r="J58" s="297"/>
      <c r="K58" s="297"/>
      <c r="L58" s="297"/>
      <c r="M58" s="297"/>
      <c r="N58" s="297"/>
    </row>
    <row r="59" spans="1:25" x14ac:dyDescent="0.15">
      <c r="A59" s="297"/>
      <c r="B59" s="297"/>
      <c r="C59" s="297"/>
      <c r="D59" s="297"/>
      <c r="E59" s="297"/>
      <c r="F59" s="297"/>
      <c r="G59" s="297"/>
      <c r="H59" s="297"/>
      <c r="I59" s="297"/>
      <c r="J59" s="297"/>
      <c r="K59" s="297"/>
      <c r="L59" s="297"/>
      <c r="M59" s="297"/>
      <c r="N59" s="297"/>
    </row>
    <row r="64" spans="1:25" ht="14.25" thickBot="1" x14ac:dyDescent="0.2">
      <c r="F64" s="20"/>
      <c r="G64" s="20"/>
      <c r="H64" s="20"/>
      <c r="I64" s="20"/>
    </row>
  </sheetData>
  <mergeCells count="18">
    <mergeCell ref="A1:S1"/>
    <mergeCell ref="A2:S2"/>
    <mergeCell ref="A3:S3"/>
    <mergeCell ref="M11:P11"/>
    <mergeCell ref="B11:E11"/>
    <mergeCell ref="B4:E4"/>
    <mergeCell ref="B5:C5"/>
    <mergeCell ref="D5:E5"/>
    <mergeCell ref="G6:K8"/>
    <mergeCell ref="B12:E12"/>
    <mergeCell ref="M9:O9"/>
    <mergeCell ref="O8:P8"/>
    <mergeCell ref="B6:C6"/>
    <mergeCell ref="D6:E6"/>
    <mergeCell ref="O6:P6"/>
    <mergeCell ref="B7:C7"/>
    <mergeCell ref="D7:E7"/>
    <mergeCell ref="O7:P7"/>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57150</xdr:rowOff>
                  </from>
                  <to>
                    <xdr:col>2</xdr:col>
                    <xdr:colOff>676275</xdr:colOff>
                    <xdr:row>16</xdr:row>
                    <xdr:rowOff>57150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400050</xdr:colOff>
                    <xdr:row>4</xdr:row>
                    <xdr:rowOff>19050</xdr:rowOff>
                  </from>
                  <to>
                    <xdr:col>5</xdr:col>
                    <xdr:colOff>180975</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333375</xdr:colOff>
                    <xdr:row>4</xdr:row>
                    <xdr:rowOff>38100</xdr:rowOff>
                  </from>
                  <to>
                    <xdr:col>11</xdr:col>
                    <xdr:colOff>504825</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619125</xdr:colOff>
                    <xdr:row>4</xdr:row>
                    <xdr:rowOff>47625</xdr:rowOff>
                  </from>
                  <to>
                    <xdr:col>16</xdr:col>
                    <xdr:colOff>295275</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133350</xdr:rowOff>
                  </from>
                  <to>
                    <xdr:col>2</xdr:col>
                    <xdr:colOff>628650</xdr:colOff>
                    <xdr:row>19</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X55"/>
  <sheetViews>
    <sheetView zoomScale="70" zoomScaleNormal="70" workbookViewId="0">
      <selection activeCell="E13" sqref="E13"/>
    </sheetView>
  </sheetViews>
  <sheetFormatPr defaultRowHeight="13.5" x14ac:dyDescent="0.15"/>
  <cols>
    <col min="3" max="3" width="14.375" customWidth="1"/>
    <col min="4" max="4" width="11.125" bestFit="1" customWidth="1"/>
    <col min="6" max="12" width="10.75" customWidth="1"/>
    <col min="13" max="13" width="11.25" customWidth="1"/>
    <col min="14" max="14" width="16.125" customWidth="1"/>
    <col min="15" max="18" width="10.75" customWidth="1"/>
  </cols>
  <sheetData>
    <row r="1" spans="1:50" s="2" customFormat="1" ht="39.75" customHeight="1" x14ac:dyDescent="0.15">
      <c r="A1" s="422" t="s">
        <v>109</v>
      </c>
      <c r="B1" s="422"/>
      <c r="C1" s="422"/>
      <c r="D1" s="422"/>
      <c r="E1" s="422"/>
      <c r="F1" s="422"/>
      <c r="G1" s="422"/>
      <c r="H1" s="422"/>
      <c r="I1" s="422"/>
      <c r="J1" s="422"/>
      <c r="K1" s="422"/>
      <c r="L1" s="422"/>
      <c r="M1" s="422"/>
      <c r="N1" s="422"/>
      <c r="O1" s="422"/>
      <c r="P1" s="422"/>
      <c r="Q1" s="422"/>
      <c r="R1" s="422"/>
      <c r="S1" s="422"/>
      <c r="T1" s="45"/>
      <c r="U1" s="45"/>
      <c r="V1" s="45"/>
      <c r="W1" s="45"/>
      <c r="X1" s="45"/>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15">
      <c r="A2" s="423" t="s">
        <v>64</v>
      </c>
      <c r="B2" s="423"/>
      <c r="C2" s="423"/>
      <c r="D2" s="423"/>
      <c r="E2" s="423"/>
      <c r="F2" s="423"/>
      <c r="G2" s="423"/>
      <c r="H2" s="423"/>
      <c r="I2" s="423"/>
      <c r="J2" s="423"/>
      <c r="K2" s="423"/>
      <c r="L2" s="423"/>
      <c r="M2" s="423"/>
      <c r="N2" s="423"/>
      <c r="O2" s="423"/>
      <c r="P2" s="423"/>
      <c r="Q2" s="423"/>
      <c r="R2" s="423"/>
      <c r="S2" s="423"/>
      <c r="T2" s="46"/>
      <c r="U2" s="46"/>
      <c r="V2" s="46"/>
      <c r="W2" s="46"/>
      <c r="X2" s="46"/>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15">
      <c r="A3" s="424" t="s">
        <v>0</v>
      </c>
      <c r="B3" s="424"/>
      <c r="C3" s="424"/>
      <c r="D3" s="424"/>
      <c r="E3" s="424"/>
      <c r="F3" s="424"/>
      <c r="G3" s="424"/>
      <c r="H3" s="424"/>
      <c r="I3" s="424"/>
      <c r="J3" s="424"/>
      <c r="K3" s="424"/>
      <c r="L3" s="424"/>
      <c r="M3" s="424"/>
      <c r="N3" s="424"/>
      <c r="O3" s="424"/>
      <c r="P3" s="424"/>
      <c r="Q3" s="424"/>
      <c r="R3" s="424"/>
      <c r="S3" s="424"/>
      <c r="T3" s="47"/>
      <c r="U3" s="47"/>
      <c r="V3" s="47"/>
      <c r="W3" s="47"/>
      <c r="X3" s="47"/>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15">
      <c r="A4" s="5"/>
      <c r="B4" s="428"/>
      <c r="C4" s="428"/>
      <c r="D4" s="428"/>
      <c r="E4" s="428"/>
      <c r="F4" s="5"/>
      <c r="G4" s="14"/>
      <c r="H4" s="14"/>
      <c r="I4" s="14"/>
      <c r="J4" s="14"/>
      <c r="K4" s="14"/>
      <c r="L4" s="14"/>
      <c r="M4" s="14"/>
      <c r="N4" s="14"/>
      <c r="O4" s="14"/>
      <c r="P4" s="14"/>
      <c r="Q4" s="14"/>
      <c r="R4" s="14"/>
      <c r="S4" s="14"/>
      <c r="Z4" s="22"/>
      <c r="AA4" s="22"/>
    </row>
    <row r="5" spans="1:50" x14ac:dyDescent="0.15">
      <c r="A5" s="7"/>
      <c r="B5" s="429"/>
      <c r="C5" s="429"/>
      <c r="D5" s="429"/>
      <c r="E5" s="429"/>
      <c r="F5" s="7"/>
      <c r="G5" s="14"/>
      <c r="H5" s="14"/>
      <c r="I5" s="14"/>
      <c r="J5" s="14"/>
      <c r="K5" s="14"/>
      <c r="L5" s="14"/>
      <c r="M5" s="14"/>
      <c r="N5" s="14"/>
      <c r="O5" s="14"/>
      <c r="P5" s="14"/>
      <c r="Q5" s="14"/>
      <c r="R5" s="14"/>
      <c r="S5" s="14"/>
      <c r="Z5" s="23"/>
      <c r="AA5" s="23"/>
    </row>
    <row r="6" spans="1:50" ht="18.75" customHeight="1" x14ac:dyDescent="0.15">
      <c r="A6" s="5"/>
      <c r="B6" s="61" t="s">
        <v>1</v>
      </c>
      <c r="C6" s="63">
        <v>2.7</v>
      </c>
      <c r="D6" s="431" t="s">
        <v>66</v>
      </c>
      <c r="E6" s="431"/>
      <c r="F6" s="5"/>
      <c r="G6" s="430"/>
      <c r="H6" s="430"/>
      <c r="I6" s="430"/>
      <c r="J6" s="430"/>
      <c r="K6" s="430"/>
      <c r="L6" s="14"/>
      <c r="M6" s="55"/>
      <c r="N6" s="56"/>
      <c r="O6" s="441"/>
      <c r="P6" s="441"/>
      <c r="Q6" s="6"/>
      <c r="R6" s="14"/>
      <c r="S6" s="14"/>
      <c r="Z6" s="48"/>
      <c r="AA6" s="23"/>
    </row>
    <row r="7" spans="1:50" ht="18.75" customHeight="1" x14ac:dyDescent="0.15">
      <c r="A7" s="5"/>
      <c r="B7" s="61" t="s">
        <v>2</v>
      </c>
      <c r="C7" s="63">
        <v>1.1000000000000001</v>
      </c>
      <c r="D7" s="442" t="s">
        <v>67</v>
      </c>
      <c r="E7" s="442"/>
      <c r="F7" s="5"/>
      <c r="G7" s="430"/>
      <c r="H7" s="430"/>
      <c r="I7" s="430"/>
      <c r="J7" s="430"/>
      <c r="K7" s="430"/>
      <c r="L7" s="14"/>
      <c r="M7" s="55"/>
      <c r="N7" s="56"/>
      <c r="O7" s="441"/>
      <c r="P7" s="441"/>
      <c r="Q7" s="13"/>
      <c r="R7" s="14"/>
      <c r="S7" s="14"/>
      <c r="Z7" s="21"/>
      <c r="AA7" s="23"/>
    </row>
    <row r="8" spans="1:50" ht="14.25" x14ac:dyDescent="0.15">
      <c r="A8" s="5"/>
      <c r="B8" s="61" t="s">
        <v>3</v>
      </c>
      <c r="C8" s="64">
        <v>6.9999999999999999E-4</v>
      </c>
      <c r="D8" s="439" t="s">
        <v>67</v>
      </c>
      <c r="E8" s="439"/>
      <c r="F8" s="5"/>
      <c r="G8" s="430"/>
      <c r="H8" s="430"/>
      <c r="I8" s="430"/>
      <c r="J8" s="430"/>
      <c r="K8" s="430"/>
      <c r="L8" s="14"/>
      <c r="M8" s="55"/>
      <c r="N8" s="56"/>
      <c r="O8" s="441"/>
      <c r="P8" s="441"/>
      <c r="Q8" s="13"/>
      <c r="R8" s="14"/>
      <c r="S8" s="14"/>
      <c r="Z8" s="21"/>
      <c r="AA8" s="23"/>
    </row>
    <row r="9" spans="1:50" ht="14.25" x14ac:dyDescent="0.15">
      <c r="A9" s="5"/>
      <c r="B9" s="61" t="s">
        <v>4</v>
      </c>
      <c r="C9" s="63">
        <v>0</v>
      </c>
      <c r="D9" s="440" t="s">
        <v>67</v>
      </c>
      <c r="E9" s="440"/>
      <c r="F9" s="31"/>
      <c r="G9" s="31"/>
      <c r="H9" s="14"/>
      <c r="I9" s="14"/>
      <c r="J9" s="14"/>
      <c r="K9" s="14"/>
      <c r="L9" s="14"/>
      <c r="M9" s="436"/>
      <c r="N9" s="436"/>
      <c r="O9" s="436"/>
      <c r="P9" s="14"/>
      <c r="Q9" s="13"/>
      <c r="R9" s="14"/>
      <c r="S9" s="14"/>
      <c r="Z9" s="21"/>
      <c r="AA9" s="23"/>
    </row>
    <row r="10" spans="1:50" x14ac:dyDescent="0.15">
      <c r="A10" s="5"/>
      <c r="B10" s="50"/>
      <c r="C10" s="60"/>
      <c r="D10" s="51"/>
      <c r="E10" s="59"/>
      <c r="F10" s="5"/>
      <c r="G10" s="14"/>
      <c r="H10" s="14"/>
      <c r="I10" s="14"/>
      <c r="J10" s="14"/>
      <c r="K10" s="14"/>
      <c r="L10" s="14"/>
      <c r="M10" s="14"/>
      <c r="N10" s="14"/>
      <c r="O10" s="14"/>
      <c r="P10" s="14"/>
      <c r="Q10" s="15"/>
      <c r="R10" s="14"/>
      <c r="S10" s="14"/>
      <c r="Z10" s="21"/>
      <c r="AA10" s="23"/>
    </row>
    <row r="11" spans="1:50" ht="14.25" x14ac:dyDescent="0.15">
      <c r="A11" s="5"/>
      <c r="B11" s="437"/>
      <c r="C11" s="437"/>
      <c r="D11" s="437"/>
      <c r="E11" s="437"/>
      <c r="F11" s="5"/>
      <c r="G11" s="14"/>
      <c r="H11" s="14"/>
      <c r="I11" s="14"/>
      <c r="J11" s="14"/>
      <c r="K11" s="14"/>
      <c r="L11" s="14"/>
      <c r="M11" s="425"/>
      <c r="N11" s="426"/>
      <c r="O11" s="426"/>
      <c r="P11" s="426"/>
      <c r="Q11" s="16"/>
      <c r="R11" s="14"/>
      <c r="S11" s="14"/>
      <c r="Z11" s="21"/>
      <c r="AA11" s="23"/>
    </row>
    <row r="12" spans="1:50" x14ac:dyDescent="0.15">
      <c r="A12" s="5"/>
      <c r="B12" s="438"/>
      <c r="C12" s="438"/>
      <c r="D12" s="438"/>
      <c r="E12" s="438"/>
      <c r="F12" s="5"/>
      <c r="G12" s="14"/>
      <c r="H12" s="14"/>
      <c r="I12" s="14"/>
      <c r="J12" s="14"/>
      <c r="K12" s="14"/>
      <c r="L12" s="14"/>
      <c r="M12" s="14"/>
      <c r="N12" s="14"/>
      <c r="O12" s="14"/>
      <c r="P12" s="14"/>
      <c r="Q12" s="14"/>
      <c r="R12" s="14"/>
      <c r="S12" s="14"/>
      <c r="Z12" s="24"/>
      <c r="AA12" s="23"/>
    </row>
    <row r="13" spans="1:50" x14ac:dyDescent="0.15">
      <c r="A13" s="5"/>
      <c r="B13" s="50"/>
      <c r="C13" s="52"/>
      <c r="D13" s="51"/>
      <c r="E13" s="18"/>
      <c r="F13" s="5"/>
      <c r="G13" s="14"/>
      <c r="H13" s="14"/>
      <c r="I13" s="14"/>
      <c r="J13" s="14"/>
      <c r="K13" s="14"/>
      <c r="L13" s="14"/>
      <c r="M13" s="14"/>
      <c r="N13" s="14"/>
      <c r="O13" s="14"/>
      <c r="P13" s="14"/>
      <c r="Q13" s="14"/>
      <c r="R13" s="14"/>
      <c r="S13" s="14"/>
      <c r="Z13" s="23"/>
      <c r="AA13" s="23"/>
    </row>
    <row r="14" spans="1:50" x14ac:dyDescent="0.15">
      <c r="A14" s="5"/>
      <c r="B14" s="50"/>
      <c r="C14" s="14"/>
      <c r="D14" s="51"/>
      <c r="E14" s="18"/>
      <c r="F14" s="5"/>
      <c r="G14" s="14"/>
      <c r="H14" s="14"/>
      <c r="I14" s="14"/>
      <c r="J14" s="14"/>
      <c r="K14" s="14"/>
      <c r="L14" s="14"/>
      <c r="M14" s="14"/>
      <c r="N14" s="14"/>
      <c r="O14" s="14"/>
      <c r="P14" s="14"/>
      <c r="Q14" s="14"/>
      <c r="R14" s="14"/>
      <c r="S14" s="14"/>
      <c r="Z14" s="23"/>
      <c r="AA14" s="23"/>
    </row>
    <row r="15" spans="1:50" x14ac:dyDescent="0.15">
      <c r="A15" s="5"/>
      <c r="B15" s="50"/>
      <c r="C15" s="53"/>
      <c r="D15" s="51"/>
      <c r="E15" s="18"/>
      <c r="F15" s="5"/>
      <c r="G15" s="14"/>
      <c r="H15" s="14"/>
      <c r="I15" s="14"/>
      <c r="J15" s="14"/>
      <c r="K15" s="14"/>
      <c r="L15" s="14"/>
      <c r="M15" s="14"/>
      <c r="N15" s="14"/>
      <c r="O15" s="14"/>
      <c r="P15" s="14"/>
      <c r="Q15" s="14"/>
      <c r="R15" s="14"/>
      <c r="S15" s="14"/>
      <c r="Z15" s="23"/>
      <c r="AA15" s="23"/>
    </row>
    <row r="16" spans="1:50" x14ac:dyDescent="0.15">
      <c r="A16" s="5"/>
      <c r="B16" s="14"/>
      <c r="C16" s="14"/>
      <c r="D16" s="14"/>
      <c r="E16" s="14"/>
      <c r="F16" s="5"/>
      <c r="G16" s="14"/>
      <c r="H16" s="14"/>
      <c r="I16" s="14"/>
      <c r="J16" s="14"/>
      <c r="K16" s="14"/>
      <c r="L16" s="14"/>
      <c r="M16" s="14"/>
      <c r="N16" s="14"/>
      <c r="O16" s="14"/>
      <c r="P16" s="14"/>
      <c r="Q16" s="14"/>
      <c r="R16" s="14"/>
      <c r="S16" s="14"/>
    </row>
    <row r="17" spans="1:19" ht="14.25" x14ac:dyDescent="0.15">
      <c r="A17" s="5"/>
      <c r="B17" s="61" t="s">
        <v>1</v>
      </c>
      <c r="C17" s="63">
        <v>2.6</v>
      </c>
      <c r="D17" s="431" t="s">
        <v>66</v>
      </c>
      <c r="E17" s="431"/>
      <c r="F17" s="5"/>
      <c r="G17" s="14"/>
      <c r="H17" s="14"/>
      <c r="I17" s="14"/>
      <c r="J17" s="14"/>
      <c r="K17" s="14"/>
      <c r="L17" s="14"/>
      <c r="M17" s="14"/>
      <c r="N17" s="14"/>
      <c r="O17" s="14"/>
      <c r="P17" s="14"/>
      <c r="Q17" s="14"/>
      <c r="R17" s="14"/>
      <c r="S17" s="14"/>
    </row>
    <row r="18" spans="1:19" ht="14.25" x14ac:dyDescent="0.15">
      <c r="A18" s="5"/>
      <c r="B18" s="61" t="s">
        <v>2</v>
      </c>
      <c r="C18" s="63">
        <v>8</v>
      </c>
      <c r="D18" s="432" t="s">
        <v>67</v>
      </c>
      <c r="E18" s="433"/>
      <c r="F18" s="5"/>
      <c r="G18" s="14"/>
      <c r="H18" s="14"/>
      <c r="I18" s="14"/>
      <c r="J18" s="14"/>
      <c r="K18" s="14"/>
      <c r="L18" s="14"/>
      <c r="M18" s="14"/>
      <c r="N18" s="14"/>
      <c r="O18" s="17"/>
      <c r="P18" s="14"/>
      <c r="Q18" s="14"/>
      <c r="R18" s="14"/>
      <c r="S18" s="14"/>
    </row>
    <row r="19" spans="1:19" ht="14.25" x14ac:dyDescent="0.15">
      <c r="A19" s="5"/>
      <c r="B19" s="61" t="s">
        <v>3</v>
      </c>
      <c r="C19" s="64">
        <v>1.3</v>
      </c>
      <c r="D19" s="434" t="s">
        <v>67</v>
      </c>
      <c r="E19" s="435"/>
      <c r="F19" s="5"/>
      <c r="G19" s="14"/>
      <c r="H19" s="14"/>
      <c r="I19" s="14"/>
      <c r="J19" s="14"/>
      <c r="K19" s="14"/>
      <c r="L19" s="14"/>
      <c r="M19" s="14"/>
      <c r="N19" s="14"/>
      <c r="O19" s="14"/>
      <c r="P19" s="14"/>
      <c r="Q19" s="14"/>
      <c r="R19" s="14"/>
      <c r="S19" s="14"/>
    </row>
    <row r="20" spans="1:19" x14ac:dyDescent="0.15">
      <c r="A20" s="5"/>
      <c r="B20" s="50"/>
      <c r="C20" s="50"/>
      <c r="D20" s="50"/>
      <c r="E20" s="50"/>
      <c r="F20" s="5"/>
      <c r="G20" s="14"/>
      <c r="H20" s="14"/>
      <c r="I20" s="14"/>
      <c r="J20" s="14"/>
      <c r="K20" s="14"/>
      <c r="L20" s="14"/>
      <c r="M20" s="14"/>
      <c r="N20" s="14"/>
      <c r="O20" s="14"/>
      <c r="P20" s="14"/>
      <c r="Q20" s="14"/>
      <c r="R20" s="14"/>
      <c r="S20" s="14"/>
    </row>
    <row r="21" spans="1:19" x14ac:dyDescent="0.15">
      <c r="A21" s="5"/>
      <c r="B21" s="14"/>
      <c r="C21" s="14"/>
      <c r="D21" s="14"/>
      <c r="E21" s="14"/>
      <c r="F21" s="5"/>
      <c r="G21" s="14"/>
      <c r="H21" s="14"/>
      <c r="I21" s="14"/>
      <c r="J21" s="14"/>
      <c r="K21" s="14"/>
      <c r="L21" s="14"/>
      <c r="M21" s="14"/>
      <c r="N21" s="14"/>
      <c r="O21" s="14"/>
      <c r="P21" s="14"/>
      <c r="Q21" s="14"/>
      <c r="R21" s="14"/>
      <c r="S21" s="14"/>
    </row>
    <row r="22" spans="1:19" x14ac:dyDescent="0.15">
      <c r="A22" s="5"/>
      <c r="B22" s="14"/>
      <c r="C22" s="14"/>
      <c r="D22" s="14"/>
      <c r="E22" s="14"/>
      <c r="F22" s="5"/>
      <c r="G22" s="14"/>
      <c r="H22" s="14"/>
      <c r="I22" s="14"/>
      <c r="J22" s="14"/>
      <c r="K22" s="14"/>
      <c r="L22" s="14"/>
      <c r="M22" s="14"/>
      <c r="N22" s="14"/>
      <c r="O22" s="14"/>
      <c r="P22" s="14"/>
      <c r="Q22" s="14"/>
      <c r="R22" s="14"/>
      <c r="S22" s="14"/>
    </row>
    <row r="23" spans="1:19" x14ac:dyDescent="0.15">
      <c r="A23" s="5"/>
      <c r="B23" s="14"/>
      <c r="C23" s="14"/>
      <c r="D23" s="14"/>
      <c r="E23" s="14"/>
      <c r="F23" s="5"/>
      <c r="G23" s="18"/>
      <c r="H23" s="18"/>
      <c r="I23" s="18"/>
      <c r="J23" s="18"/>
      <c r="K23" s="14"/>
      <c r="L23" s="14"/>
      <c r="M23" s="14"/>
      <c r="N23" s="14"/>
      <c r="O23" s="14"/>
      <c r="P23" s="14"/>
      <c r="Q23" s="14"/>
      <c r="R23" s="14"/>
      <c r="S23" s="14"/>
    </row>
    <row r="24" spans="1:19" x14ac:dyDescent="0.15">
      <c r="A24" s="5"/>
      <c r="B24" s="19"/>
      <c r="C24" s="19"/>
      <c r="D24" s="19"/>
      <c r="E24" s="19"/>
      <c r="F24" s="5"/>
      <c r="G24" s="14"/>
      <c r="H24" s="14"/>
      <c r="I24" s="14"/>
      <c r="J24" s="14"/>
      <c r="K24" s="14"/>
      <c r="L24" s="14"/>
      <c r="M24" s="14"/>
      <c r="N24" s="14"/>
      <c r="O24" s="14"/>
      <c r="P24" s="14"/>
      <c r="Q24" s="14"/>
      <c r="R24" s="14"/>
      <c r="S24" s="14"/>
    </row>
    <row r="25" spans="1:19" x14ac:dyDescent="0.15">
      <c r="A25" s="14"/>
      <c r="B25" s="14" t="e">
        <f>tc(C54,H20,B22,B61,C61,B19)</f>
        <v>#VALUE!</v>
      </c>
      <c r="C25" s="14"/>
      <c r="D25" s="14"/>
      <c r="E25" s="49"/>
      <c r="F25" s="14"/>
      <c r="G25" s="14"/>
      <c r="H25" s="14"/>
      <c r="I25" s="14"/>
      <c r="J25" s="14"/>
      <c r="K25" s="14"/>
      <c r="L25" s="14"/>
      <c r="M25" s="14"/>
      <c r="N25" s="14"/>
      <c r="O25" s="14"/>
      <c r="P25" s="14"/>
      <c r="Q25" s="14"/>
      <c r="R25" s="14"/>
      <c r="S25" s="14"/>
    </row>
    <row r="26" spans="1:19" x14ac:dyDescent="0.15">
      <c r="A26" s="14"/>
      <c r="B26" s="14"/>
      <c r="C26" s="14"/>
      <c r="D26" s="14"/>
      <c r="E26" s="14"/>
      <c r="F26" s="14"/>
      <c r="G26" s="14"/>
      <c r="H26" s="14"/>
      <c r="I26" s="14"/>
      <c r="J26" s="14"/>
      <c r="K26" s="14"/>
      <c r="L26" s="14"/>
      <c r="M26" s="14"/>
      <c r="N26" s="14"/>
      <c r="O26" s="14"/>
      <c r="P26" s="14"/>
      <c r="Q26" s="14"/>
      <c r="R26" s="14"/>
      <c r="S26" s="14"/>
    </row>
    <row r="27" spans="1:19" x14ac:dyDescent="0.15">
      <c r="A27" s="14"/>
      <c r="B27" s="14"/>
      <c r="C27" s="14"/>
      <c r="D27" s="14"/>
      <c r="E27" s="14"/>
      <c r="F27" s="14"/>
      <c r="G27" s="14"/>
      <c r="H27" s="14"/>
      <c r="I27" s="14"/>
      <c r="J27" s="14"/>
      <c r="K27" s="14"/>
      <c r="L27" s="14"/>
      <c r="M27" s="14"/>
      <c r="N27" s="14"/>
      <c r="O27" s="14"/>
      <c r="P27" s="14"/>
      <c r="Q27" s="14"/>
      <c r="R27" s="14"/>
      <c r="S27" s="14"/>
    </row>
    <row r="28" spans="1:19" x14ac:dyDescent="0.15">
      <c r="A28" s="14"/>
      <c r="B28" s="14"/>
      <c r="C28" s="14"/>
      <c r="D28" s="14"/>
      <c r="E28" s="14"/>
      <c r="F28" s="14"/>
      <c r="G28" s="14"/>
      <c r="H28" s="14"/>
      <c r="I28" s="14"/>
      <c r="J28" s="14"/>
      <c r="K28" s="14"/>
      <c r="L28" s="14"/>
      <c r="M28" s="14"/>
      <c r="N28" s="14"/>
      <c r="O28" s="14"/>
      <c r="P28" s="14"/>
      <c r="Q28" s="14"/>
      <c r="R28" s="14"/>
      <c r="S28" s="14"/>
    </row>
    <row r="29" spans="1:19" x14ac:dyDescent="0.15">
      <c r="B29" s="62">
        <v>1</v>
      </c>
      <c r="C29">
        <f>B29/($C$7+$C$8*B29)</f>
        <v>0.90851276460434272</v>
      </c>
      <c r="D29" s="62">
        <f>1/$C$8</f>
        <v>1428.5714285714287</v>
      </c>
      <c r="E29">
        <f>B29/$C$7</f>
        <v>0.90909090909090906</v>
      </c>
      <c r="F29">
        <f>$C$18*B29^$C$19</f>
        <v>8</v>
      </c>
    </row>
    <row r="30" spans="1:19" x14ac:dyDescent="0.15">
      <c r="B30" s="54">
        <v>200</v>
      </c>
      <c r="C30">
        <f t="shared" ref="C30:C55" si="0">B30/($C$7+$C$8*B30)</f>
        <v>161.29032258064515</v>
      </c>
      <c r="D30" s="62">
        <f t="shared" ref="D30:D55" si="1">1/$C$8</f>
        <v>1428.5714285714287</v>
      </c>
      <c r="E30">
        <f t="shared" ref="E30:E55" si="2">B30/$C$7</f>
        <v>181.81818181818181</v>
      </c>
      <c r="F30">
        <f t="shared" ref="F30:F55" si="3">$C$18*B30^$C$19</f>
        <v>7842.0387030318398</v>
      </c>
    </row>
    <row r="31" spans="1:19" x14ac:dyDescent="0.15">
      <c r="B31" s="54">
        <v>400</v>
      </c>
      <c r="C31">
        <f t="shared" si="0"/>
        <v>289.85507246376807</v>
      </c>
      <c r="D31" s="62">
        <f t="shared" si="1"/>
        <v>1428.5714285714287</v>
      </c>
      <c r="E31">
        <f t="shared" si="2"/>
        <v>363.63636363636363</v>
      </c>
      <c r="F31">
        <f t="shared" si="3"/>
        <v>19309.364276944529</v>
      </c>
      <c r="G31" s="57"/>
    </row>
    <row r="32" spans="1:19" x14ac:dyDescent="0.15">
      <c r="B32" s="54">
        <v>600</v>
      </c>
      <c r="C32">
        <f t="shared" si="0"/>
        <v>394.73684210526318</v>
      </c>
      <c r="D32" s="62">
        <f t="shared" si="1"/>
        <v>1428.5714285714287</v>
      </c>
      <c r="E32">
        <f t="shared" si="2"/>
        <v>545.45454545454538</v>
      </c>
      <c r="F32">
        <f t="shared" si="3"/>
        <v>32710.457057681077</v>
      </c>
    </row>
    <row r="33" spans="2:12" x14ac:dyDescent="0.15">
      <c r="B33" s="54">
        <v>800</v>
      </c>
      <c r="C33">
        <f t="shared" si="0"/>
        <v>481.92771084337346</v>
      </c>
      <c r="D33" s="62">
        <f t="shared" si="1"/>
        <v>1428.5714285714287</v>
      </c>
      <c r="E33">
        <f t="shared" si="2"/>
        <v>727.27272727272725</v>
      </c>
      <c r="F33">
        <f t="shared" si="3"/>
        <v>47545.23190960427</v>
      </c>
    </row>
    <row r="34" spans="2:12" x14ac:dyDescent="0.15">
      <c r="B34" s="54">
        <v>1000</v>
      </c>
      <c r="C34">
        <f t="shared" si="0"/>
        <v>555.55555555555554</v>
      </c>
      <c r="D34" s="62">
        <f t="shared" si="1"/>
        <v>1428.5714285714287</v>
      </c>
      <c r="E34">
        <f t="shared" si="2"/>
        <v>909.09090909090901</v>
      </c>
      <c r="F34">
        <f t="shared" si="3"/>
        <v>63546.258777942523</v>
      </c>
    </row>
    <row r="35" spans="2:12" x14ac:dyDescent="0.15">
      <c r="B35" s="54">
        <v>1200</v>
      </c>
      <c r="C35">
        <f t="shared" si="0"/>
        <v>618.5567010309278</v>
      </c>
      <c r="D35" s="62">
        <f t="shared" si="1"/>
        <v>1428.5714285714287</v>
      </c>
      <c r="E35">
        <f t="shared" si="2"/>
        <v>1090.9090909090908</v>
      </c>
      <c r="F35">
        <f t="shared" si="3"/>
        <v>80542.592929045626</v>
      </c>
    </row>
    <row r="36" spans="2:12" x14ac:dyDescent="0.15">
      <c r="B36" s="54">
        <v>1400</v>
      </c>
      <c r="C36">
        <f t="shared" si="0"/>
        <v>673.07692307692309</v>
      </c>
      <c r="D36" s="62">
        <f t="shared" si="1"/>
        <v>1428.5714285714287</v>
      </c>
      <c r="E36">
        <f t="shared" si="2"/>
        <v>1272.7272727272725</v>
      </c>
      <c r="F36">
        <f t="shared" si="3"/>
        <v>98413.897907476538</v>
      </c>
    </row>
    <row r="37" spans="2:12" x14ac:dyDescent="0.15">
      <c r="B37" s="54">
        <v>1600</v>
      </c>
      <c r="C37">
        <f t="shared" si="0"/>
        <v>720.72072072072081</v>
      </c>
      <c r="D37" s="62">
        <f t="shared" si="1"/>
        <v>1428.5714285714287</v>
      </c>
      <c r="E37">
        <f t="shared" si="2"/>
        <v>1454.5454545454545</v>
      </c>
      <c r="F37">
        <f t="shared" si="3"/>
        <v>117070.09329339561</v>
      </c>
    </row>
    <row r="38" spans="2:12" x14ac:dyDescent="0.15">
      <c r="B38" s="54">
        <v>1800</v>
      </c>
      <c r="C38">
        <f t="shared" si="0"/>
        <v>762.71186440677957</v>
      </c>
      <c r="D38" s="62">
        <f t="shared" si="1"/>
        <v>1428.5714285714287</v>
      </c>
      <c r="E38">
        <f t="shared" si="2"/>
        <v>1636.3636363636363</v>
      </c>
      <c r="F38">
        <f t="shared" si="3"/>
        <v>136440.79574725006</v>
      </c>
    </row>
    <row r="39" spans="2:12" x14ac:dyDescent="0.15">
      <c r="B39" s="54">
        <v>2000</v>
      </c>
      <c r="C39">
        <f t="shared" si="0"/>
        <v>800</v>
      </c>
      <c r="D39" s="62">
        <f t="shared" si="1"/>
        <v>1428.5714285714287</v>
      </c>
      <c r="E39">
        <f t="shared" si="2"/>
        <v>1818.181818181818</v>
      </c>
      <c r="F39">
        <f t="shared" si="3"/>
        <v>156469.24296686845</v>
      </c>
      <c r="G39" s="58"/>
      <c r="H39" s="58"/>
      <c r="I39" s="58"/>
      <c r="J39" s="58"/>
      <c r="K39" s="58"/>
    </row>
    <row r="40" spans="2:12" x14ac:dyDescent="0.15">
      <c r="B40" s="54">
        <v>2200</v>
      </c>
      <c r="C40">
        <f t="shared" si="0"/>
        <v>833.33333333333326</v>
      </c>
      <c r="D40" s="62">
        <f t="shared" si="1"/>
        <v>1428.5714285714287</v>
      </c>
      <c r="E40">
        <f t="shared" si="2"/>
        <v>1999.9999999999998</v>
      </c>
      <c r="F40">
        <f t="shared" si="3"/>
        <v>177108.52740368294</v>
      </c>
    </row>
    <row r="41" spans="2:12" x14ac:dyDescent="0.15">
      <c r="B41" s="54">
        <v>2400</v>
      </c>
      <c r="C41">
        <f t="shared" si="0"/>
        <v>863.30935251798553</v>
      </c>
      <c r="D41" s="62">
        <f t="shared" si="1"/>
        <v>1428.5714285714287</v>
      </c>
      <c r="E41">
        <f t="shared" si="2"/>
        <v>2181.8181818181815</v>
      </c>
      <c r="F41">
        <f t="shared" si="3"/>
        <v>198319.12664181678</v>
      </c>
    </row>
    <row r="42" spans="2:12" x14ac:dyDescent="0.15">
      <c r="B42" s="54">
        <v>2600</v>
      </c>
      <c r="C42">
        <f t="shared" si="0"/>
        <v>890.41095890410963</v>
      </c>
      <c r="D42" s="62">
        <f t="shared" si="1"/>
        <v>1428.5714285714287</v>
      </c>
      <c r="E42">
        <f t="shared" si="2"/>
        <v>2363.6363636363635</v>
      </c>
      <c r="F42">
        <f t="shared" si="3"/>
        <v>220067.21092723263</v>
      </c>
    </row>
    <row r="43" spans="2:12" x14ac:dyDescent="0.15">
      <c r="B43" s="54">
        <v>2800</v>
      </c>
      <c r="C43">
        <f t="shared" si="0"/>
        <v>915.03267973856202</v>
      </c>
      <c r="D43" s="62">
        <f t="shared" si="1"/>
        <v>1428.5714285714287</v>
      </c>
      <c r="E43">
        <f t="shared" si="2"/>
        <v>2545.454545454545</v>
      </c>
      <c r="F43">
        <f t="shared" si="3"/>
        <v>242323.44120857364</v>
      </c>
    </row>
    <row r="44" spans="2:12" x14ac:dyDescent="0.15">
      <c r="B44" s="54">
        <v>3000</v>
      </c>
      <c r="C44">
        <f t="shared" si="0"/>
        <v>937.5</v>
      </c>
      <c r="D44" s="62">
        <f t="shared" si="1"/>
        <v>1428.5714285714287</v>
      </c>
      <c r="E44">
        <f t="shared" si="2"/>
        <v>2727.272727272727</v>
      </c>
      <c r="F44">
        <f t="shared" si="3"/>
        <v>265062.09005683055</v>
      </c>
      <c r="G44" s="58"/>
      <c r="H44" s="58"/>
      <c r="I44" s="58"/>
      <c r="J44" s="58"/>
      <c r="K44" s="58"/>
      <c r="L44" s="58"/>
    </row>
    <row r="45" spans="2:12" x14ac:dyDescent="0.15">
      <c r="B45" s="54">
        <v>3200</v>
      </c>
      <c r="C45">
        <f t="shared" si="0"/>
        <v>958.08383233532936</v>
      </c>
      <c r="D45" s="62">
        <f t="shared" si="1"/>
        <v>1428.5714285714287</v>
      </c>
      <c r="E45">
        <f t="shared" si="2"/>
        <v>2909.090909090909</v>
      </c>
      <c r="F45">
        <f t="shared" si="3"/>
        <v>288260.38265586458</v>
      </c>
    </row>
    <row r="46" spans="2:12" x14ac:dyDescent="0.15">
      <c r="B46" s="54">
        <v>3400</v>
      </c>
      <c r="C46">
        <f t="shared" si="0"/>
        <v>977.0114942528736</v>
      </c>
      <c r="D46" s="62">
        <f t="shared" si="1"/>
        <v>1428.5714285714287</v>
      </c>
      <c r="E46">
        <f t="shared" si="2"/>
        <v>3090.9090909090905</v>
      </c>
      <c r="F46">
        <f t="shared" si="3"/>
        <v>311897.99226544978</v>
      </c>
    </row>
    <row r="47" spans="2:12" x14ac:dyDescent="0.15">
      <c r="B47" s="54">
        <v>3600</v>
      </c>
      <c r="C47">
        <f t="shared" si="0"/>
        <v>994.47513812154693</v>
      </c>
      <c r="D47" s="62">
        <f t="shared" si="1"/>
        <v>1428.5714285714287</v>
      </c>
      <c r="E47">
        <f t="shared" si="2"/>
        <v>3272.7272727272725</v>
      </c>
      <c r="F47">
        <f t="shared" si="3"/>
        <v>335956.64687312313</v>
      </c>
    </row>
    <row r="48" spans="2:12" x14ac:dyDescent="0.15">
      <c r="B48" s="54">
        <v>3800</v>
      </c>
      <c r="C48">
        <f t="shared" si="0"/>
        <v>1010.6382978723403</v>
      </c>
      <c r="D48" s="62">
        <f t="shared" si="1"/>
        <v>1428.5714285714287</v>
      </c>
      <c r="E48">
        <f t="shared" si="2"/>
        <v>3454.545454545454</v>
      </c>
      <c r="F48">
        <f t="shared" si="3"/>
        <v>360419.81764064363</v>
      </c>
    </row>
    <row r="49" spans="2:25" x14ac:dyDescent="0.15">
      <c r="B49" s="54">
        <v>4000</v>
      </c>
      <c r="C49">
        <f t="shared" si="0"/>
        <v>1025.6410256410256</v>
      </c>
      <c r="D49" s="62">
        <f t="shared" si="1"/>
        <v>1428.5714285714287</v>
      </c>
      <c r="E49">
        <f t="shared" si="2"/>
        <v>3636.363636363636</v>
      </c>
      <c r="F49">
        <f t="shared" si="3"/>
        <v>385272.46867793723</v>
      </c>
    </row>
    <row r="50" spans="2:25" x14ac:dyDescent="0.15">
      <c r="B50" s="54">
        <v>4200</v>
      </c>
      <c r="C50">
        <f t="shared" si="0"/>
        <v>1039.6039603960396</v>
      </c>
      <c r="D50" s="62">
        <f t="shared" si="1"/>
        <v>1428.5714285714287</v>
      </c>
      <c r="E50">
        <f t="shared" si="2"/>
        <v>3818.181818181818</v>
      </c>
      <c r="F50">
        <f t="shared" si="3"/>
        <v>410500.85357739322</v>
      </c>
    </row>
    <row r="51" spans="2:25" x14ac:dyDescent="0.15">
      <c r="B51" s="54">
        <v>4400</v>
      </c>
      <c r="C51">
        <f t="shared" si="0"/>
        <v>1052.6315789473686</v>
      </c>
      <c r="D51" s="62">
        <f t="shared" si="1"/>
        <v>1428.5714285714287</v>
      </c>
      <c r="E51">
        <f t="shared" si="2"/>
        <v>3999.9999999999995</v>
      </c>
      <c r="F51">
        <f t="shared" si="3"/>
        <v>436092.34813757968</v>
      </c>
    </row>
    <row r="52" spans="2:25" x14ac:dyDescent="0.15">
      <c r="B52" s="54">
        <v>4600</v>
      </c>
      <c r="C52">
        <f t="shared" si="0"/>
        <v>1064.8148148148148</v>
      </c>
      <c r="D52" s="62">
        <f t="shared" si="1"/>
        <v>1428.5714285714287</v>
      </c>
      <c r="E52">
        <f t="shared" si="2"/>
        <v>4181.8181818181811</v>
      </c>
      <c r="F52">
        <f t="shared" si="3"/>
        <v>462035.31147176196</v>
      </c>
    </row>
    <row r="53" spans="2:25" x14ac:dyDescent="0.15">
      <c r="B53" s="54">
        <v>4800</v>
      </c>
      <c r="C53">
        <f t="shared" si="0"/>
        <v>1076.2331838565021</v>
      </c>
      <c r="D53" s="62">
        <f t="shared" si="1"/>
        <v>1428.5714285714287</v>
      </c>
      <c r="E53">
        <f t="shared" si="2"/>
        <v>4363.6363636363631</v>
      </c>
      <c r="F53">
        <f t="shared" si="3"/>
        <v>488318.96964903094</v>
      </c>
      <c r="G53" s="58"/>
      <c r="H53" s="58"/>
      <c r="I53" s="58"/>
    </row>
    <row r="54" spans="2:25" x14ac:dyDescent="0.15">
      <c r="B54" s="54">
        <v>5000</v>
      </c>
      <c r="C54">
        <f t="shared" si="0"/>
        <v>1086.9565217391305</v>
      </c>
      <c r="D54" s="62">
        <f t="shared" si="1"/>
        <v>1428.5714285714287</v>
      </c>
      <c r="E54">
        <f t="shared" si="2"/>
        <v>4545.454545454545</v>
      </c>
      <c r="F54">
        <f t="shared" si="3"/>
        <v>514933.31741808995</v>
      </c>
    </row>
    <row r="55" spans="2:25" s="14" customFormat="1" x14ac:dyDescent="0.15">
      <c r="B55" s="54">
        <v>5200</v>
      </c>
      <c r="C55">
        <f t="shared" si="0"/>
        <v>1097.0464135021095</v>
      </c>
      <c r="D55" s="62">
        <f t="shared" si="1"/>
        <v>1428.5714285714287</v>
      </c>
      <c r="E55">
        <f t="shared" si="2"/>
        <v>4727.272727272727</v>
      </c>
      <c r="F55">
        <f t="shared" si="3"/>
        <v>541869.03458691912</v>
      </c>
      <c r="G55"/>
      <c r="H55"/>
      <c r="I55"/>
      <c r="J55"/>
      <c r="K55"/>
      <c r="L55"/>
      <c r="T55"/>
      <c r="U55"/>
      <c r="V55"/>
      <c r="W55"/>
      <c r="X55"/>
      <c r="Y55"/>
    </row>
  </sheetData>
  <mergeCells count="21">
    <mergeCell ref="A1:S1"/>
    <mergeCell ref="A2:S2"/>
    <mergeCell ref="A3:S3"/>
    <mergeCell ref="B4:E4"/>
    <mergeCell ref="B5:C5"/>
    <mergeCell ref="D5:E5"/>
    <mergeCell ref="D8:E8"/>
    <mergeCell ref="D9:E9"/>
    <mergeCell ref="D6:E6"/>
    <mergeCell ref="G6:K8"/>
    <mergeCell ref="O6:P6"/>
    <mergeCell ref="D7:E7"/>
    <mergeCell ref="O7:P7"/>
    <mergeCell ref="O8:P8"/>
    <mergeCell ref="D17:E17"/>
    <mergeCell ref="D18:E18"/>
    <mergeCell ref="D19:E19"/>
    <mergeCell ref="M9:O9"/>
    <mergeCell ref="B11:E11"/>
    <mergeCell ref="M11:P11"/>
    <mergeCell ref="B12:E1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428625</xdr:colOff>
                    <xdr:row>3</xdr:row>
                    <xdr:rowOff>133350</xdr:rowOff>
                  </from>
                  <to>
                    <xdr:col>6</xdr:col>
                    <xdr:colOff>19050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447675</xdr:colOff>
                    <xdr:row>3</xdr:row>
                    <xdr:rowOff>114300</xdr:rowOff>
                  </from>
                  <to>
                    <xdr:col>12</xdr:col>
                    <xdr:colOff>619125</xdr:colOff>
                    <xdr:row>25</xdr:row>
                    <xdr:rowOff>66675</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47625</xdr:colOff>
                    <xdr:row>10</xdr:row>
                    <xdr:rowOff>95250</xdr:rowOff>
                  </from>
                  <to>
                    <xdr:col>2</xdr:col>
                    <xdr:colOff>685800</xdr:colOff>
                    <xdr:row>12</xdr:row>
                    <xdr:rowOff>104775</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400050</xdr:colOff>
                    <xdr:row>14</xdr:row>
                    <xdr:rowOff>19050</xdr:rowOff>
                  </from>
                  <to>
                    <xdr:col>6</xdr:col>
                    <xdr:colOff>0</xdr:colOff>
                    <xdr:row>25</xdr:row>
                    <xdr:rowOff>47625</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866775</xdr:colOff>
                    <xdr:row>3</xdr:row>
                    <xdr:rowOff>133350</xdr:rowOff>
                  </from>
                  <to>
                    <xdr:col>18</xdr:col>
                    <xdr:colOff>504825</xdr:colOff>
                    <xdr:row>25</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Z331"/>
  <sheetViews>
    <sheetView zoomScale="85" zoomScaleNormal="85" workbookViewId="0">
      <selection activeCell="P24" sqref="P24"/>
    </sheetView>
  </sheetViews>
  <sheetFormatPr defaultColWidth="10.5" defaultRowHeight="13.5" x14ac:dyDescent="0.15"/>
  <cols>
    <col min="1" max="16" width="10.5" style="44"/>
    <col min="17" max="18" width="10.5" style="8"/>
    <col min="19" max="27" width="10.5" style="30"/>
    <col min="28" max="51" width="10.5" style="8"/>
    <col min="52" max="16384" width="10.5" style="30"/>
  </cols>
  <sheetData>
    <row r="1" spans="1:51" s="27" customFormat="1" ht="35.25" x14ac:dyDescent="0.15">
      <c r="A1" s="459" t="s">
        <v>107</v>
      </c>
      <c r="B1" s="459"/>
      <c r="C1" s="459"/>
      <c r="D1" s="459"/>
      <c r="E1" s="459"/>
      <c r="F1" s="459"/>
      <c r="G1" s="459"/>
      <c r="H1" s="459"/>
      <c r="I1" s="459"/>
      <c r="J1" s="459"/>
      <c r="K1" s="459"/>
      <c r="L1" s="459"/>
      <c r="M1" s="459"/>
      <c r="N1" s="459"/>
      <c r="O1" s="459"/>
      <c r="P1" s="459"/>
      <c r="Q1" s="459"/>
      <c r="R1" s="459"/>
      <c r="S1" s="133"/>
      <c r="T1" s="133"/>
      <c r="U1" s="133"/>
      <c r="V1" s="133"/>
      <c r="W1" s="133"/>
      <c r="X1" s="133"/>
      <c r="Y1" s="133"/>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25" x14ac:dyDescent="0.15">
      <c r="A2" s="460" t="s">
        <v>138</v>
      </c>
      <c r="B2" s="460"/>
      <c r="C2" s="460"/>
      <c r="D2" s="460"/>
      <c r="E2" s="460"/>
      <c r="F2" s="460"/>
      <c r="G2" s="460"/>
      <c r="H2" s="460"/>
      <c r="I2" s="460"/>
      <c r="J2" s="460"/>
      <c r="K2" s="460"/>
      <c r="L2" s="460"/>
      <c r="M2" s="460"/>
      <c r="N2" s="460"/>
      <c r="O2" s="460"/>
      <c r="P2" s="460"/>
      <c r="Q2" s="460"/>
      <c r="R2" s="460"/>
      <c r="S2" s="134"/>
      <c r="T2" s="134"/>
      <c r="U2" s="134"/>
      <c r="V2" s="134"/>
      <c r="W2" s="134"/>
      <c r="X2" s="134"/>
      <c r="Y2" s="134"/>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15">
      <c r="A3" s="461" t="s">
        <v>139</v>
      </c>
      <c r="B3" s="461"/>
      <c r="C3" s="461"/>
      <c r="D3" s="461"/>
      <c r="E3" s="461"/>
      <c r="F3" s="461"/>
      <c r="G3" s="461"/>
      <c r="H3" s="461"/>
      <c r="I3" s="461"/>
      <c r="J3" s="461"/>
      <c r="K3" s="461"/>
      <c r="L3" s="461"/>
      <c r="M3" s="461"/>
      <c r="N3" s="461"/>
      <c r="O3" s="461"/>
      <c r="P3" s="461"/>
      <c r="Q3" s="461"/>
      <c r="R3" s="461"/>
      <c r="S3" s="135"/>
      <c r="T3" s="135"/>
      <c r="U3" s="135"/>
      <c r="V3" s="135"/>
      <c r="W3" s="135"/>
      <c r="X3" s="135"/>
      <c r="Y3" s="135"/>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15">
      <c r="A4" s="242"/>
      <c r="B4" s="242"/>
      <c r="C4" s="242"/>
      <c r="D4" s="242"/>
      <c r="E4" s="242"/>
      <c r="F4" s="242"/>
      <c r="G4" s="242"/>
      <c r="H4" s="242"/>
      <c r="I4" s="242"/>
      <c r="J4" s="242"/>
      <c r="K4" s="242"/>
      <c r="L4" s="242"/>
      <c r="M4" s="242"/>
      <c r="N4" s="242"/>
      <c r="O4" s="242"/>
      <c r="P4" s="242"/>
      <c r="Q4" s="242"/>
      <c r="R4" s="242"/>
      <c r="S4" s="135"/>
      <c r="T4" s="135"/>
      <c r="U4" s="135"/>
      <c r="V4" s="135"/>
      <c r="W4" s="135"/>
      <c r="X4" s="135"/>
      <c r="Y4" s="135"/>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15">
      <c r="A5" s="462"/>
      <c r="B5" s="462"/>
      <c r="C5" s="462"/>
      <c r="D5" s="462"/>
      <c r="E5" s="462"/>
      <c r="F5" s="462"/>
      <c r="G5" s="30"/>
      <c r="H5" s="451"/>
      <c r="I5" s="451"/>
      <c r="J5" s="451"/>
      <c r="K5" s="451"/>
      <c r="L5" s="451"/>
      <c r="M5" s="30"/>
      <c r="N5" s="451"/>
      <c r="O5" s="451"/>
      <c r="P5" s="451"/>
      <c r="Q5" s="451"/>
      <c r="R5" s="136"/>
      <c r="S5" s="8"/>
      <c r="T5" s="8"/>
      <c r="U5" s="8"/>
      <c r="V5" s="8"/>
      <c r="W5" s="8"/>
      <c r="X5" s="8"/>
      <c r="Y5" s="8"/>
      <c r="Z5" s="8"/>
      <c r="AA5" s="8"/>
    </row>
    <row r="6" spans="1:51" x14ac:dyDescent="0.15">
      <c r="A6" s="137" t="s">
        <v>140</v>
      </c>
      <c r="B6" s="138">
        <v>740</v>
      </c>
      <c r="C6" s="445" t="s">
        <v>117</v>
      </c>
      <c r="D6" s="445"/>
      <c r="E6" s="445"/>
      <c r="F6" s="445"/>
      <c r="G6" s="139"/>
      <c r="H6" s="463"/>
      <c r="I6" s="463"/>
      <c r="J6" s="463"/>
      <c r="K6" s="463"/>
      <c r="L6" s="463"/>
      <c r="M6" s="139"/>
      <c r="N6" s="463"/>
      <c r="O6" s="463"/>
      <c r="P6" s="463"/>
      <c r="Q6" s="463"/>
      <c r="R6" s="140"/>
      <c r="S6" s="8"/>
      <c r="T6" s="8"/>
      <c r="U6" s="8"/>
      <c r="V6" s="8"/>
      <c r="W6" s="8"/>
      <c r="X6" s="8"/>
      <c r="Y6" s="8"/>
      <c r="Z6" s="8"/>
      <c r="AA6" s="8"/>
    </row>
    <row r="7" spans="1:51" ht="14.25" x14ac:dyDescent="0.15">
      <c r="A7" s="137" t="s">
        <v>141</v>
      </c>
      <c r="B7" s="138">
        <v>80</v>
      </c>
      <c r="C7" s="445" t="s">
        <v>142</v>
      </c>
      <c r="D7" s="445"/>
      <c r="E7" s="445"/>
      <c r="F7" s="445"/>
      <c r="G7" s="30"/>
      <c r="H7" s="30"/>
      <c r="I7" s="30"/>
      <c r="J7" s="30"/>
      <c r="K7" s="30"/>
      <c r="L7" s="30"/>
      <c r="M7" s="30"/>
      <c r="N7" s="30"/>
      <c r="O7" s="30"/>
      <c r="P7" s="30"/>
      <c r="Q7" s="30"/>
      <c r="R7" s="141"/>
      <c r="S7" s="8"/>
      <c r="T7" s="8"/>
      <c r="U7" s="8"/>
      <c r="V7" s="8"/>
      <c r="W7" s="8"/>
      <c r="X7" s="8"/>
      <c r="Y7" s="8"/>
      <c r="Z7" s="8"/>
      <c r="AA7" s="8"/>
    </row>
    <row r="8" spans="1:51" ht="14.25" x14ac:dyDescent="0.15">
      <c r="A8" s="137" t="s">
        <v>143</v>
      </c>
      <c r="B8" s="138">
        <v>700</v>
      </c>
      <c r="C8" s="445" t="s">
        <v>144</v>
      </c>
      <c r="D8" s="445"/>
      <c r="E8" s="445"/>
      <c r="F8" s="445"/>
      <c r="G8" s="30"/>
      <c r="H8" s="30"/>
      <c r="I8" s="453" t="s">
        <v>145</v>
      </c>
      <c r="J8" s="455" t="s">
        <v>146</v>
      </c>
      <c r="K8" s="457" t="s">
        <v>147</v>
      </c>
      <c r="L8" s="449" t="s">
        <v>148</v>
      </c>
      <c r="M8" s="450"/>
      <c r="N8" s="449" t="s">
        <v>149</v>
      </c>
      <c r="O8" s="450"/>
      <c r="P8" s="448"/>
      <c r="Q8" s="30"/>
      <c r="R8" s="30"/>
      <c r="S8" s="8"/>
      <c r="T8" s="8"/>
      <c r="U8" s="8"/>
      <c r="V8" s="8"/>
      <c r="W8" s="8"/>
      <c r="X8" s="8"/>
      <c r="Y8" s="8"/>
      <c r="Z8" s="8"/>
      <c r="AA8" s="8"/>
    </row>
    <row r="9" spans="1:51" x14ac:dyDescent="0.15">
      <c r="A9" s="142"/>
      <c r="B9" s="143"/>
      <c r="C9" s="144"/>
      <c r="D9" s="145"/>
      <c r="E9" s="145"/>
      <c r="F9" s="30"/>
      <c r="G9" s="30"/>
      <c r="H9" s="30"/>
      <c r="I9" s="454"/>
      <c r="J9" s="456"/>
      <c r="K9" s="458"/>
      <c r="L9" s="146" t="s">
        <v>150</v>
      </c>
      <c r="M9" s="146" t="s">
        <v>151</v>
      </c>
      <c r="N9" s="146" t="s">
        <v>150</v>
      </c>
      <c r="O9" s="146" t="s">
        <v>151</v>
      </c>
      <c r="P9" s="448"/>
      <c r="Q9" s="30"/>
      <c r="R9" s="30"/>
      <c r="S9" s="8"/>
      <c r="T9" s="8"/>
      <c r="U9" s="8"/>
      <c r="V9" s="8"/>
      <c r="W9" s="8"/>
      <c r="X9" s="8"/>
      <c r="Y9" s="8"/>
      <c r="Z9" s="8"/>
      <c r="AA9" s="8"/>
    </row>
    <row r="10" spans="1:51" x14ac:dyDescent="0.15">
      <c r="A10" s="451"/>
      <c r="B10" s="451"/>
      <c r="C10" s="451"/>
      <c r="D10" s="451"/>
      <c r="E10" s="451"/>
      <c r="F10" s="451"/>
      <c r="G10" s="30"/>
      <c r="H10" s="30"/>
      <c r="I10" s="147">
        <v>1</v>
      </c>
      <c r="J10" s="148">
        <f>B6</f>
        <v>740</v>
      </c>
      <c r="K10" s="149">
        <v>16</v>
      </c>
      <c r="L10" s="150" t="s">
        <v>152</v>
      </c>
      <c r="M10" s="150" t="s">
        <v>152</v>
      </c>
      <c r="N10" s="150" t="s">
        <v>152</v>
      </c>
      <c r="O10" s="148" t="s">
        <v>152</v>
      </c>
      <c r="P10" s="151"/>
      <c r="Q10" s="152"/>
      <c r="R10" s="152"/>
      <c r="S10" s="153"/>
      <c r="T10" s="153"/>
      <c r="U10" s="8"/>
      <c r="V10" s="8"/>
      <c r="W10" s="8"/>
      <c r="X10" s="8"/>
      <c r="Y10" s="8"/>
      <c r="Z10" s="8"/>
      <c r="AA10" s="8"/>
    </row>
    <row r="11" spans="1:51" ht="14.25" x14ac:dyDescent="0.15">
      <c r="A11" s="137" t="s">
        <v>153</v>
      </c>
      <c r="B11" s="73">
        <v>6.3133333333333375E-2</v>
      </c>
      <c r="C11" s="447" t="s">
        <v>154</v>
      </c>
      <c r="D11" s="447"/>
      <c r="E11" s="447"/>
      <c r="F11" s="447"/>
      <c r="G11" s="30"/>
      <c r="H11" s="30"/>
      <c r="I11" s="147">
        <f t="shared" ref="I11:I16" si="0">IF(J11="","",I10+1)</f>
        <v>2</v>
      </c>
      <c r="J11" s="150">
        <v>736.5</v>
      </c>
      <c r="K11" s="154">
        <f>K10</f>
        <v>16</v>
      </c>
      <c r="L11" s="150" t="s">
        <v>152</v>
      </c>
      <c r="M11" s="150" t="s">
        <v>152</v>
      </c>
      <c r="N11" s="150" t="s">
        <v>152</v>
      </c>
      <c r="O11" s="148" t="s">
        <v>152</v>
      </c>
      <c r="P11" s="151"/>
      <c r="Q11" s="152"/>
      <c r="R11" s="152"/>
      <c r="S11" s="153"/>
      <c r="T11" s="153"/>
      <c r="U11" s="8"/>
      <c r="V11" s="8"/>
      <c r="W11" s="8"/>
      <c r="X11" s="8"/>
      <c r="Y11" s="8"/>
      <c r="Z11" s="8"/>
      <c r="AA11" s="8"/>
    </row>
    <row r="12" spans="1:51" ht="14.25" x14ac:dyDescent="0.15">
      <c r="A12" s="137" t="s">
        <v>155</v>
      </c>
      <c r="B12" s="73">
        <v>1.9633333333333303</v>
      </c>
      <c r="C12" s="447" t="s">
        <v>156</v>
      </c>
      <c r="D12" s="447"/>
      <c r="E12" s="447"/>
      <c r="F12" s="447"/>
      <c r="G12" s="30"/>
      <c r="H12" s="30"/>
      <c r="I12" s="147">
        <f t="shared" si="0"/>
        <v>3</v>
      </c>
      <c r="J12" s="150">
        <v>735.5</v>
      </c>
      <c r="K12" s="154">
        <f>IF(J12="","",K11+(-N12)*2)</f>
        <v>22.6</v>
      </c>
      <c r="L12" s="150">
        <v>13.423</v>
      </c>
      <c r="M12" s="150">
        <v>778.3</v>
      </c>
      <c r="N12" s="150">
        <v>-3.3</v>
      </c>
      <c r="O12" s="148">
        <f>IF(J12="","",J11)</f>
        <v>736.5</v>
      </c>
      <c r="P12" s="151"/>
      <c r="Q12" s="151"/>
      <c r="R12" s="151"/>
      <c r="S12" s="153"/>
      <c r="T12" s="153"/>
      <c r="U12" s="8"/>
      <c r="V12" s="8"/>
      <c r="W12" s="8"/>
      <c r="X12" s="8"/>
      <c r="Y12" s="8"/>
      <c r="Z12" s="8"/>
      <c r="AA12" s="8"/>
    </row>
    <row r="13" spans="1:51" ht="14.25" x14ac:dyDescent="0.15">
      <c r="A13" s="137" t="s">
        <v>157</v>
      </c>
      <c r="B13" s="73">
        <v>44.000000000000028</v>
      </c>
      <c r="C13" s="447" t="s">
        <v>158</v>
      </c>
      <c r="D13" s="447"/>
      <c r="E13" s="447"/>
      <c r="F13" s="447"/>
      <c r="G13" s="30"/>
      <c r="H13" s="30"/>
      <c r="I13" s="147">
        <f t="shared" si="0"/>
        <v>4</v>
      </c>
      <c r="J13" s="150">
        <v>733</v>
      </c>
      <c r="K13" s="154">
        <f>IF(J13="","",K12+(-N13)*2)</f>
        <v>31.6</v>
      </c>
      <c r="L13" s="150">
        <v>6.0030000000000001</v>
      </c>
      <c r="M13" s="150">
        <v>794.1</v>
      </c>
      <c r="N13" s="150">
        <v>-4.5</v>
      </c>
      <c r="O13" s="148">
        <f t="shared" ref="O13:O25" si="1">IF(J13="","",J12)</f>
        <v>735.5</v>
      </c>
      <c r="P13" s="151"/>
      <c r="Q13" s="151"/>
      <c r="R13" s="151"/>
      <c r="S13" s="153"/>
      <c r="T13" s="153"/>
      <c r="U13" s="8"/>
      <c r="V13" s="8"/>
      <c r="W13" s="8"/>
      <c r="X13" s="8"/>
      <c r="Y13" s="8"/>
      <c r="Z13" s="8"/>
      <c r="AA13" s="8"/>
    </row>
    <row r="14" spans="1:51" x14ac:dyDescent="0.15">
      <c r="A14" s="452" t="s">
        <v>159</v>
      </c>
      <c r="B14" s="452"/>
      <c r="C14" s="452"/>
      <c r="D14" s="452"/>
      <c r="E14" s="452"/>
      <c r="F14" s="452"/>
      <c r="G14" s="30"/>
      <c r="H14" s="30"/>
      <c r="I14" s="147">
        <f t="shared" si="0"/>
        <v>5</v>
      </c>
      <c r="J14" s="150">
        <v>731</v>
      </c>
      <c r="K14" s="154">
        <f>IF(J14="","",K13+(-N14)*2)</f>
        <v>43.8</v>
      </c>
      <c r="L14" s="150">
        <v>-4.3769999999999998</v>
      </c>
      <c r="M14" s="150">
        <v>788.6</v>
      </c>
      <c r="N14" s="150">
        <v>-6.1</v>
      </c>
      <c r="O14" s="148">
        <f t="shared" si="1"/>
        <v>733</v>
      </c>
      <c r="P14" s="151"/>
      <c r="Q14" s="151"/>
      <c r="R14" s="151"/>
      <c r="S14" s="153"/>
      <c r="T14" s="153"/>
      <c r="U14" s="8"/>
      <c r="V14" s="8"/>
      <c r="W14" s="8"/>
      <c r="X14" s="8"/>
      <c r="Y14" s="8"/>
      <c r="Z14" s="8"/>
      <c r="AA14" s="8"/>
    </row>
    <row r="15" spans="1:51" x14ac:dyDescent="0.15">
      <c r="A15" s="155"/>
      <c r="B15" s="155"/>
      <c r="C15" s="155"/>
      <c r="D15" s="155"/>
      <c r="E15" s="155"/>
      <c r="F15" s="155"/>
      <c r="G15" s="30"/>
      <c r="H15" s="30"/>
      <c r="I15" s="147">
        <f t="shared" si="0"/>
        <v>6</v>
      </c>
      <c r="J15" s="150">
        <v>727</v>
      </c>
      <c r="K15" s="154">
        <f>IF(J15="","",K14+(-N15)*2)</f>
        <v>62</v>
      </c>
      <c r="L15" s="150">
        <v>-8.6839999999999993</v>
      </c>
      <c r="M15" s="150">
        <v>814.6</v>
      </c>
      <c r="N15" s="150">
        <v>-9.1</v>
      </c>
      <c r="O15" s="148">
        <f t="shared" si="1"/>
        <v>731</v>
      </c>
      <c r="P15" s="151"/>
      <c r="Q15" s="151"/>
      <c r="R15" s="151"/>
      <c r="S15" s="153"/>
      <c r="T15" s="153"/>
      <c r="U15" s="8"/>
      <c r="V15" s="8"/>
      <c r="W15" s="8"/>
      <c r="X15" s="8"/>
      <c r="Y15" s="8"/>
      <c r="Z15" s="8"/>
      <c r="AA15" s="8"/>
    </row>
    <row r="16" spans="1:51" x14ac:dyDescent="0.15">
      <c r="A16" s="451"/>
      <c r="B16" s="451"/>
      <c r="C16" s="451"/>
      <c r="D16" s="451"/>
      <c r="E16" s="451"/>
      <c r="F16" s="451"/>
      <c r="G16" s="30"/>
      <c r="H16" s="30"/>
      <c r="I16" s="147">
        <f t="shared" si="0"/>
        <v>7</v>
      </c>
      <c r="J16" s="150">
        <v>724</v>
      </c>
      <c r="K16" s="154">
        <f>IF(J16="","",K15+(-N16)*2)</f>
        <v>88.2</v>
      </c>
      <c r="L16" s="150">
        <v>-19.376999999999999</v>
      </c>
      <c r="M16" s="150">
        <v>826.6</v>
      </c>
      <c r="N16" s="150">
        <v>-13.1</v>
      </c>
      <c r="O16" s="148">
        <f t="shared" si="1"/>
        <v>727</v>
      </c>
      <c r="P16" s="151"/>
      <c r="Q16" s="151"/>
      <c r="R16" s="151"/>
      <c r="S16" s="153"/>
      <c r="T16" s="153"/>
      <c r="U16" s="8"/>
      <c r="V16" s="8"/>
      <c r="W16" s="8"/>
      <c r="X16" s="8"/>
      <c r="Y16" s="8"/>
      <c r="Z16" s="8"/>
      <c r="AA16" s="8"/>
    </row>
    <row r="17" spans="1:27" ht="14.25" x14ac:dyDescent="0.15">
      <c r="A17" s="156" t="s">
        <v>160</v>
      </c>
      <c r="B17" s="138">
        <v>0.36</v>
      </c>
      <c r="C17" s="445" t="s">
        <v>161</v>
      </c>
      <c r="D17" s="445"/>
      <c r="E17" s="445"/>
      <c r="F17" s="445"/>
      <c r="G17" s="30"/>
      <c r="H17" s="30"/>
      <c r="I17" s="147"/>
      <c r="J17" s="150"/>
      <c r="K17" s="154"/>
      <c r="L17" s="150"/>
      <c r="M17" s="150"/>
      <c r="N17" s="150"/>
      <c r="O17" s="148"/>
      <c r="P17" s="151"/>
      <c r="Q17" s="151"/>
      <c r="R17" s="151"/>
      <c r="S17" s="153"/>
      <c r="T17" s="153"/>
      <c r="U17" s="8"/>
      <c r="V17" s="8"/>
      <c r="W17" s="8"/>
      <c r="X17" s="8"/>
      <c r="Y17" s="8"/>
      <c r="Z17" s="8"/>
      <c r="AA17" s="8"/>
    </row>
    <row r="18" spans="1:27" ht="14.25" x14ac:dyDescent="0.15">
      <c r="A18" s="156" t="s">
        <v>162</v>
      </c>
      <c r="B18" s="138">
        <v>0.9</v>
      </c>
      <c r="C18" s="445" t="s">
        <v>163</v>
      </c>
      <c r="D18" s="445"/>
      <c r="E18" s="445"/>
      <c r="F18" s="445"/>
      <c r="G18" s="30"/>
      <c r="H18" s="30"/>
      <c r="I18" s="147" t="str">
        <f t="shared" ref="I18:I25" si="2">IF(J18="","",I17+1)</f>
        <v/>
      </c>
      <c r="J18" s="150"/>
      <c r="K18" s="154" t="str">
        <f t="shared" ref="K18:K25" si="3">IF(J18="","",$P$11-N18)</f>
        <v/>
      </c>
      <c r="L18" s="150"/>
      <c r="M18" s="150"/>
      <c r="N18" s="150"/>
      <c r="O18" s="148" t="str">
        <f t="shared" si="1"/>
        <v/>
      </c>
      <c r="P18" s="151"/>
      <c r="Q18" s="151"/>
      <c r="R18" s="151"/>
      <c r="S18" s="153"/>
      <c r="T18" s="153"/>
      <c r="U18" s="8"/>
      <c r="V18" s="8"/>
      <c r="W18" s="8"/>
      <c r="X18" s="8"/>
      <c r="Y18" s="8"/>
      <c r="Z18" s="8"/>
      <c r="AA18" s="8"/>
    </row>
    <row r="19" spans="1:27" x14ac:dyDescent="0.15">
      <c r="A19" s="156" t="s">
        <v>122</v>
      </c>
      <c r="B19" s="138">
        <v>0.8</v>
      </c>
      <c r="C19" s="445" t="s">
        <v>164</v>
      </c>
      <c r="D19" s="445"/>
      <c r="E19" s="445"/>
      <c r="F19" s="445"/>
      <c r="G19" s="30"/>
      <c r="H19" s="30"/>
      <c r="I19" s="147" t="str">
        <f t="shared" si="2"/>
        <v/>
      </c>
      <c r="J19" s="150"/>
      <c r="K19" s="154" t="str">
        <f t="shared" si="3"/>
        <v/>
      </c>
      <c r="L19" s="150"/>
      <c r="M19" s="150"/>
      <c r="N19" s="150"/>
      <c r="O19" s="148" t="str">
        <f t="shared" si="1"/>
        <v/>
      </c>
      <c r="P19" s="151"/>
      <c r="Q19" s="151"/>
      <c r="R19" s="151"/>
      <c r="S19" s="153"/>
      <c r="T19" s="153"/>
      <c r="U19" s="8"/>
      <c r="V19" s="8"/>
      <c r="W19" s="8"/>
      <c r="X19" s="8"/>
      <c r="Y19" s="8"/>
      <c r="Z19" s="8"/>
      <c r="AA19" s="8"/>
    </row>
    <row r="20" spans="1:27" x14ac:dyDescent="0.15">
      <c r="A20" s="30"/>
      <c r="B20" s="157"/>
      <c r="C20" s="119"/>
      <c r="D20" s="119"/>
      <c r="E20" s="30"/>
      <c r="F20" s="30"/>
      <c r="G20" s="30"/>
      <c r="H20" s="30"/>
      <c r="I20" s="147" t="str">
        <f t="shared" si="2"/>
        <v/>
      </c>
      <c r="J20" s="150"/>
      <c r="K20" s="154" t="str">
        <f t="shared" si="3"/>
        <v/>
      </c>
      <c r="L20" s="150"/>
      <c r="M20" s="150"/>
      <c r="N20" s="150"/>
      <c r="O20" s="148" t="str">
        <f t="shared" si="1"/>
        <v/>
      </c>
      <c r="P20" s="151"/>
      <c r="Q20" s="152"/>
      <c r="R20" s="152"/>
      <c r="S20" s="153"/>
      <c r="T20" s="153"/>
      <c r="U20" s="8"/>
      <c r="V20" s="8"/>
      <c r="W20" s="8"/>
      <c r="X20" s="8"/>
      <c r="Y20" s="8"/>
      <c r="Z20" s="8"/>
      <c r="AA20" s="8"/>
    </row>
    <row r="21" spans="1:27" x14ac:dyDescent="0.15">
      <c r="A21" s="446"/>
      <c r="B21" s="446"/>
      <c r="C21" s="446"/>
      <c r="D21" s="446"/>
      <c r="E21" s="446"/>
      <c r="F21" s="446"/>
      <c r="G21" s="30"/>
      <c r="H21" s="30"/>
      <c r="I21" s="147" t="str">
        <f t="shared" si="2"/>
        <v/>
      </c>
      <c r="J21" s="150"/>
      <c r="K21" s="154" t="str">
        <f t="shared" si="3"/>
        <v/>
      </c>
      <c r="L21" s="150"/>
      <c r="M21" s="150"/>
      <c r="N21" s="150"/>
      <c r="O21" s="148" t="str">
        <f t="shared" si="1"/>
        <v/>
      </c>
      <c r="P21" s="151"/>
      <c r="Q21" s="152"/>
      <c r="R21" s="152"/>
      <c r="S21" s="153"/>
      <c r="T21" s="153"/>
      <c r="U21" s="8"/>
      <c r="V21" s="8"/>
      <c r="W21" s="8"/>
      <c r="X21" s="8"/>
      <c r="Y21" s="8"/>
      <c r="Z21" s="8"/>
      <c r="AA21" s="8"/>
    </row>
    <row r="22" spans="1:27" ht="14.25" x14ac:dyDescent="0.15">
      <c r="A22" s="137" t="s">
        <v>1</v>
      </c>
      <c r="B22" s="158">
        <v>2.6</v>
      </c>
      <c r="C22" s="31" t="s">
        <v>165</v>
      </c>
      <c r="D22" s="31"/>
      <c r="E22" s="31"/>
      <c r="F22" s="31"/>
      <c r="G22" s="30"/>
      <c r="H22" s="30"/>
      <c r="I22" s="147" t="str">
        <f t="shared" si="2"/>
        <v/>
      </c>
      <c r="J22" s="150"/>
      <c r="K22" s="154" t="str">
        <f t="shared" si="3"/>
        <v/>
      </c>
      <c r="L22" s="150"/>
      <c r="M22" s="150"/>
      <c r="N22" s="150"/>
      <c r="O22" s="148" t="str">
        <f t="shared" si="1"/>
        <v/>
      </c>
      <c r="P22" s="151"/>
      <c r="Q22" s="152"/>
      <c r="R22" s="152"/>
      <c r="S22" s="153"/>
      <c r="T22" s="153"/>
      <c r="U22" s="8"/>
      <c r="V22" s="8"/>
      <c r="W22" s="8"/>
      <c r="X22" s="8"/>
      <c r="Y22" s="8"/>
      <c r="Z22" s="8"/>
      <c r="AA22" s="8"/>
    </row>
    <row r="23" spans="1:27" ht="14.25" x14ac:dyDescent="0.15">
      <c r="A23" s="137" t="s">
        <v>2</v>
      </c>
      <c r="B23" s="158">
        <v>1.1000000000000001</v>
      </c>
      <c r="C23" s="447" t="s">
        <v>118</v>
      </c>
      <c r="D23" s="447"/>
      <c r="E23" s="447"/>
      <c r="F23" s="447"/>
      <c r="G23" s="30"/>
      <c r="H23" s="30"/>
      <c r="I23" s="147" t="str">
        <f t="shared" si="2"/>
        <v/>
      </c>
      <c r="J23" s="150"/>
      <c r="K23" s="154" t="str">
        <f t="shared" si="3"/>
        <v/>
      </c>
      <c r="L23" s="150"/>
      <c r="M23" s="150"/>
      <c r="N23" s="150"/>
      <c r="O23" s="148" t="str">
        <f t="shared" si="1"/>
        <v/>
      </c>
      <c r="P23" s="151"/>
      <c r="Q23" s="152"/>
      <c r="R23" s="152"/>
      <c r="S23" s="153"/>
      <c r="T23" s="153"/>
      <c r="U23" s="8"/>
      <c r="V23" s="8"/>
      <c r="W23" s="8"/>
      <c r="X23" s="8"/>
      <c r="Y23" s="8"/>
      <c r="Z23" s="8"/>
      <c r="AA23" s="8"/>
    </row>
    <row r="24" spans="1:27" ht="14.25" x14ac:dyDescent="0.15">
      <c r="A24" s="137" t="s">
        <v>3</v>
      </c>
      <c r="B24" s="159">
        <v>6.9999999999999999E-4</v>
      </c>
      <c r="C24" s="447" t="s">
        <v>118</v>
      </c>
      <c r="D24" s="447"/>
      <c r="E24" s="447"/>
      <c r="F24" s="447"/>
      <c r="G24" s="30"/>
      <c r="H24" s="30"/>
      <c r="I24" s="147" t="str">
        <f t="shared" si="2"/>
        <v/>
      </c>
      <c r="J24" s="150"/>
      <c r="K24" s="154" t="str">
        <f t="shared" si="3"/>
        <v/>
      </c>
      <c r="L24" s="150"/>
      <c r="M24" s="150"/>
      <c r="N24" s="150"/>
      <c r="O24" s="148" t="str">
        <f t="shared" si="1"/>
        <v/>
      </c>
      <c r="P24" s="151"/>
      <c r="Q24" s="152"/>
      <c r="R24" s="152"/>
      <c r="S24" s="153"/>
      <c r="T24" s="153"/>
      <c r="U24" s="8"/>
      <c r="V24" s="8"/>
      <c r="W24" s="8"/>
      <c r="X24" s="8"/>
      <c r="Y24" s="8"/>
      <c r="Z24" s="8"/>
      <c r="AA24" s="8"/>
    </row>
    <row r="25" spans="1:27" ht="14.25" x14ac:dyDescent="0.15">
      <c r="A25" s="137" t="s">
        <v>4</v>
      </c>
      <c r="B25" s="158">
        <v>0</v>
      </c>
      <c r="C25" s="447" t="s">
        <v>166</v>
      </c>
      <c r="D25" s="447"/>
      <c r="E25" s="447"/>
      <c r="F25" s="447"/>
      <c r="G25" s="30"/>
      <c r="H25" s="30"/>
      <c r="I25" s="147" t="str">
        <f t="shared" si="2"/>
        <v/>
      </c>
      <c r="J25" s="160"/>
      <c r="K25" s="154" t="str">
        <f t="shared" si="3"/>
        <v/>
      </c>
      <c r="L25" s="160"/>
      <c r="M25" s="160"/>
      <c r="N25" s="160"/>
      <c r="O25" s="148" t="str">
        <f t="shared" si="1"/>
        <v/>
      </c>
      <c r="P25" s="151"/>
      <c r="Q25" s="142"/>
      <c r="R25" s="142"/>
      <c r="S25" s="12"/>
      <c r="T25" s="153"/>
      <c r="U25" s="8"/>
      <c r="V25" s="8"/>
      <c r="W25" s="8"/>
      <c r="X25" s="8"/>
      <c r="Y25" s="8"/>
      <c r="Z25" s="8"/>
      <c r="AA25" s="8"/>
    </row>
    <row r="26" spans="1:27" ht="14.25" x14ac:dyDescent="0.15">
      <c r="A26" s="137"/>
      <c r="B26" s="161"/>
      <c r="C26" s="447"/>
      <c r="D26" s="447"/>
      <c r="E26" s="447"/>
      <c r="F26" s="447"/>
      <c r="G26" s="30"/>
      <c r="H26" s="30"/>
      <c r="I26" s="162" t="s">
        <v>224</v>
      </c>
      <c r="J26" s="163"/>
      <c r="K26" s="164"/>
      <c r="L26" s="164"/>
      <c r="M26" s="164"/>
      <c r="N26" s="164"/>
      <c r="O26" s="164"/>
      <c r="P26" s="119"/>
      <c r="Q26" s="30"/>
      <c r="R26" s="30"/>
      <c r="S26" s="8"/>
      <c r="T26" s="8"/>
      <c r="U26" s="8"/>
      <c r="V26" s="8"/>
      <c r="W26" s="8"/>
      <c r="X26" s="8"/>
      <c r="Y26" s="8"/>
      <c r="Z26" s="8"/>
      <c r="AA26" s="8"/>
    </row>
    <row r="27" spans="1:27" x14ac:dyDescent="0.15">
      <c r="A27" s="30"/>
      <c r="B27" s="30"/>
      <c r="C27" s="30"/>
      <c r="D27" s="30"/>
      <c r="E27" s="30"/>
      <c r="F27" s="30"/>
      <c r="G27" s="30"/>
      <c r="H27" s="30"/>
      <c r="I27" s="30"/>
      <c r="J27" s="30"/>
      <c r="K27" s="30"/>
      <c r="L27" s="30"/>
      <c r="M27" s="30"/>
      <c r="N27" s="30"/>
      <c r="O27" s="30"/>
      <c r="P27" s="30"/>
      <c r="Q27" s="30"/>
      <c r="R27" s="165"/>
      <c r="S27" s="8"/>
      <c r="T27" s="8"/>
      <c r="U27" s="8"/>
      <c r="V27" s="8"/>
      <c r="W27" s="8"/>
      <c r="X27" s="8"/>
      <c r="Y27" s="8"/>
      <c r="Z27" s="8"/>
      <c r="AA27" s="8"/>
    </row>
    <row r="28" spans="1:27" x14ac:dyDescent="0.1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15">
      <c r="A29" s="30"/>
      <c r="B29" s="166"/>
      <c r="C29" s="166"/>
      <c r="D29" s="167" t="s">
        <v>167</v>
      </c>
      <c r="E29" s="443"/>
      <c r="F29" s="443"/>
      <c r="G29" s="443"/>
      <c r="H29" s="30"/>
      <c r="I29" s="30"/>
      <c r="J29" s="30"/>
      <c r="K29" s="30"/>
      <c r="L29" s="30"/>
      <c r="M29" s="30"/>
      <c r="N29" s="30"/>
      <c r="O29" s="30"/>
      <c r="P29" s="30"/>
      <c r="Q29" s="30"/>
      <c r="R29" s="30"/>
      <c r="S29" s="8"/>
      <c r="T29" s="8"/>
      <c r="U29" s="8"/>
      <c r="V29" s="8"/>
      <c r="W29" s="8"/>
      <c r="X29" s="8"/>
      <c r="Y29" s="8"/>
      <c r="Z29" s="8"/>
      <c r="AA29" s="8"/>
    </row>
    <row r="30" spans="1:27" ht="16.5" x14ac:dyDescent="0.15">
      <c r="A30" s="30"/>
      <c r="B30" s="168" t="s">
        <v>168</v>
      </c>
      <c r="C30" s="169">
        <f>MAX(G56:G329)</f>
        <v>5006.8074440098371</v>
      </c>
      <c r="D30" s="170" t="s">
        <v>169</v>
      </c>
      <c r="E30" s="171" t="s">
        <v>170</v>
      </c>
      <c r="F30" s="172"/>
      <c r="G30" s="173"/>
      <c r="H30" s="30"/>
      <c r="I30" s="30"/>
      <c r="J30" s="30"/>
      <c r="K30" s="30"/>
      <c r="L30" s="30"/>
      <c r="M30" s="30"/>
      <c r="N30" s="30"/>
      <c r="O30" s="30"/>
      <c r="P30" s="30"/>
      <c r="Q30" s="30"/>
      <c r="R30" s="30"/>
      <c r="S30" s="8"/>
      <c r="T30" s="8"/>
      <c r="U30" s="8"/>
      <c r="V30" s="8"/>
      <c r="W30" s="8"/>
      <c r="X30" s="8"/>
      <c r="Y30" s="8"/>
      <c r="Z30" s="8"/>
      <c r="AA30" s="8"/>
    </row>
    <row r="31" spans="1:27" ht="16.5" x14ac:dyDescent="0.15">
      <c r="A31" s="30"/>
      <c r="B31" s="174" t="s">
        <v>171</v>
      </c>
      <c r="C31" s="175">
        <f>INDEX(AJ62:AJ208,MATCH(MAX(G62:G208),G62:G208,0))</f>
        <v>12.152459051180687</v>
      </c>
      <c r="D31" s="176" t="s">
        <v>115</v>
      </c>
      <c r="E31" s="177" t="s">
        <v>172</v>
      </c>
      <c r="F31" s="178"/>
      <c r="G31" s="179"/>
      <c r="H31" s="30"/>
      <c r="I31" s="30"/>
      <c r="J31" s="30"/>
      <c r="K31" s="30"/>
      <c r="L31" s="30"/>
      <c r="M31" s="30"/>
      <c r="N31" s="30"/>
      <c r="O31" s="30"/>
      <c r="P31" s="30"/>
      <c r="Q31" s="30"/>
      <c r="R31" s="30"/>
      <c r="S31" s="8"/>
      <c r="T31" s="8"/>
      <c r="U31" s="8"/>
      <c r="V31" s="8"/>
      <c r="W31" s="8"/>
      <c r="X31" s="8"/>
      <c r="Y31" s="8"/>
      <c r="Z31" s="8"/>
      <c r="AA31" s="8"/>
    </row>
    <row r="32" spans="1:27" ht="15" x14ac:dyDescent="0.15">
      <c r="A32" s="30"/>
      <c r="B32" s="74" t="s">
        <v>133</v>
      </c>
      <c r="C32" s="127" t="e">
        <f>IF(Calculation!H13&gt;0,err(Calculation!H13,B8,B11,B12),"")</f>
        <v>#VALUE!</v>
      </c>
      <c r="D32" s="128"/>
      <c r="E32" s="129" t="s">
        <v>137</v>
      </c>
      <c r="F32" s="130"/>
      <c r="G32" s="131"/>
      <c r="H32" s="30"/>
      <c r="I32" s="30"/>
      <c r="J32" s="30"/>
      <c r="K32" s="30"/>
      <c r="L32" s="30"/>
      <c r="M32" s="30"/>
      <c r="N32" s="30"/>
      <c r="O32" s="30"/>
      <c r="P32" s="30"/>
      <c r="Q32" s="30"/>
      <c r="R32" s="30"/>
      <c r="S32" s="8"/>
      <c r="T32" s="8"/>
      <c r="U32" s="8"/>
      <c r="V32" s="8"/>
      <c r="W32" s="8"/>
      <c r="X32" s="8"/>
      <c r="Y32" s="8"/>
      <c r="Z32" s="8"/>
      <c r="AA32" s="8"/>
    </row>
    <row r="33" spans="1:27" x14ac:dyDescent="0.1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1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1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1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1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1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1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1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1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1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1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1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1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1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1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1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4.25" thickBot="1" x14ac:dyDescent="0.2">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15">
      <c r="A50" s="180"/>
      <c r="B50" s="181"/>
      <c r="C50" s="181"/>
      <c r="D50" s="181"/>
      <c r="E50" s="181"/>
      <c r="F50" s="181"/>
      <c r="G50" s="181"/>
      <c r="H50" s="181"/>
      <c r="I50" s="181"/>
      <c r="J50" s="181"/>
      <c r="K50" s="181" t="s">
        <v>175</v>
      </c>
      <c r="L50" s="181">
        <v>30</v>
      </c>
      <c r="M50" s="181"/>
      <c r="N50" s="181"/>
      <c r="O50" s="181"/>
      <c r="P50" s="181"/>
      <c r="Q50" s="182"/>
      <c r="R50" s="182"/>
      <c r="S50" s="182"/>
      <c r="T50" s="182"/>
      <c r="U50" s="182"/>
      <c r="V50" s="182"/>
      <c r="W50" s="182"/>
      <c r="X50" s="182"/>
      <c r="Y50" s="183"/>
      <c r="Z50" s="8"/>
      <c r="AA50" s="8"/>
    </row>
    <row r="51" spans="1:52" x14ac:dyDescent="0.15">
      <c r="A51" s="184"/>
      <c r="B51" s="185" t="s">
        <v>176</v>
      </c>
      <c r="C51" s="185">
        <f>B6</f>
        <v>740</v>
      </c>
      <c r="D51" s="186"/>
      <c r="E51" s="185" t="s">
        <v>177</v>
      </c>
      <c r="F51" s="187">
        <f>B8</f>
        <v>700</v>
      </c>
      <c r="G51" s="187" t="s">
        <v>178</v>
      </c>
      <c r="H51" s="187">
        <v>742.5</v>
      </c>
      <c r="I51" s="187"/>
      <c r="J51" s="188"/>
      <c r="K51" s="189" t="s">
        <v>179</v>
      </c>
      <c r="L51" s="187">
        <f>B22</f>
        <v>2.6</v>
      </c>
      <c r="M51" s="186"/>
      <c r="N51" s="186"/>
      <c r="O51" s="185" t="s">
        <v>180</v>
      </c>
      <c r="P51" s="187">
        <f>B17</f>
        <v>0.36</v>
      </c>
      <c r="Q51" s="188"/>
      <c r="R51" s="185" t="s">
        <v>181</v>
      </c>
      <c r="S51" s="187">
        <f>1-27.8*(P53-0.67)^3</f>
        <v>0.93892339999999996</v>
      </c>
      <c r="T51" s="187">
        <f>(S54*S53*C55)^2</f>
        <v>2.8341735671955877</v>
      </c>
      <c r="U51" s="34"/>
      <c r="V51" s="34"/>
      <c r="W51" s="34" t="s">
        <v>104</v>
      </c>
      <c r="X51" s="34">
        <v>5</v>
      </c>
      <c r="Y51" s="190"/>
      <c r="Z51" s="8"/>
      <c r="AA51" s="8"/>
    </row>
    <row r="52" spans="1:52" x14ac:dyDescent="0.15">
      <c r="A52" s="184"/>
      <c r="B52" s="185" t="s">
        <v>182</v>
      </c>
      <c r="C52" s="185">
        <f>K10</f>
        <v>16</v>
      </c>
      <c r="D52" s="186"/>
      <c r="E52" s="185" t="s">
        <v>56</v>
      </c>
      <c r="F52" s="188">
        <f>B11*2</f>
        <v>0.12626666666666675</v>
      </c>
      <c r="G52" s="187" t="s">
        <v>183</v>
      </c>
      <c r="H52" s="187">
        <v>704.5</v>
      </c>
      <c r="I52" s="187"/>
      <c r="J52" s="186"/>
      <c r="K52" s="189" t="s">
        <v>184</v>
      </c>
      <c r="L52" s="187">
        <f>B23</f>
        <v>1.1000000000000001</v>
      </c>
      <c r="M52" s="186"/>
      <c r="N52" s="186"/>
      <c r="O52" s="185" t="s">
        <v>185</v>
      </c>
      <c r="P52" s="187">
        <f>B18</f>
        <v>0.9</v>
      </c>
      <c r="Q52" s="188"/>
      <c r="R52" s="188" t="s">
        <v>54</v>
      </c>
      <c r="S52" s="187">
        <f>P51*P52*4.427</f>
        <v>1.434348</v>
      </c>
      <c r="T52" s="188"/>
      <c r="U52" s="34"/>
      <c r="V52" s="34"/>
      <c r="W52" s="34"/>
      <c r="X52" s="34"/>
      <c r="Y52" s="190"/>
      <c r="Z52" s="8"/>
      <c r="AA52" s="8"/>
    </row>
    <row r="53" spans="1:52" x14ac:dyDescent="0.15">
      <c r="A53" s="184"/>
      <c r="B53" s="185" t="s">
        <v>186</v>
      </c>
      <c r="C53" s="187">
        <f>B7</f>
        <v>80</v>
      </c>
      <c r="D53" s="186"/>
      <c r="E53" s="185" t="s">
        <v>187</v>
      </c>
      <c r="F53" s="187">
        <f>B12</f>
        <v>1.9633333333333303</v>
      </c>
      <c r="G53" s="185"/>
      <c r="H53" s="185"/>
      <c r="I53" s="185"/>
      <c r="J53" s="186"/>
      <c r="K53" s="189" t="s">
        <v>188</v>
      </c>
      <c r="L53" s="187">
        <f>B24</f>
        <v>6.9999999999999999E-4</v>
      </c>
      <c r="M53" s="187">
        <f>1/L53</f>
        <v>1428.5714285714287</v>
      </c>
      <c r="N53" s="186"/>
      <c r="O53" s="191" t="s">
        <v>122</v>
      </c>
      <c r="P53" s="187">
        <f>B19</f>
        <v>0.8</v>
      </c>
      <c r="Q53" s="188"/>
      <c r="R53" s="185" t="s">
        <v>55</v>
      </c>
      <c r="S53" s="187">
        <f>P51*P52*S51</f>
        <v>0.30421118159999999</v>
      </c>
      <c r="T53" s="188"/>
      <c r="U53" s="34"/>
      <c r="V53" s="34"/>
      <c r="W53" s="34"/>
      <c r="X53" s="34"/>
      <c r="Y53" s="190"/>
      <c r="Z53" s="8"/>
      <c r="AA53" s="8"/>
    </row>
    <row r="54" spans="1:52" x14ac:dyDescent="0.15">
      <c r="A54" s="184"/>
      <c r="B54" s="185" t="s">
        <v>189</v>
      </c>
      <c r="C54" s="187">
        <v>9.8000000000000007</v>
      </c>
      <c r="D54" s="186"/>
      <c r="E54" s="185" t="s">
        <v>49</v>
      </c>
      <c r="F54" s="185">
        <f>B13</f>
        <v>44.000000000000028</v>
      </c>
      <c r="G54" s="185"/>
      <c r="H54" s="185"/>
      <c r="I54" s="185"/>
      <c r="J54" s="186"/>
      <c r="K54" s="189" t="s">
        <v>190</v>
      </c>
      <c r="L54" s="187">
        <f>B25</f>
        <v>0</v>
      </c>
      <c r="M54" s="186"/>
      <c r="N54" s="186"/>
      <c r="O54" s="185" t="s">
        <v>51</v>
      </c>
      <c r="P54" s="187">
        <f>B26</f>
        <v>0</v>
      </c>
      <c r="Q54" s="188"/>
      <c r="R54" s="185" t="s">
        <v>191</v>
      </c>
      <c r="S54" s="187">
        <f>1/P53</f>
        <v>1.25</v>
      </c>
      <c r="T54" s="188"/>
      <c r="U54" s="34"/>
      <c r="V54" s="34"/>
      <c r="W54" s="34"/>
      <c r="X54" s="34"/>
      <c r="Y54" s="190"/>
      <c r="Z54" s="8"/>
      <c r="AA54" s="8"/>
    </row>
    <row r="55" spans="1:52" s="8" customFormat="1" x14ac:dyDescent="0.15">
      <c r="A55" s="192"/>
      <c r="B55" s="185" t="s">
        <v>52</v>
      </c>
      <c r="C55" s="187">
        <f>SQRT(2*C54)</f>
        <v>4.4271887242357311</v>
      </c>
      <c r="D55" s="186"/>
      <c r="E55" s="188" t="s">
        <v>57</v>
      </c>
      <c r="F55" s="187">
        <v>271.67901639555089</v>
      </c>
      <c r="G55" s="187">
        <v>57.334189971293625</v>
      </c>
      <c r="H55" s="187">
        <f>F55-G55</f>
        <v>214.34482642425726</v>
      </c>
      <c r="I55" s="187"/>
      <c r="J55" s="187"/>
      <c r="K55" s="185" t="s">
        <v>135</v>
      </c>
      <c r="L55" s="187">
        <v>2.5000000000000001E-2</v>
      </c>
      <c r="M55" s="188"/>
      <c r="N55" s="188"/>
      <c r="O55" s="188"/>
      <c r="P55" s="185"/>
      <c r="Q55" s="185"/>
      <c r="R55" s="185" t="s">
        <v>11</v>
      </c>
      <c r="S55" s="187">
        <f>S53*S54</f>
        <v>0.38026397699999998</v>
      </c>
      <c r="T55" s="188"/>
      <c r="U55" s="34"/>
      <c r="V55" s="34"/>
      <c r="W55" s="34"/>
      <c r="X55" s="34"/>
      <c r="Y55" s="190"/>
    </row>
    <row r="56" spans="1:52" s="8" customFormat="1" ht="14.25" thickBot="1" x14ac:dyDescent="0.2">
      <c r="A56" s="193"/>
      <c r="B56" s="194"/>
      <c r="C56" s="194"/>
      <c r="D56" s="444"/>
      <c r="E56" s="444"/>
      <c r="F56" s="444"/>
      <c r="G56" s="444"/>
      <c r="H56" s="194"/>
      <c r="I56" s="194"/>
      <c r="J56" s="194"/>
      <c r="K56" s="194"/>
      <c r="L56" s="194"/>
      <c r="M56" s="194"/>
      <c r="N56" s="194"/>
      <c r="O56" s="194"/>
      <c r="P56" s="194"/>
      <c r="Q56" s="195"/>
      <c r="R56" s="195"/>
      <c r="S56" s="195"/>
      <c r="T56" s="195"/>
      <c r="U56" s="195">
        <v>-7.9</v>
      </c>
      <c r="V56" s="195"/>
      <c r="W56" s="195"/>
      <c r="X56" s="195"/>
      <c r="Y56" s="196"/>
    </row>
    <row r="57" spans="1:52" s="33" customFormat="1" ht="17.25" x14ac:dyDescent="0.15">
      <c r="A57" s="197" t="s">
        <v>192</v>
      </c>
      <c r="B57" s="198" t="s">
        <v>178</v>
      </c>
      <c r="C57" s="198" t="s">
        <v>193</v>
      </c>
      <c r="D57" s="198" t="s">
        <v>15</v>
      </c>
      <c r="E57" s="198" t="s">
        <v>116</v>
      </c>
      <c r="F57" s="198" t="s">
        <v>194</v>
      </c>
      <c r="G57" s="198" t="s">
        <v>195</v>
      </c>
      <c r="H57" s="198" t="s">
        <v>196</v>
      </c>
      <c r="I57" s="198" t="s">
        <v>115</v>
      </c>
      <c r="J57" s="199" t="s">
        <v>101</v>
      </c>
      <c r="K57" s="198" t="s">
        <v>197</v>
      </c>
      <c r="L57" s="200" t="s">
        <v>198</v>
      </c>
      <c r="M57" s="200" t="s">
        <v>199</v>
      </c>
      <c r="N57" s="200" t="s">
        <v>200</v>
      </c>
      <c r="O57" s="200" t="s">
        <v>201</v>
      </c>
      <c r="P57" s="200" t="s">
        <v>23</v>
      </c>
      <c r="Q57" s="200" t="s">
        <v>202</v>
      </c>
      <c r="R57" s="200" t="s">
        <v>203</v>
      </c>
      <c r="S57" s="200" t="s">
        <v>204</v>
      </c>
      <c r="T57" s="200" t="s">
        <v>205</v>
      </c>
      <c r="U57" s="201" t="s">
        <v>206</v>
      </c>
      <c r="V57" s="201" t="s">
        <v>207</v>
      </c>
      <c r="W57" s="201" t="s">
        <v>208</v>
      </c>
      <c r="X57" s="201" t="s">
        <v>209</v>
      </c>
      <c r="Y57" s="201" t="s">
        <v>210</v>
      </c>
      <c r="Z57" s="202" t="s">
        <v>211</v>
      </c>
      <c r="AA57" s="202" t="s">
        <v>212</v>
      </c>
      <c r="AB57" s="202" t="s">
        <v>213</v>
      </c>
      <c r="AC57" s="203" t="s">
        <v>214</v>
      </c>
      <c r="AD57" s="203" t="s">
        <v>215</v>
      </c>
      <c r="AE57" s="203" t="s">
        <v>216</v>
      </c>
      <c r="AF57" s="203" t="s">
        <v>183</v>
      </c>
      <c r="AG57" s="203" t="s">
        <v>217</v>
      </c>
      <c r="AH57" s="203" t="s">
        <v>198</v>
      </c>
      <c r="AI57" s="203" t="s">
        <v>218</v>
      </c>
      <c r="AJ57" s="203" t="s">
        <v>219</v>
      </c>
      <c r="AK57" s="118" t="s">
        <v>223</v>
      </c>
      <c r="AL57" s="32" t="s">
        <v>127</v>
      </c>
      <c r="AM57" s="11"/>
      <c r="AN57" s="11"/>
    </row>
    <row r="58" spans="1:52" s="34" customFormat="1" ht="15" x14ac:dyDescent="0.15">
      <c r="A58" s="204" t="s">
        <v>62</v>
      </c>
      <c r="B58" s="205" t="s">
        <v>58</v>
      </c>
      <c r="C58" s="206" t="s">
        <v>58</v>
      </c>
      <c r="D58" s="206" t="s">
        <v>220</v>
      </c>
      <c r="E58" s="206" t="s">
        <v>58</v>
      </c>
      <c r="F58" s="206" t="s">
        <v>58</v>
      </c>
      <c r="G58" s="207" t="s">
        <v>59</v>
      </c>
      <c r="H58" s="206" t="s">
        <v>60</v>
      </c>
      <c r="I58" s="206" t="s">
        <v>122</v>
      </c>
      <c r="J58" s="208"/>
      <c r="K58" s="206"/>
      <c r="L58" s="209" t="s">
        <v>60</v>
      </c>
      <c r="M58" s="209" t="s">
        <v>60</v>
      </c>
      <c r="N58" s="209"/>
      <c r="O58" s="209"/>
      <c r="P58" s="209"/>
      <c r="Q58" s="209"/>
      <c r="R58" s="209"/>
      <c r="S58" s="210"/>
      <c r="T58" s="210"/>
      <c r="U58" s="211"/>
      <c r="V58" s="211"/>
      <c r="W58" s="212"/>
      <c r="X58" s="211"/>
      <c r="Y58" s="211"/>
      <c r="Z58" s="211"/>
      <c r="AA58" s="211"/>
      <c r="AB58" s="211"/>
      <c r="AC58" s="12"/>
      <c r="AD58" s="12"/>
      <c r="AE58" s="12"/>
      <c r="AF58" s="12"/>
      <c r="AG58" s="12"/>
      <c r="AH58" s="12"/>
      <c r="AI58" s="12"/>
      <c r="AJ58" s="12"/>
      <c r="AK58" s="12"/>
      <c r="AL58" s="238"/>
      <c r="AM58" s="12"/>
      <c r="AN58" s="12"/>
      <c r="AO58" s="8"/>
      <c r="AP58" s="8"/>
      <c r="AQ58" s="8"/>
      <c r="AR58" s="8"/>
      <c r="AS58" s="8"/>
      <c r="AT58" s="8"/>
      <c r="AU58" s="8"/>
      <c r="AV58" s="8"/>
      <c r="AW58" s="8"/>
      <c r="AX58" s="8"/>
      <c r="AY58" s="8"/>
      <c r="AZ58" s="8"/>
    </row>
    <row r="59" spans="1:52" s="34" customFormat="1" ht="32.25" customHeight="1" thickBot="1" x14ac:dyDescent="0.2">
      <c r="A59" s="213" t="s">
        <v>123</v>
      </c>
      <c r="B59" s="214"/>
      <c r="C59" s="214"/>
      <c r="D59" s="214" t="s">
        <v>124</v>
      </c>
      <c r="E59" s="214"/>
      <c r="F59" s="214"/>
      <c r="G59" s="214" t="s">
        <v>40</v>
      </c>
      <c r="H59" s="214"/>
      <c r="I59" s="214"/>
      <c r="J59" s="35"/>
      <c r="K59" s="214"/>
      <c r="L59" s="215"/>
      <c r="M59" s="215"/>
      <c r="N59" s="215" t="s">
        <v>221</v>
      </c>
      <c r="O59" s="215"/>
      <c r="P59" s="215"/>
      <c r="Q59" s="216"/>
      <c r="R59" s="215"/>
      <c r="S59" s="215"/>
      <c r="T59" s="215"/>
      <c r="U59" s="217"/>
      <c r="V59" s="217"/>
      <c r="W59" s="217"/>
      <c r="X59" s="217"/>
      <c r="Y59" s="217"/>
      <c r="Z59" s="217"/>
      <c r="AA59" s="217"/>
      <c r="AB59" s="217"/>
      <c r="AC59" s="218" t="s">
        <v>40</v>
      </c>
      <c r="AD59" s="219"/>
      <c r="AE59" s="219"/>
      <c r="AF59" s="218"/>
      <c r="AG59" s="218"/>
      <c r="AH59" s="218"/>
      <c r="AI59" s="218" t="s">
        <v>40</v>
      </c>
      <c r="AJ59" s="218"/>
      <c r="AK59" s="239"/>
      <c r="AL59" s="240"/>
      <c r="AM59" s="12"/>
      <c r="AN59" s="12"/>
      <c r="AO59" s="8"/>
      <c r="AP59" s="8"/>
      <c r="AQ59" s="8"/>
      <c r="AR59" s="8"/>
      <c r="AS59" s="8"/>
      <c r="AT59" s="8"/>
      <c r="AU59" s="8"/>
      <c r="AV59" s="8"/>
      <c r="AW59" s="8"/>
      <c r="AX59" s="8"/>
      <c r="AY59" s="8"/>
      <c r="AZ59" s="8"/>
    </row>
    <row r="60" spans="1:52" s="39" customFormat="1" ht="15" x14ac:dyDescent="0.15">
      <c r="A60" s="220" t="s">
        <v>222</v>
      </c>
      <c r="B60" s="221"/>
      <c r="C60" s="221"/>
      <c r="D60" s="221"/>
      <c r="E60" s="221"/>
      <c r="F60" s="221"/>
      <c r="G60" s="221"/>
      <c r="H60" s="221"/>
      <c r="I60" s="221"/>
      <c r="J60" s="222"/>
      <c r="K60" s="221"/>
      <c r="L60" s="223">
        <f>(1-$P$54)*O61*R61+C53</f>
        <v>2376.0216774909909</v>
      </c>
      <c r="M60" s="223">
        <f>M61*(B61-C61+N61/2)/$S$54</f>
        <v>5.1941244583715536</v>
      </c>
      <c r="N60" s="41">
        <f>L60/M60</f>
        <v>457.44411720082542</v>
      </c>
      <c r="O60" s="224"/>
      <c r="P60" s="223">
        <f>((1-$P$54)*O61*R61+C53)/(M61*(B61-C61+N61/2)/$S$54)</f>
        <v>457.44411720082542</v>
      </c>
      <c r="Q60" s="221"/>
      <c r="R60" s="221"/>
      <c r="S60" s="221"/>
      <c r="T60" s="221"/>
      <c r="U60" s="221"/>
      <c r="V60" s="225"/>
      <c r="W60" s="225"/>
      <c r="X60" s="225"/>
      <c r="Y60" s="225"/>
      <c r="Z60" s="225"/>
      <c r="AA60" s="221"/>
      <c r="AB60" s="221"/>
      <c r="AC60" s="221"/>
      <c r="AD60" s="221"/>
      <c r="AE60" s="221"/>
      <c r="AF60" s="221"/>
      <c r="AG60" s="221"/>
      <c r="AH60" s="221"/>
      <c r="AI60" s="221"/>
      <c r="AJ60" s="221"/>
      <c r="AK60" s="12"/>
      <c r="AL60" s="241"/>
      <c r="AM60" s="38"/>
      <c r="AN60" s="12"/>
      <c r="AO60" s="8"/>
      <c r="AP60" s="8"/>
      <c r="AQ60" s="8"/>
      <c r="AR60" s="8"/>
      <c r="AS60" s="8"/>
      <c r="AT60" s="8"/>
      <c r="AU60" s="8"/>
      <c r="AV60" s="8"/>
      <c r="AW60" s="8"/>
      <c r="AX60" s="8"/>
      <c r="AY60" s="8"/>
      <c r="AZ60" s="8"/>
    </row>
    <row r="61" spans="1:52" ht="15" x14ac:dyDescent="0.15">
      <c r="A61" s="40"/>
      <c r="B61" s="226">
        <f>(D61/$C$55/$S$54/$S$53)^2+C61</f>
        <v>742.38517502182799</v>
      </c>
      <c r="C61" s="226">
        <f>B6</f>
        <v>740</v>
      </c>
      <c r="D61" s="226">
        <f>$L$51</f>
        <v>2.6</v>
      </c>
      <c r="E61" s="41">
        <f>K10</f>
        <v>16</v>
      </c>
      <c r="F61" s="226">
        <f>E61</f>
        <v>16</v>
      </c>
      <c r="G61" s="41">
        <f>F61*$S$53*$C$55*(B61-C61+N61)^1.5</f>
        <v>86.897131283814673</v>
      </c>
      <c r="H61" s="25">
        <v>0.08</v>
      </c>
      <c r="I61" s="227">
        <f>(B61-C61)*B$19</f>
        <v>1.9081400174623924</v>
      </c>
      <c r="J61" s="228">
        <f>B$7</f>
        <v>80</v>
      </c>
      <c r="K61" s="226">
        <v>1</v>
      </c>
      <c r="L61" s="226">
        <f>D61+H61*K61</f>
        <v>2.68</v>
      </c>
      <c r="M61" s="41">
        <f t="shared" ref="M61:M124" si="4">(D61+L61)/2</f>
        <v>2.64</v>
      </c>
      <c r="N61" s="41">
        <f>2*($P$53*M61/$S$52/$S$51)^2-(B61-C61)*2</f>
        <v>0.14832842071102093</v>
      </c>
      <c r="O61" s="41">
        <f>wh(B61,$F$51,$F$52,$F$53)</f>
        <v>7.3151680994228148</v>
      </c>
      <c r="P61" s="229">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30">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30">
        <f>AI61/3600</f>
        <v>0.13144924531069421</v>
      </c>
      <c r="AL61" s="42"/>
      <c r="AZ61" s="8"/>
    </row>
    <row r="62" spans="1:52" ht="15" x14ac:dyDescent="0.15">
      <c r="A62" s="40"/>
      <c r="B62" s="41">
        <f t="shared" ref="B62:D92" si="13">AF61</f>
        <v>742.3849740956482</v>
      </c>
      <c r="C62" s="41">
        <f t="shared" si="13"/>
        <v>739.85147065310923</v>
      </c>
      <c r="D62" s="41">
        <f t="shared" si="13"/>
        <v>2.6796246918632058</v>
      </c>
      <c r="E62" s="41">
        <f>CalBreachWidth(C62,B62,I62,E61)</f>
        <v>16</v>
      </c>
      <c r="F62" s="41">
        <f t="shared" ref="F62:F125" si="14">(E62+E61)/2</f>
        <v>16</v>
      </c>
      <c r="G62" s="41">
        <f t="shared" ref="G62:G125" si="15">F62*$S$53*$C$55*(B62-C62+N62)^1.5</f>
        <v>94.878482452899718</v>
      </c>
      <c r="H62" s="25">
        <f t="shared" ref="H62:H94" si="16">dv(S61)</f>
        <v>0.08</v>
      </c>
      <c r="I62" s="227">
        <f t="shared" ref="I62:I125" si="17">(B62-C62)*B$19</f>
        <v>2.0268027540311779</v>
      </c>
      <c r="J62" s="228">
        <f>B$7</f>
        <v>80</v>
      </c>
      <c r="K62" s="41">
        <f t="shared" ref="K62:K125" si="18">IF((1-S61-0.015)&gt;0,1,-1)</f>
        <v>1</v>
      </c>
      <c r="L62" s="216">
        <f t="shared" ref="L62:L125" si="19">D62+K62*H62</f>
        <v>2.7596246918632059</v>
      </c>
      <c r="M62" s="216">
        <f t="shared" si="4"/>
        <v>2.7196246918632059</v>
      </c>
      <c r="N62" s="41">
        <f t="shared" ref="N62:N125" si="20">2*($P$53*M62/$S$52/$S$51)^2-(B62-C62)*2</f>
        <v>0.15284921778699001</v>
      </c>
      <c r="O62" s="41">
        <f t="shared" ref="O62:O125" si="21">wh(B62,$F$51,$F$52,$F$53)</f>
        <v>7.3151427291438473</v>
      </c>
      <c r="P62" s="229">
        <f t="shared" ref="P62:P125" si="22">$C$54*$L$55*$L$55*M62*M62/(($B$19*(B62-C62))^0.333)*1000</f>
        <v>35.80600099257088</v>
      </c>
      <c r="Q62" s="41">
        <f t="shared" ref="Q62:Q125" si="23">M62/$S$54*(B62-C62+N62/2)*E62-$C$53</f>
        <v>10.854717090075667</v>
      </c>
      <c r="R62" s="41">
        <f t="shared" ref="R62:R125" si="24">rate1(1,$L$52,$L$51,$L$54,L62,$L$53,$L$50,P62)</f>
        <v>385.41712967055707</v>
      </c>
      <c r="S62" s="216">
        <f t="shared" si="5"/>
        <v>3.8500351254214795E-3</v>
      </c>
      <c r="T62" s="216">
        <f t="shared" si="6"/>
        <v>0.15343996704977517</v>
      </c>
      <c r="U62" s="231">
        <f t="shared" ref="U62:U125" si="25">D62-K62*H62</f>
        <v>2.5996246918632058</v>
      </c>
      <c r="V62" s="231">
        <f t="shared" si="7"/>
        <v>2.6396246918632058</v>
      </c>
      <c r="W62" s="41">
        <f t="shared" ref="W62:W125" si="26">2*($P$53*V62/$S$52/$S$51)^2-(B62-C62)*2</f>
        <v>-0.14972682134188098</v>
      </c>
      <c r="X62" s="41">
        <f t="shared" ref="X62:X125" si="27">V62/$S$54*(B62-C62+W62/2)*F62-$C$53</f>
        <v>3.0705527874841181</v>
      </c>
      <c r="Y62" s="41">
        <f t="shared" ref="Y62:Y125" si="28">$C$54*$L$55*$L$55*V62*V62/(($B$19*(B62-C62))^0.333)*1000</f>
        <v>33.730457578370206</v>
      </c>
      <c r="Z62" s="41">
        <f t="shared" ref="Z62:Z125" si="29">rate1(1,$L$52,$L$51,$L$54,U62,$L$53,$L$50,Y62)</f>
        <v>274.07022205174758</v>
      </c>
      <c r="AA62" s="231">
        <f t="shared" si="8"/>
        <v>1.5315525828290273E-3</v>
      </c>
      <c r="AB62" s="231">
        <f t="shared" ref="AB62:AB125" si="30">W62/(1-AA62)</f>
        <v>-0.14995648758775798</v>
      </c>
      <c r="AC62" s="41">
        <f t="shared" ref="AC62:AC93" si="31">delta_z(N62,S62,H62,AE61,AB62)</f>
        <v>0.15343996704977517</v>
      </c>
      <c r="AD62" s="41">
        <f t="shared" si="9"/>
        <v>0.5213765457473567</v>
      </c>
      <c r="AE62" s="41">
        <f t="shared" ref="AE62:AE125" si="32">(AD62-AD61)/(AC62+AC61)*2</f>
        <v>-0.11416756667768869</v>
      </c>
      <c r="AF62" s="41">
        <f t="shared" si="10"/>
        <v>742.38438334638545</v>
      </c>
      <c r="AG62" s="41">
        <f t="shared" si="11"/>
        <v>739.6980306860595</v>
      </c>
      <c r="AH62" s="41">
        <f t="shared" ref="AH62:AH125" si="33">$S$54*$S$53*$C$55*SQRT(AF62-AG62)</f>
        <v>2.7592734011078641</v>
      </c>
      <c r="AI62" s="41">
        <f t="shared" si="12"/>
        <v>398.1140308447915</v>
      </c>
      <c r="AJ62" s="41">
        <f t="shared" ref="AJ62:AJ125" si="34">AJ61+AI62/3600</f>
        <v>0.24203647610091406</v>
      </c>
      <c r="AK62" s="8">
        <f>AK61+AI62*G61/1000000</f>
        <v>3.459496720424849E-2</v>
      </c>
      <c r="AL62" s="42">
        <f>AL61+AI62*J62/1000000</f>
        <v>3.184912246758332E-2</v>
      </c>
      <c r="AZ62" s="8"/>
    </row>
    <row r="63" spans="1:52" ht="15" x14ac:dyDescent="0.15">
      <c r="A63" s="40"/>
      <c r="B63" s="41">
        <f t="shared" si="13"/>
        <v>742.38438334638545</v>
      </c>
      <c r="C63" s="41">
        <f t="shared" si="13"/>
        <v>739.6980306860595</v>
      </c>
      <c r="D63" s="41">
        <f t="shared" si="13"/>
        <v>2.7592734011078641</v>
      </c>
      <c r="E63" s="41">
        <f t="shared" ref="E63:E126" si="35">CalBreachWidth(C63,B63,I63,E62)</f>
        <v>16</v>
      </c>
      <c r="F63" s="41">
        <f t="shared" si="14"/>
        <v>16</v>
      </c>
      <c r="G63" s="41">
        <f t="shared" si="15"/>
        <v>103.33668845788964</v>
      </c>
      <c r="H63" s="25">
        <f t="shared" si="16"/>
        <v>0.08</v>
      </c>
      <c r="I63" s="227">
        <f t="shared" si="17"/>
        <v>2.1490821282607615</v>
      </c>
      <c r="J63" s="228">
        <f>IF(H63&gt;0, $B$7,"")</f>
        <v>80</v>
      </c>
      <c r="K63" s="41">
        <f t="shared" si="18"/>
        <v>1</v>
      </c>
      <c r="L63" s="216">
        <f t="shared" si="19"/>
        <v>2.8392734011078642</v>
      </c>
      <c r="M63" s="216">
        <f t="shared" si="4"/>
        <v>2.7992734011078642</v>
      </c>
      <c r="N63" s="41">
        <f t="shared" si="20"/>
        <v>0.15737214175985148</v>
      </c>
      <c r="O63" s="41">
        <f t="shared" si="21"/>
        <v>7.3150681372036033</v>
      </c>
      <c r="P63" s="229">
        <f t="shared" si="22"/>
        <v>37.201159365964941</v>
      </c>
      <c r="Q63" s="41">
        <f t="shared" si="23"/>
        <v>19.073271978209917</v>
      </c>
      <c r="R63" s="41">
        <f t="shared" si="24"/>
        <v>448.92737133319218</v>
      </c>
      <c r="S63" s="216">
        <f t="shared" si="5"/>
        <v>5.8080552708905525E-3</v>
      </c>
      <c r="T63" s="216">
        <f t="shared" si="6"/>
        <v>0.15829150758481669</v>
      </c>
      <c r="U63" s="231">
        <f t="shared" si="25"/>
        <v>2.679273401107864</v>
      </c>
      <c r="V63" s="231">
        <f t="shared" si="7"/>
        <v>2.7192734011078641</v>
      </c>
      <c r="W63" s="41">
        <f t="shared" si="26"/>
        <v>-0.15419761616783223</v>
      </c>
      <c r="X63" s="41">
        <f t="shared" si="27"/>
        <v>10.819514843391943</v>
      </c>
      <c r="Y63" s="41">
        <f t="shared" si="28"/>
        <v>35.105211108989174</v>
      </c>
      <c r="Z63" s="41">
        <f t="shared" si="29"/>
        <v>350.30427435566543</v>
      </c>
      <c r="AA63" s="231">
        <f t="shared" si="8"/>
        <v>4.2222502952991197E-3</v>
      </c>
      <c r="AB63" s="231">
        <f t="shared" si="30"/>
        <v>-0.15485143769637325</v>
      </c>
      <c r="AC63" s="41">
        <f t="shared" si="31"/>
        <v>0.15829150758481669</v>
      </c>
      <c r="AD63" s="41">
        <f t="shared" si="9"/>
        <v>0.50539666480296752</v>
      </c>
      <c r="AE63" s="41">
        <f t="shared" si="32"/>
        <v>-0.10252337184187525</v>
      </c>
      <c r="AF63" s="41">
        <f t="shared" si="10"/>
        <v>742.38346398056046</v>
      </c>
      <c r="AG63" s="41">
        <f t="shared" si="11"/>
        <v>739.53973917847463</v>
      </c>
      <c r="AH63" s="41">
        <f t="shared" si="33"/>
        <v>2.8389451679189168</v>
      </c>
      <c r="AI63" s="41">
        <f t="shared" si="12"/>
        <v>352.59936838944338</v>
      </c>
      <c r="AJ63" s="41">
        <f t="shared" si="34"/>
        <v>0.33998074509798165</v>
      </c>
      <c r="AK63" s="8">
        <f t="shared" ref="AK63:AK126" si="36">AK62+AI63*G62/1000000</f>
        <v>6.8049060190889826E-2</v>
      </c>
      <c r="AL63" s="42">
        <f t="shared" ref="AL63:AL126" si="37">AL62+AI63*J63/1000000</f>
        <v>6.0057071938738792E-2</v>
      </c>
      <c r="AZ63" s="8"/>
    </row>
    <row r="64" spans="1:52" ht="15" x14ac:dyDescent="0.15">
      <c r="A64" s="40"/>
      <c r="B64" s="41">
        <f t="shared" si="13"/>
        <v>742.38346398056046</v>
      </c>
      <c r="C64" s="41">
        <f t="shared" si="13"/>
        <v>739.53973917847463</v>
      </c>
      <c r="D64" s="41">
        <f t="shared" si="13"/>
        <v>2.8389451679189168</v>
      </c>
      <c r="E64" s="41">
        <f t="shared" si="35"/>
        <v>16</v>
      </c>
      <c r="F64" s="41">
        <f t="shared" si="14"/>
        <v>16</v>
      </c>
      <c r="G64" s="41">
        <f t="shared" si="15"/>
        <v>112.28576957843596</v>
      </c>
      <c r="H64" s="25">
        <f t="shared" si="16"/>
        <v>0.08</v>
      </c>
      <c r="I64" s="227">
        <f t="shared" si="17"/>
        <v>2.2749798416686646</v>
      </c>
      <c r="J64" s="228">
        <f t="shared" ref="J64:J127" si="38">IF(H64&gt;0, $B$7,"")</f>
        <v>80</v>
      </c>
      <c r="K64" s="41">
        <f t="shared" si="18"/>
        <v>1</v>
      </c>
      <c r="L64" s="216">
        <f t="shared" si="19"/>
        <v>2.9189451679189169</v>
      </c>
      <c r="M64" s="216">
        <f t="shared" si="4"/>
        <v>2.8789451679189169</v>
      </c>
      <c r="N64" s="41">
        <f t="shared" si="20"/>
        <v>0.16189713880246437</v>
      </c>
      <c r="O64" s="41">
        <f t="shared" si="21"/>
        <v>7.3149520519454354</v>
      </c>
      <c r="P64" s="229">
        <f t="shared" si="22"/>
        <v>38.60996027816055</v>
      </c>
      <c r="Q64" s="41">
        <f t="shared" si="23"/>
        <v>27.775670663472738</v>
      </c>
      <c r="R64" s="41">
        <f t="shared" si="24"/>
        <v>505.66596219815966</v>
      </c>
      <c r="S64" s="216">
        <f t="shared" si="5"/>
        <v>7.509125267490431E-3</v>
      </c>
      <c r="T64" s="216">
        <f t="shared" si="6"/>
        <v>0.16312204265464703</v>
      </c>
      <c r="U64" s="231">
        <f t="shared" si="25"/>
        <v>2.7589451679189168</v>
      </c>
      <c r="V64" s="231">
        <f t="shared" si="7"/>
        <v>2.7989451679189168</v>
      </c>
      <c r="W64" s="41">
        <f t="shared" si="26"/>
        <v>-0.15866894152263988</v>
      </c>
      <c r="X64" s="41">
        <f t="shared" si="27"/>
        <v>19.03842508931217</v>
      </c>
      <c r="Y64" s="41">
        <f t="shared" si="28"/>
        <v>36.493990038792461</v>
      </c>
      <c r="Z64" s="41">
        <f t="shared" si="29"/>
        <v>417.73295369680005</v>
      </c>
      <c r="AA64" s="231">
        <f t="shared" si="8"/>
        <v>6.2304698527080636E-3</v>
      </c>
      <c r="AB64" s="231">
        <f t="shared" si="30"/>
        <v>-0.15966372152617991</v>
      </c>
      <c r="AC64" s="41">
        <f t="shared" si="31"/>
        <v>0.16312204265464703</v>
      </c>
      <c r="AD64" s="41">
        <f t="shared" si="9"/>
        <v>0.49043034710748185</v>
      </c>
      <c r="AE64" s="41">
        <f t="shared" si="32"/>
        <v>-9.3128106667159954E-2</v>
      </c>
      <c r="AF64" s="41">
        <f t="shared" si="10"/>
        <v>742.38223907670829</v>
      </c>
      <c r="AG64" s="41">
        <f t="shared" si="11"/>
        <v>739.37661713581997</v>
      </c>
      <c r="AH64" s="41">
        <f t="shared" si="33"/>
        <v>2.9186391105871192</v>
      </c>
      <c r="AI64" s="41">
        <f t="shared" si="12"/>
        <v>322.58853640364862</v>
      </c>
      <c r="AJ64" s="41">
        <f t="shared" si="34"/>
        <v>0.42958867187677297</v>
      </c>
      <c r="AK64" s="8">
        <f t="shared" si="36"/>
        <v>0.10138429127732025</v>
      </c>
      <c r="AL64" s="42">
        <f t="shared" si="37"/>
        <v>8.5864154851030675E-2</v>
      </c>
      <c r="AZ64" s="8"/>
    </row>
    <row r="65" spans="1:52" ht="15" x14ac:dyDescent="0.15">
      <c r="A65" s="40"/>
      <c r="B65" s="41">
        <f t="shared" si="13"/>
        <v>742.38223907670829</v>
      </c>
      <c r="C65" s="41">
        <f t="shared" si="13"/>
        <v>739.37661713581997</v>
      </c>
      <c r="D65" s="41">
        <f t="shared" si="13"/>
        <v>2.9186391105871192</v>
      </c>
      <c r="E65" s="41">
        <f t="shared" si="35"/>
        <v>16</v>
      </c>
      <c r="F65" s="41">
        <f t="shared" si="14"/>
        <v>16</v>
      </c>
      <c r="G65" s="41">
        <f t="shared" si="15"/>
        <v>121.73975599199656</v>
      </c>
      <c r="H65" s="25">
        <f t="shared" si="16"/>
        <v>0.08</v>
      </c>
      <c r="I65" s="227">
        <f t="shared" si="17"/>
        <v>2.4044975527106547</v>
      </c>
      <c r="J65" s="228">
        <f t="shared" si="38"/>
        <v>80</v>
      </c>
      <c r="K65" s="41">
        <f t="shared" si="18"/>
        <v>1</v>
      </c>
      <c r="L65" s="216">
        <f t="shared" si="19"/>
        <v>2.9986391105871193</v>
      </c>
      <c r="M65" s="216">
        <f t="shared" si="4"/>
        <v>2.9586391105871193</v>
      </c>
      <c r="N65" s="41">
        <f t="shared" si="20"/>
        <v>0.16642415948820766</v>
      </c>
      <c r="O65" s="41">
        <f t="shared" si="21"/>
        <v>7.3147973874190333</v>
      </c>
      <c r="P65" s="229">
        <f t="shared" si="22"/>
        <v>40.032155585021982</v>
      </c>
      <c r="Q65" s="41">
        <f t="shared" si="23"/>
        <v>36.975937786305835</v>
      </c>
      <c r="R65" s="41">
        <f t="shared" si="24"/>
        <v>556.6458940533679</v>
      </c>
      <c r="S65" s="216">
        <f t="shared" si="5"/>
        <v>9.0810880446562624E-3</v>
      </c>
      <c r="T65" s="216">
        <f t="shared" si="6"/>
        <v>0.16794932206895619</v>
      </c>
      <c r="U65" s="231">
        <f t="shared" si="25"/>
        <v>2.8386391105871192</v>
      </c>
      <c r="V65" s="231">
        <f t="shared" si="7"/>
        <v>2.8786391105871192</v>
      </c>
      <c r="W65" s="41">
        <f t="shared" si="26"/>
        <v>-0.16314074727267602</v>
      </c>
      <c r="X65" s="41">
        <f t="shared" si="27"/>
        <v>27.741301796673426</v>
      </c>
      <c r="Y65" s="41">
        <f t="shared" si="28"/>
        <v>37.896528753879764</v>
      </c>
      <c r="Z65" s="41">
        <f t="shared" si="29"/>
        <v>477.77917097672537</v>
      </c>
      <c r="AA65" s="231">
        <f t="shared" si="8"/>
        <v>7.937748295696552E-3</v>
      </c>
      <c r="AB65" s="231">
        <f t="shared" si="30"/>
        <v>-0.16444607885484003</v>
      </c>
      <c r="AC65" s="41">
        <f t="shared" si="31"/>
        <v>0.16794932206895619</v>
      </c>
      <c r="AD65" s="41">
        <f t="shared" si="9"/>
        <v>0.47633416446393168</v>
      </c>
      <c r="AE65" s="41">
        <f t="shared" si="32"/>
        <v>-8.5154949328332563E-2</v>
      </c>
      <c r="AF65" s="41">
        <f t="shared" si="10"/>
        <v>742.38071391412757</v>
      </c>
      <c r="AG65" s="41">
        <f t="shared" si="11"/>
        <v>739.20866781375105</v>
      </c>
      <c r="AH65" s="41">
        <f t="shared" si="33"/>
        <v>2.9983544172784136</v>
      </c>
      <c r="AI65" s="41">
        <f t="shared" si="12"/>
        <v>301.71662786549575</v>
      </c>
      <c r="AJ65" s="41">
        <f t="shared" si="34"/>
        <v>0.51339884628385513</v>
      </c>
      <c r="AK65" s="8">
        <f t="shared" si="36"/>
        <v>0.135262775031808</v>
      </c>
      <c r="AL65" s="42">
        <f t="shared" si="37"/>
        <v>0.11000148508027033</v>
      </c>
      <c r="AZ65" s="8"/>
    </row>
    <row r="66" spans="1:52" ht="15" x14ac:dyDescent="0.15">
      <c r="A66" s="40"/>
      <c r="B66" s="41">
        <f t="shared" si="13"/>
        <v>742.38071391412757</v>
      </c>
      <c r="C66" s="41">
        <f t="shared" si="13"/>
        <v>739.20866781375105</v>
      </c>
      <c r="D66" s="41">
        <f t="shared" si="13"/>
        <v>2.9983544172784136</v>
      </c>
      <c r="E66" s="41">
        <f t="shared" si="35"/>
        <v>16</v>
      </c>
      <c r="F66" s="41">
        <f t="shared" si="14"/>
        <v>16</v>
      </c>
      <c r="G66" s="41">
        <f t="shared" si="15"/>
        <v>131.71268762913016</v>
      </c>
      <c r="H66" s="25">
        <f t="shared" si="16"/>
        <v>0.08</v>
      </c>
      <c r="I66" s="227">
        <f t="shared" si="17"/>
        <v>2.5376368803012159</v>
      </c>
      <c r="J66" s="228">
        <f t="shared" si="38"/>
        <v>80</v>
      </c>
      <c r="K66" s="41">
        <f t="shared" si="18"/>
        <v>1</v>
      </c>
      <c r="L66" s="216">
        <f t="shared" si="19"/>
        <v>3.0783544172784136</v>
      </c>
      <c r="M66" s="216">
        <f t="shared" si="4"/>
        <v>3.0383544172784136</v>
      </c>
      <c r="N66" s="41">
        <f t="shared" si="20"/>
        <v>0.170953158327106</v>
      </c>
      <c r="O66" s="41">
        <f t="shared" si="21"/>
        <v>7.314604810223841</v>
      </c>
      <c r="P66" s="229">
        <f t="shared" si="22"/>
        <v>41.467508369552519</v>
      </c>
      <c r="Q66" s="41">
        <f t="shared" si="23"/>
        <v>46.688107811394488</v>
      </c>
      <c r="R66" s="41">
        <f t="shared" si="24"/>
        <v>602.68850404495436</v>
      </c>
      <c r="S66" s="216">
        <f t="shared" si="5"/>
        <v>1.0590647134888458E-2</v>
      </c>
      <c r="T66" s="216">
        <f t="shared" si="6"/>
        <v>0.17278304256177013</v>
      </c>
      <c r="U66" s="231">
        <f t="shared" si="25"/>
        <v>2.9183544172784135</v>
      </c>
      <c r="V66" s="231">
        <f t="shared" si="7"/>
        <v>2.9583544172784135</v>
      </c>
      <c r="W66" s="41">
        <f t="shared" si="26"/>
        <v>-0.16761298723779383</v>
      </c>
      <c r="X66" s="41">
        <f t="shared" si="27"/>
        <v>36.942173212999222</v>
      </c>
      <c r="Y66" s="41">
        <f t="shared" si="28"/>
        <v>39.31257410569625</v>
      </c>
      <c r="Z66" s="41">
        <f t="shared" si="29"/>
        <v>531.57597035924789</v>
      </c>
      <c r="AA66" s="231">
        <f t="shared" si="8"/>
        <v>9.5009324948441103E-3</v>
      </c>
      <c r="AB66" s="231">
        <f t="shared" si="30"/>
        <v>-0.16922074208507151</v>
      </c>
      <c r="AC66" s="41">
        <f t="shared" si="31"/>
        <v>0.17278304256177013</v>
      </c>
      <c r="AD66" s="41">
        <f t="shared" si="9"/>
        <v>0.46300839951582584</v>
      </c>
      <c r="AE66" s="41">
        <f t="shared" si="32"/>
        <v>-7.8218369203335442E-2</v>
      </c>
      <c r="AF66" s="41">
        <f t="shared" si="10"/>
        <v>742.3788840298929</v>
      </c>
      <c r="AG66" s="41">
        <f t="shared" si="11"/>
        <v>739.03588477118933</v>
      </c>
      <c r="AH66" s="41">
        <f t="shared" si="33"/>
        <v>3.0780903388581868</v>
      </c>
      <c r="AI66" s="41">
        <f t="shared" si="12"/>
        <v>286.6871383843125</v>
      </c>
      <c r="AJ66" s="41">
        <f t="shared" si="34"/>
        <v>0.5930341625017197</v>
      </c>
      <c r="AK66" s="8">
        <f t="shared" si="36"/>
        <v>0.17016399730475795</v>
      </c>
      <c r="AL66" s="42">
        <f t="shared" si="37"/>
        <v>0.13293645615101532</v>
      </c>
      <c r="AZ66" s="8"/>
    </row>
    <row r="67" spans="1:52" ht="15" x14ac:dyDescent="0.15">
      <c r="A67" s="40"/>
      <c r="B67" s="41">
        <f t="shared" si="13"/>
        <v>742.3788840298929</v>
      </c>
      <c r="C67" s="41">
        <f t="shared" si="13"/>
        <v>739.03588477118933</v>
      </c>
      <c r="D67" s="41">
        <f t="shared" si="13"/>
        <v>3.0780903388581868</v>
      </c>
      <c r="E67" s="41">
        <f t="shared" si="35"/>
        <v>16</v>
      </c>
      <c r="F67" s="41">
        <f t="shared" si="14"/>
        <v>16</v>
      </c>
      <c r="G67" s="41">
        <f t="shared" si="15"/>
        <v>142.21861404036747</v>
      </c>
      <c r="H67" s="25">
        <f t="shared" si="16"/>
        <v>0.08</v>
      </c>
      <c r="I67" s="227">
        <f t="shared" si="17"/>
        <v>2.6743994069628574</v>
      </c>
      <c r="J67" s="228">
        <f t="shared" si="38"/>
        <v>80</v>
      </c>
      <c r="K67" s="41">
        <f>IF((1-S66-0.015)&gt;0,1,-1)</f>
        <v>1</v>
      </c>
      <c r="L67" s="216">
        <f t="shared" si="19"/>
        <v>3.1580903388581869</v>
      </c>
      <c r="M67" s="216">
        <f t="shared" si="4"/>
        <v>3.1180903388581869</v>
      </c>
      <c r="N67" s="41">
        <f t="shared" si="20"/>
        <v>0.17548409336134618</v>
      </c>
      <c r="O67" s="41">
        <f t="shared" si="21"/>
        <v>7.3143737568411442</v>
      </c>
      <c r="P67" s="229">
        <f t="shared" si="22"/>
        <v>42.915792154451779</v>
      </c>
      <c r="Q67" s="41">
        <f t="shared" si="23"/>
        <v>56.926224888836316</v>
      </c>
      <c r="R67" s="41">
        <f t="shared" si="24"/>
        <v>644.46669456545453</v>
      </c>
      <c r="S67" s="216">
        <f t="shared" si="5"/>
        <v>1.2076324025264632E-2</v>
      </c>
      <c r="T67" s="216">
        <f t="shared" si="6"/>
        <v>0.17762920115079206</v>
      </c>
      <c r="U67" s="231">
        <f t="shared" si="25"/>
        <v>2.9980903388581868</v>
      </c>
      <c r="V67" s="231">
        <f t="shared" si="7"/>
        <v>3.0380903388581868</v>
      </c>
      <c r="W67" s="41">
        <f t="shared" si="26"/>
        <v>-0.17208561878553041</v>
      </c>
      <c r="X67" s="41">
        <f t="shared" si="27"/>
        <v>46.655077410982713</v>
      </c>
      <c r="Y67" s="41">
        <f t="shared" si="28"/>
        <v>40.741884506231806</v>
      </c>
      <c r="Z67" s="41">
        <f t="shared" si="29"/>
        <v>580.03668583580372</v>
      </c>
      <c r="AA67" s="231">
        <f t="shared" si="8"/>
        <v>1.0996799412067902E-2</v>
      </c>
      <c r="AB67" s="231">
        <f t="shared" si="30"/>
        <v>-0.17399905145224079</v>
      </c>
      <c r="AC67" s="41">
        <f t="shared" si="31"/>
        <v>0.17762920115079206</v>
      </c>
      <c r="AD67" s="41">
        <f t="shared" si="9"/>
        <v>0.45037639916021927</v>
      </c>
      <c r="AE67" s="41">
        <f t="shared" si="32"/>
        <v>-7.2097939397165661E-2</v>
      </c>
      <c r="AF67" s="41">
        <f t="shared" si="10"/>
        <v>742.37673892210341</v>
      </c>
      <c r="AG67" s="41">
        <f t="shared" si="11"/>
        <v>738.85825557003852</v>
      </c>
      <c r="AH67" s="41">
        <f t="shared" si="33"/>
        <v>3.1578461826124529</v>
      </c>
      <c r="AI67" s="41">
        <f t="shared" si="12"/>
        <v>275.62200288808151</v>
      </c>
      <c r="AJ67" s="41">
        <f t="shared" si="34"/>
        <v>0.66959582997063127</v>
      </c>
      <c r="AK67" s="8">
        <f t="shared" si="36"/>
        <v>0.20646691207487106</v>
      </c>
      <c r="AL67" s="42">
        <f t="shared" si="37"/>
        <v>0.15498621638206184</v>
      </c>
      <c r="AZ67" s="8"/>
    </row>
    <row r="68" spans="1:52" ht="15" x14ac:dyDescent="0.15">
      <c r="A68" s="40"/>
      <c r="B68" s="41">
        <f t="shared" si="13"/>
        <v>742.37673892210341</v>
      </c>
      <c r="C68" s="41">
        <f t="shared" si="13"/>
        <v>738.85825557003852</v>
      </c>
      <c r="D68" s="41">
        <f t="shared" si="13"/>
        <v>3.1578461826124529</v>
      </c>
      <c r="E68" s="41">
        <f t="shared" si="35"/>
        <v>16</v>
      </c>
      <c r="F68" s="41">
        <f t="shared" si="14"/>
        <v>16</v>
      </c>
      <c r="G68" s="41">
        <f t="shared" si="15"/>
        <v>153.27159427349036</v>
      </c>
      <c r="H68" s="25">
        <f t="shared" si="16"/>
        <v>0.08</v>
      </c>
      <c r="I68" s="227">
        <f t="shared" si="17"/>
        <v>2.8147866816519129</v>
      </c>
      <c r="J68" s="228">
        <f t="shared" si="38"/>
        <v>80</v>
      </c>
      <c r="K68" s="41">
        <f t="shared" si="18"/>
        <v>1</v>
      </c>
      <c r="L68" s="216">
        <f t="shared" si="19"/>
        <v>3.2378461826124529</v>
      </c>
      <c r="M68" s="216">
        <f t="shared" si="4"/>
        <v>3.1978461826124529</v>
      </c>
      <c r="N68" s="41">
        <f t="shared" si="20"/>
        <v>0.18001692581138773</v>
      </c>
      <c r="O68" s="41">
        <f t="shared" si="21"/>
        <v>7.3141029012309247</v>
      </c>
      <c r="P68" s="229">
        <f t="shared" si="22"/>
        <v>44.376790188550473</v>
      </c>
      <c r="Q68" s="41">
        <f t="shared" si="23"/>
        <v>67.704342726297142</v>
      </c>
      <c r="R68" s="41">
        <f t="shared" si="24"/>
        <v>682.5369675795954</v>
      </c>
      <c r="S68" s="216">
        <f t="shared" si="5"/>
        <v>1.3562173051596601E-2</v>
      </c>
      <c r="T68" s="216">
        <f t="shared" si="6"/>
        <v>0.18249191271210616</v>
      </c>
      <c r="U68" s="231">
        <f t="shared" si="25"/>
        <v>3.0778461826124528</v>
      </c>
      <c r="V68" s="231">
        <f t="shared" si="7"/>
        <v>3.1178461826124528</v>
      </c>
      <c r="W68" s="41">
        <f t="shared" si="26"/>
        <v>-0.1765586024760184</v>
      </c>
      <c r="X68" s="41">
        <f t="shared" si="27"/>
        <v>56.894062149790273</v>
      </c>
      <c r="Y68" s="41">
        <f t="shared" si="28"/>
        <v>42.184229110881681</v>
      </c>
      <c r="Z68" s="41">
        <f t="shared" si="29"/>
        <v>623.90567010655889</v>
      </c>
      <c r="AA68" s="231">
        <f t="shared" si="8"/>
        <v>1.2467717240512986E-2</v>
      </c>
      <c r="AB68" s="231">
        <f t="shared" si="30"/>
        <v>-0.17878767667488918</v>
      </c>
      <c r="AC68" s="41">
        <f t="shared" si="31"/>
        <v>0.18249191271210616</v>
      </c>
      <c r="AD68" s="41">
        <f t="shared" si="9"/>
        <v>0.43837559051838992</v>
      </c>
      <c r="AE68" s="41">
        <f t="shared" si="32"/>
        <v>-6.6648736660290184E-2</v>
      </c>
      <c r="AF68" s="41">
        <f t="shared" si="10"/>
        <v>742.37426393520275</v>
      </c>
      <c r="AG68" s="41">
        <f t="shared" si="11"/>
        <v>738.67576365732646</v>
      </c>
      <c r="AH68" s="41">
        <f t="shared" si="33"/>
        <v>3.2376213067347024</v>
      </c>
      <c r="AI68" s="41">
        <f t="shared" si="12"/>
        <v>267.37293565102686</v>
      </c>
      <c r="AJ68" s="41">
        <f t="shared" si="34"/>
        <v>0.74386608987369429</v>
      </c>
      <c r="AK68" s="8">
        <f t="shared" si="36"/>
        <v>0.24449232041506447</v>
      </c>
      <c r="AL68" s="42">
        <f t="shared" si="37"/>
        <v>0.17637605123414399</v>
      </c>
      <c r="AZ68" s="8"/>
    </row>
    <row r="69" spans="1:52" ht="15" x14ac:dyDescent="0.15">
      <c r="A69" s="40"/>
      <c r="B69" s="41">
        <f t="shared" si="13"/>
        <v>742.37426393520275</v>
      </c>
      <c r="C69" s="41">
        <f t="shared" si="13"/>
        <v>738.67576365732646</v>
      </c>
      <c r="D69" s="41">
        <f t="shared" si="13"/>
        <v>3.2376213067347024</v>
      </c>
      <c r="E69" s="41">
        <f t="shared" si="35"/>
        <v>16</v>
      </c>
      <c r="F69" s="41">
        <f t="shared" si="14"/>
        <v>16</v>
      </c>
      <c r="G69" s="41">
        <f t="shared" si="15"/>
        <v>164.88569676016536</v>
      </c>
      <c r="H69" s="25">
        <f t="shared" si="16"/>
        <v>0.08</v>
      </c>
      <c r="I69" s="227">
        <f t="shared" si="17"/>
        <v>2.9588002223010337</v>
      </c>
      <c r="J69" s="228">
        <f t="shared" si="38"/>
        <v>80</v>
      </c>
      <c r="K69" s="41">
        <f t="shared" si="18"/>
        <v>1</v>
      </c>
      <c r="L69" s="216">
        <f t="shared" si="19"/>
        <v>3.3176213067347025</v>
      </c>
      <c r="M69" s="216">
        <f t="shared" si="4"/>
        <v>3.2776213067347024</v>
      </c>
      <c r="N69" s="41">
        <f t="shared" si="20"/>
        <v>0.18455161976525769</v>
      </c>
      <c r="O69" s="41">
        <f t="shared" si="21"/>
        <v>7.3137903928849344</v>
      </c>
      <c r="P69" s="229">
        <f t="shared" si="22"/>
        <v>45.850294798526114</v>
      </c>
      <c r="Q69" s="41">
        <f t="shared" si="23"/>
        <v>79.036524471027946</v>
      </c>
      <c r="R69" s="41">
        <f t="shared" si="24"/>
        <v>717.36351048346728</v>
      </c>
      <c r="S69" s="216">
        <f t="shared" si="5"/>
        <v>1.5064198953155907E-2</v>
      </c>
      <c r="T69" s="216">
        <f t="shared" si="6"/>
        <v>0.18737426294090037</v>
      </c>
      <c r="U69" s="231">
        <f t="shared" si="25"/>
        <v>3.1576213067347023</v>
      </c>
      <c r="V69" s="231">
        <f t="shared" si="7"/>
        <v>3.1976213067347024</v>
      </c>
      <c r="W69" s="41">
        <f t="shared" si="26"/>
        <v>-0.18103190175016337</v>
      </c>
      <c r="X69" s="41">
        <f t="shared" si="27"/>
        <v>67.673184747314394</v>
      </c>
      <c r="Y69" s="41">
        <f t="shared" si="28"/>
        <v>43.639387078456174</v>
      </c>
      <c r="Z69" s="41">
        <f t="shared" si="29"/>
        <v>663.79559454402329</v>
      </c>
      <c r="AA69" s="231">
        <f t="shared" si="8"/>
        <v>1.3939260672438223E-2</v>
      </c>
      <c r="AB69" s="231">
        <f t="shared" si="30"/>
        <v>-0.18359102490341214</v>
      </c>
      <c r="AC69" s="41">
        <f t="shared" si="31"/>
        <v>0.18737426294090037</v>
      </c>
      <c r="AD69" s="41">
        <f t="shared" si="9"/>
        <v>0.42695298033131029</v>
      </c>
      <c r="AE69" s="41">
        <f t="shared" si="32"/>
        <v>-6.1766178899234414E-2</v>
      </c>
      <c r="AF69" s="41">
        <f t="shared" si="10"/>
        <v>742.37144129202716</v>
      </c>
      <c r="AG69" s="41">
        <f t="shared" si="11"/>
        <v>738.48838939438554</v>
      </c>
      <c r="AH69" s="41">
        <f t="shared" si="33"/>
        <v>3.3174151154693545</v>
      </c>
      <c r="AI69" s="41">
        <f t="shared" si="12"/>
        <v>261.19848612681659</v>
      </c>
      <c r="AJ69" s="41">
        <f t="shared" si="34"/>
        <v>0.81642122490892111</v>
      </c>
      <c r="AK69" s="8">
        <f t="shared" si="36"/>
        <v>0.2845266288055438</v>
      </c>
      <c r="AL69" s="42">
        <f t="shared" si="37"/>
        <v>0.19727193012428931</v>
      </c>
      <c r="AZ69" s="8"/>
    </row>
    <row r="70" spans="1:52" ht="15" x14ac:dyDescent="0.15">
      <c r="A70" s="40"/>
      <c r="B70" s="41">
        <f t="shared" si="13"/>
        <v>742.37144129202716</v>
      </c>
      <c r="C70" s="41">
        <f t="shared" si="13"/>
        <v>738.48838939438554</v>
      </c>
      <c r="D70" s="41">
        <f t="shared" si="13"/>
        <v>3.3174151154693545</v>
      </c>
      <c r="E70" s="41">
        <f t="shared" si="35"/>
        <v>16</v>
      </c>
      <c r="F70" s="41">
        <f t="shared" si="14"/>
        <v>16</v>
      </c>
      <c r="G70" s="41">
        <f t="shared" si="15"/>
        <v>177.07499921104881</v>
      </c>
      <c r="H70" s="25">
        <f t="shared" si="16"/>
        <v>0.08</v>
      </c>
      <c r="I70" s="227">
        <f t="shared" si="17"/>
        <v>3.1064415181132974</v>
      </c>
      <c r="J70" s="228">
        <f t="shared" si="38"/>
        <v>80</v>
      </c>
      <c r="K70" s="41">
        <f t="shared" si="18"/>
        <v>1</v>
      </c>
      <c r="L70" s="216">
        <f t="shared" si="19"/>
        <v>3.3974151154693546</v>
      </c>
      <c r="M70" s="216">
        <f t="shared" si="4"/>
        <v>3.3574151154693546</v>
      </c>
      <c r="N70" s="41">
        <f t="shared" si="20"/>
        <v>0.18908814190482559</v>
      </c>
      <c r="O70" s="41">
        <f t="shared" si="21"/>
        <v>7.3134339871399625</v>
      </c>
      <c r="P70" s="229">
        <f t="shared" si="22"/>
        <v>47.336106798493923</v>
      </c>
      <c r="Q70" s="41">
        <f t="shared" si="23"/>
        <v>90.936842600800986</v>
      </c>
      <c r="R70" s="41">
        <f t="shared" si="24"/>
        <v>749.3365425362216</v>
      </c>
      <c r="S70" s="216">
        <f t="shared" si="5"/>
        <v>1.6593638067704797E-2</v>
      </c>
      <c r="T70" s="216">
        <f t="shared" si="6"/>
        <v>0.192278745821093</v>
      </c>
      <c r="U70" s="231">
        <f t="shared" si="25"/>
        <v>3.2374151154693545</v>
      </c>
      <c r="V70" s="231">
        <f t="shared" si="7"/>
        <v>3.2774151154693545</v>
      </c>
      <c r="W70" s="41">
        <f t="shared" si="26"/>
        <v>-0.18550548265496847</v>
      </c>
      <c r="X70" s="41">
        <f t="shared" si="27"/>
        <v>79.006511962300095</v>
      </c>
      <c r="Y70" s="41">
        <f t="shared" si="28"/>
        <v>45.107146899323332</v>
      </c>
      <c r="Z70" s="41">
        <f t="shared" si="29"/>
        <v>700.21529168230472</v>
      </c>
      <c r="AA70" s="231">
        <f t="shared" si="8"/>
        <v>1.5428011434725409E-2</v>
      </c>
      <c r="AB70" s="231">
        <f t="shared" si="30"/>
        <v>-0.1884123099269647</v>
      </c>
      <c r="AC70" s="41">
        <f t="shared" si="31"/>
        <v>0.192278745821093</v>
      </c>
      <c r="AD70" s="41">
        <f t="shared" si="9"/>
        <v>0.4160626264664557</v>
      </c>
      <c r="AE70" s="41">
        <f t="shared" si="32"/>
        <v>-5.7370038501034615E-2</v>
      </c>
      <c r="AF70" s="41">
        <f t="shared" si="10"/>
        <v>742.36825068811083</v>
      </c>
      <c r="AG70" s="41">
        <f t="shared" si="11"/>
        <v>738.29611064856442</v>
      </c>
      <c r="AH70" s="41">
        <f t="shared" si="33"/>
        <v>3.3972270548200387</v>
      </c>
      <c r="AI70" s="41">
        <f t="shared" si="12"/>
        <v>256.59865081489551</v>
      </c>
      <c r="AJ70" s="41">
        <f t="shared" si="34"/>
        <v>0.88769862791305876</v>
      </c>
      <c r="AK70" s="8">
        <f t="shared" si="36"/>
        <v>0.32683607613287624</v>
      </c>
      <c r="AL70" s="42">
        <f t="shared" si="37"/>
        <v>0.21779982218948096</v>
      </c>
      <c r="AZ70" s="8"/>
    </row>
    <row r="71" spans="1:52" ht="15" x14ac:dyDescent="0.15">
      <c r="A71" s="40"/>
      <c r="B71" s="41">
        <f t="shared" si="13"/>
        <v>742.36825068811083</v>
      </c>
      <c r="C71" s="41">
        <f t="shared" si="13"/>
        <v>738.29611064856442</v>
      </c>
      <c r="D71" s="41">
        <f t="shared" si="13"/>
        <v>3.3972270548200387</v>
      </c>
      <c r="E71" s="41">
        <f t="shared" si="35"/>
        <v>16</v>
      </c>
      <c r="F71" s="41">
        <f t="shared" si="14"/>
        <v>16</v>
      </c>
      <c r="G71" s="41">
        <f t="shared" si="15"/>
        <v>189.85358851853456</v>
      </c>
      <c r="H71" s="25">
        <f t="shared" si="16"/>
        <v>0.08</v>
      </c>
      <c r="I71" s="227">
        <f t="shared" si="17"/>
        <v>3.2577120316371295</v>
      </c>
      <c r="J71" s="228">
        <f t="shared" si="38"/>
        <v>80</v>
      </c>
      <c r="K71" s="41">
        <f t="shared" si="18"/>
        <v>1</v>
      </c>
      <c r="L71" s="216">
        <f t="shared" si="19"/>
        <v>3.4772270548200388</v>
      </c>
      <c r="M71" s="216">
        <f t="shared" si="4"/>
        <v>3.4372270548200388</v>
      </c>
      <c r="N71" s="41">
        <f t="shared" si="20"/>
        <v>0.193626461263948</v>
      </c>
      <c r="O71" s="41">
        <f t="shared" si="21"/>
        <v>7.3130311202187954</v>
      </c>
      <c r="P71" s="229">
        <f t="shared" si="22"/>
        <v>48.834034951055159</v>
      </c>
      <c r="Q71" s="41">
        <f t="shared" si="23"/>
        <v>103.41937882288155</v>
      </c>
      <c r="R71" s="41">
        <f t="shared" si="24"/>
        <v>778.78645611811578</v>
      </c>
      <c r="S71" s="216">
        <f t="shared" si="5"/>
        <v>1.8158756845620763E-2</v>
      </c>
      <c r="T71" s="216">
        <f t="shared" si="6"/>
        <v>0.19720750438419224</v>
      </c>
      <c r="U71" s="231">
        <f t="shared" si="25"/>
        <v>3.3172270548200387</v>
      </c>
      <c r="V71" s="231">
        <f t="shared" si="7"/>
        <v>3.3572270548200387</v>
      </c>
      <c r="W71" s="41">
        <f t="shared" si="26"/>
        <v>-0.18997931360079612</v>
      </c>
      <c r="X71" s="41">
        <f t="shared" si="27"/>
        <v>90.908119885347702</v>
      </c>
      <c r="Y71" s="41">
        <f t="shared" si="28"/>
        <v>46.587305783907404</v>
      </c>
      <c r="Z71" s="41">
        <f t="shared" si="29"/>
        <v>733.59082388226079</v>
      </c>
      <c r="AA71" s="231">
        <f t="shared" si="8"/>
        <v>1.6945382021176927E-2</v>
      </c>
      <c r="AB71" s="231">
        <f t="shared" si="30"/>
        <v>-0.19325407777585826</v>
      </c>
      <c r="AC71" s="41">
        <f t="shared" si="31"/>
        <v>0.19720750438419224</v>
      </c>
      <c r="AD71" s="41">
        <f t="shared" si="9"/>
        <v>0.40566407576532693</v>
      </c>
      <c r="AE71" s="41">
        <f t="shared" si="32"/>
        <v>-5.3396240281386273E-2</v>
      </c>
      <c r="AF71" s="41">
        <f t="shared" si="10"/>
        <v>742.36466964499061</v>
      </c>
      <c r="AG71" s="41">
        <f t="shared" si="11"/>
        <v>738.09890314418021</v>
      </c>
      <c r="AH71" s="41">
        <f t="shared" si="33"/>
        <v>3.4770566087461461</v>
      </c>
      <c r="AI71" s="41">
        <f t="shared" si="12"/>
        <v>253.22410634511914</v>
      </c>
      <c r="AJ71" s="41">
        <f t="shared" si="34"/>
        <v>0.95803865745336969</v>
      </c>
      <c r="AK71" s="8">
        <f t="shared" si="36"/>
        <v>0.37167573456415676</v>
      </c>
      <c r="AL71" s="42">
        <f t="shared" si="37"/>
        <v>0.23805775069709051</v>
      </c>
      <c r="AZ71" s="8"/>
    </row>
    <row r="72" spans="1:52" ht="15" x14ac:dyDescent="0.15">
      <c r="A72" s="40"/>
      <c r="B72" s="41">
        <f t="shared" si="13"/>
        <v>742.36466964499061</v>
      </c>
      <c r="C72" s="41">
        <f t="shared" si="13"/>
        <v>738.09890314418021</v>
      </c>
      <c r="D72" s="41">
        <f t="shared" si="13"/>
        <v>3.4770566087461461</v>
      </c>
      <c r="E72" s="41">
        <f t="shared" si="35"/>
        <v>16</v>
      </c>
      <c r="F72" s="41">
        <f t="shared" si="14"/>
        <v>16</v>
      </c>
      <c r="G72" s="41">
        <f t="shared" si="15"/>
        <v>203.23556066649877</v>
      </c>
      <c r="H72" s="25">
        <f t="shared" si="16"/>
        <v>0.08</v>
      </c>
      <c r="I72" s="227">
        <f t="shared" si="17"/>
        <v>3.4126132006483205</v>
      </c>
      <c r="J72" s="228">
        <f t="shared" si="38"/>
        <v>80</v>
      </c>
      <c r="K72" s="41">
        <f t="shared" si="18"/>
        <v>1</v>
      </c>
      <c r="L72" s="216">
        <f t="shared" si="19"/>
        <v>3.5570566087461462</v>
      </c>
      <c r="M72" s="216">
        <f t="shared" si="4"/>
        <v>3.5170566087461461</v>
      </c>
      <c r="N72" s="41">
        <f t="shared" si="20"/>
        <v>0.19816654901413422</v>
      </c>
      <c r="O72" s="41">
        <f t="shared" si="21"/>
        <v>7.3125789538408155</v>
      </c>
      <c r="P72" s="229">
        <f t="shared" si="22"/>
        <v>50.343895474240036</v>
      </c>
      <c r="Q72" s="41">
        <f t="shared" si="23"/>
        <v>116.49822398034473</v>
      </c>
      <c r="R72" s="41">
        <f t="shared" si="24"/>
        <v>805.99483563500121</v>
      </c>
      <c r="S72" s="216">
        <f t="shared" si="5"/>
        <v>1.9765894695379857E-2</v>
      </c>
      <c r="T72" s="216">
        <f t="shared" si="6"/>
        <v>0.20216247112984448</v>
      </c>
      <c r="U72" s="231">
        <f t="shared" si="25"/>
        <v>3.397056608746146</v>
      </c>
      <c r="V72" s="231">
        <f t="shared" si="7"/>
        <v>3.437056608746146</v>
      </c>
      <c r="W72" s="41">
        <f t="shared" si="26"/>
        <v>-0.19445336514621125</v>
      </c>
      <c r="X72" s="41">
        <f t="shared" si="27"/>
        <v>103.39209383800261</v>
      </c>
      <c r="Y72" s="41">
        <f t="shared" si="28"/>
        <v>48.079669104827822</v>
      </c>
      <c r="Z72" s="41">
        <f t="shared" si="29"/>
        <v>764.28162549872616</v>
      </c>
      <c r="AA72" s="231">
        <f t="shared" si="8"/>
        <v>1.8499642833607718E-2</v>
      </c>
      <c r="AB72" s="231">
        <f t="shared" si="30"/>
        <v>-0.19811848638303234</v>
      </c>
      <c r="AC72" s="41">
        <f t="shared" si="31"/>
        <v>0.20216247112984448</v>
      </c>
      <c r="AD72" s="41">
        <f t="shared" si="9"/>
        <v>0.39572132034643448</v>
      </c>
      <c r="AE72" s="41">
        <f t="shared" si="32"/>
        <v>-4.9792202861994997E-2</v>
      </c>
      <c r="AF72" s="41">
        <f t="shared" si="10"/>
        <v>742.36067372287494</v>
      </c>
      <c r="AG72" s="41">
        <f t="shared" si="11"/>
        <v>737.89674067305032</v>
      </c>
      <c r="AH72" s="41">
        <f t="shared" si="33"/>
        <v>3.5569032957818405</v>
      </c>
      <c r="AI72" s="41">
        <f t="shared" si="12"/>
        <v>250.82353160559799</v>
      </c>
      <c r="AJ72" s="41">
        <f t="shared" si="34"/>
        <v>1.0277118606771469</v>
      </c>
      <c r="AK72" s="8">
        <f t="shared" si="36"/>
        <v>0.41929548212437162</v>
      </c>
      <c r="AL72" s="42">
        <f t="shared" si="37"/>
        <v>0.25812363322553833</v>
      </c>
      <c r="AZ72" s="8"/>
    </row>
    <row r="73" spans="1:52" ht="15" x14ac:dyDescent="0.15">
      <c r="A73" s="40"/>
      <c r="B73" s="41">
        <f t="shared" si="13"/>
        <v>742.36067372287494</v>
      </c>
      <c r="C73" s="41">
        <f t="shared" si="13"/>
        <v>737.89674067305032</v>
      </c>
      <c r="D73" s="41">
        <f t="shared" si="13"/>
        <v>3.5569032957818405</v>
      </c>
      <c r="E73" s="41">
        <f t="shared" si="35"/>
        <v>16</v>
      </c>
      <c r="F73" s="41">
        <f>(E73+E72)/2</f>
        <v>16</v>
      </c>
      <c r="G73" s="41">
        <f t="shared" si="15"/>
        <v>217.23502064629466</v>
      </c>
      <c r="H73" s="25">
        <f t="shared" si="16"/>
        <v>0.08</v>
      </c>
      <c r="I73" s="227">
        <f t="shared" si="17"/>
        <v>3.5711464398596946</v>
      </c>
      <c r="J73" s="228">
        <f t="shared" si="38"/>
        <v>80</v>
      </c>
      <c r="K73" s="41">
        <f t="shared" si="18"/>
        <v>1</v>
      </c>
      <c r="L73" s="216">
        <f t="shared" si="19"/>
        <v>3.6369032957818406</v>
      </c>
      <c r="M73" s="216">
        <f t="shared" si="4"/>
        <v>3.5969032957818405</v>
      </c>
      <c r="N73" s="41">
        <f t="shared" si="20"/>
        <v>0.20270837827402843</v>
      </c>
      <c r="O73" s="41">
        <f t="shared" si="21"/>
        <v>7.3120744020750088</v>
      </c>
      <c r="P73" s="229">
        <f t="shared" si="22"/>
        <v>51.865511589475169</v>
      </c>
      <c r="Q73" s="41">
        <f t="shared" si="23"/>
        <v>130.18747796495197</v>
      </c>
      <c r="R73" s="41">
        <f t="shared" si="24"/>
        <v>831.20312957876467</v>
      </c>
      <c r="S73" s="216">
        <f t="shared" si="5"/>
        <v>2.1420097447892129E-2</v>
      </c>
      <c r="T73" s="216">
        <f t="shared" si="6"/>
        <v>0.20714545408644799</v>
      </c>
      <c r="U73" s="231">
        <f t="shared" si="25"/>
        <v>3.4769032957818404</v>
      </c>
      <c r="V73" s="231">
        <f t="shared" si="7"/>
        <v>3.5169032957818405</v>
      </c>
      <c r="W73" s="41">
        <f t="shared" si="26"/>
        <v>-0.1989276098067343</v>
      </c>
      <c r="X73" s="41">
        <f t="shared" si="27"/>
        <v>116.47252827906595</v>
      </c>
      <c r="Y73" s="41">
        <f t="shared" si="28"/>
        <v>49.584049886827586</v>
      </c>
      <c r="Z73" s="41">
        <f t="shared" si="29"/>
        <v>792.59301175540452</v>
      </c>
      <c r="AA73" s="231">
        <f t="shared" si="8"/>
        <v>2.0097066157999874E-2</v>
      </c>
      <c r="AB73" s="231">
        <f t="shared" si="30"/>
        <v>-0.20300746424625915</v>
      </c>
      <c r="AC73" s="41">
        <f t="shared" si="31"/>
        <v>0.20714545408644799</v>
      </c>
      <c r="AD73" s="41">
        <f t="shared" si="9"/>
        <v>0.38620205474851316</v>
      </c>
      <c r="AE73" s="41">
        <f t="shared" si="32"/>
        <v>-4.6513956908559806E-2</v>
      </c>
      <c r="AF73" s="41">
        <f t="shared" si="10"/>
        <v>742.35623664706247</v>
      </c>
      <c r="AG73" s="41">
        <f t="shared" si="11"/>
        <v>737.68959521896386</v>
      </c>
      <c r="AH73" s="41">
        <f t="shared" si="33"/>
        <v>3.6367666660231257</v>
      </c>
      <c r="AI73" s="41">
        <f t="shared" si="12"/>
        <v>249.2115906630726</v>
      </c>
      <c r="AJ73" s="41">
        <f t="shared" si="34"/>
        <v>1.0969373025280005</v>
      </c>
      <c r="AK73" s="8">
        <f t="shared" si="36"/>
        <v>0.46994413947737118</v>
      </c>
      <c r="AL73" s="42">
        <f t="shared" si="37"/>
        <v>0.27806056047858413</v>
      </c>
      <c r="AZ73" s="8"/>
    </row>
    <row r="74" spans="1:52" ht="15" x14ac:dyDescent="0.15">
      <c r="A74" s="40"/>
      <c r="B74" s="41">
        <f t="shared" si="13"/>
        <v>742.35623664706247</v>
      </c>
      <c r="C74" s="41">
        <f t="shared" si="13"/>
        <v>737.68959521896386</v>
      </c>
      <c r="D74" s="41">
        <f t="shared" si="13"/>
        <v>3.6367666660231257</v>
      </c>
      <c r="E74" s="41">
        <f t="shared" si="35"/>
        <v>16</v>
      </c>
      <c r="F74" s="41">
        <f t="shared" si="14"/>
        <v>16</v>
      </c>
      <c r="G74" s="41">
        <f t="shared" si="15"/>
        <v>231.86608237854824</v>
      </c>
      <c r="H74" s="25">
        <f t="shared" si="16"/>
        <v>0.08</v>
      </c>
      <c r="I74" s="227">
        <f t="shared" si="17"/>
        <v>3.7333131424788917</v>
      </c>
      <c r="J74" s="228">
        <f t="shared" si="38"/>
        <v>80</v>
      </c>
      <c r="K74" s="41">
        <f t="shared" si="18"/>
        <v>1</v>
      </c>
      <c r="L74" s="216">
        <f t="shared" si="19"/>
        <v>3.7167666660231258</v>
      </c>
      <c r="M74" s="216">
        <f t="shared" si="4"/>
        <v>3.6767666660231257</v>
      </c>
      <c r="N74" s="41">
        <f t="shared" si="20"/>
        <v>0.20725192393961578</v>
      </c>
      <c r="O74" s="41">
        <f t="shared" si="21"/>
        <v>7.3115141473024226</v>
      </c>
      <c r="P74" s="229">
        <f t="shared" si="22"/>
        <v>53.398713106343514</v>
      </c>
      <c r="Q74" s="41">
        <f t="shared" si="23"/>
        <v>144.50124963610511</v>
      </c>
      <c r="R74" s="41">
        <f t="shared" si="24"/>
        <v>854.61953869494721</v>
      </c>
      <c r="S74" s="216">
        <f t="shared" si="5"/>
        <v>2.3125517524180631E-2</v>
      </c>
      <c r="T74" s="216">
        <f t="shared" si="6"/>
        <v>0.21215819192487292</v>
      </c>
      <c r="U74" s="231">
        <f t="shared" si="25"/>
        <v>3.5567666660231256</v>
      </c>
      <c r="V74" s="231">
        <f t="shared" si="7"/>
        <v>3.5967666660231257</v>
      </c>
      <c r="W74" s="41">
        <f t="shared" si="26"/>
        <v>-0.2034020218844379</v>
      </c>
      <c r="X74" s="41">
        <f t="shared" si="27"/>
        <v>130.16352671756576</v>
      </c>
      <c r="Y74" s="41">
        <f t="shared" si="28"/>
        <v>51.100268339421127</v>
      </c>
      <c r="Z74" s="41">
        <f t="shared" si="29"/>
        <v>818.78597363729887</v>
      </c>
      <c r="AA74" s="231">
        <f t="shared" si="8"/>
        <v>2.1742605604343917E-2</v>
      </c>
      <c r="AB74" s="231">
        <f t="shared" si="30"/>
        <v>-0.20792280543925229</v>
      </c>
      <c r="AC74" s="41">
        <f t="shared" si="31"/>
        <v>0.21215819192487292</v>
      </c>
      <c r="AD74" s="41">
        <f t="shared" si="9"/>
        <v>0.37707712002150123</v>
      </c>
      <c r="AE74" s="41">
        <f t="shared" si="32"/>
        <v>-4.3524232683469471E-2</v>
      </c>
      <c r="AF74" s="41">
        <f t="shared" si="10"/>
        <v>742.35133037907724</v>
      </c>
      <c r="AG74" s="41">
        <f t="shared" si="11"/>
        <v>737.47743702703895</v>
      </c>
      <c r="AH74" s="41">
        <f t="shared" si="33"/>
        <v>3.7166462984358941</v>
      </c>
      <c r="AI74" s="41">
        <f t="shared" si="12"/>
        <v>248.2487028658982</v>
      </c>
      <c r="AJ74" s="41">
        <f t="shared" si="34"/>
        <v>1.1658952755463055</v>
      </c>
      <c r="AK74" s="8">
        <f t="shared" si="36"/>
        <v>0.5238724515698604</v>
      </c>
      <c r="AL74" s="42">
        <f t="shared" si="37"/>
        <v>0.297920456707856</v>
      </c>
      <c r="AZ74" s="8"/>
    </row>
    <row r="75" spans="1:52" ht="15" x14ac:dyDescent="0.15">
      <c r="A75" s="40"/>
      <c r="B75" s="41">
        <f t="shared" si="13"/>
        <v>742.35133037907724</v>
      </c>
      <c r="C75" s="41">
        <f t="shared" si="13"/>
        <v>737.47743702703895</v>
      </c>
      <c r="D75" s="41">
        <f t="shared" si="13"/>
        <v>3.7166462984358941</v>
      </c>
      <c r="E75" s="41">
        <f t="shared" si="35"/>
        <v>16</v>
      </c>
      <c r="F75" s="41">
        <f t="shared" si="14"/>
        <v>16</v>
      </c>
      <c r="G75" s="41">
        <f t="shared" si="15"/>
        <v>247.14286864025041</v>
      </c>
      <c r="H75" s="25">
        <f t="shared" si="16"/>
        <v>0.08</v>
      </c>
      <c r="I75" s="227">
        <f t="shared" si="17"/>
        <v>3.8991146816306355</v>
      </c>
      <c r="J75" s="228">
        <f t="shared" si="38"/>
        <v>80</v>
      </c>
      <c r="K75" s="41">
        <f t="shared" si="18"/>
        <v>1</v>
      </c>
      <c r="L75" s="216">
        <f t="shared" si="19"/>
        <v>3.7966462984358942</v>
      </c>
      <c r="M75" s="216">
        <f t="shared" si="4"/>
        <v>3.7566462984358941</v>
      </c>
      <c r="N75" s="41">
        <f t="shared" si="20"/>
        <v>0.21179716253256764</v>
      </c>
      <c r="O75" s="41">
        <f t="shared" si="21"/>
        <v>7.3108946491981532</v>
      </c>
      <c r="P75" s="229">
        <f t="shared" si="22"/>
        <v>54.943336040410394</v>
      </c>
      <c r="Q75" s="41">
        <f t="shared" si="23"/>
        <v>159.45365674533846</v>
      </c>
      <c r="R75" s="41">
        <f t="shared" si="24"/>
        <v>876.42453401668763</v>
      </c>
      <c r="S75" s="216">
        <f t="shared" si="5"/>
        <v>2.4885675354160343E-2</v>
      </c>
      <c r="T75" s="216">
        <f t="shared" si="6"/>
        <v>0.21720239071402433</v>
      </c>
      <c r="U75" s="231">
        <f t="shared" si="25"/>
        <v>3.636646298435894</v>
      </c>
      <c r="V75" s="231">
        <f t="shared" si="7"/>
        <v>3.6766462984358941</v>
      </c>
      <c r="W75" s="41">
        <f t="shared" si="26"/>
        <v>-0.20787657731559506</v>
      </c>
      <c r="X75" s="41">
        <f t="shared" si="27"/>
        <v>144.47920163178819</v>
      </c>
      <c r="Y75" s="41">
        <f t="shared" si="28"/>
        <v>52.628151427816363</v>
      </c>
      <c r="Z75" s="41">
        <f t="shared" si="29"/>
        <v>843.08492158080912</v>
      </c>
      <c r="AA75" s="231">
        <f t="shared" si="8"/>
        <v>2.3440317251909811E-2</v>
      </c>
      <c r="AB75" s="231">
        <f t="shared" si="30"/>
        <v>-0.21286622926170723</v>
      </c>
      <c r="AC75" s="41">
        <f t="shared" si="31"/>
        <v>0.21720239071402433</v>
      </c>
      <c r="AD75" s="41">
        <f t="shared" si="9"/>
        <v>0.36832007114199117</v>
      </c>
      <c r="AE75" s="41">
        <f t="shared" si="32"/>
        <v>-4.0791116993964753E-2</v>
      </c>
      <c r="AF75" s="41">
        <f t="shared" si="10"/>
        <v>742.34592515089582</v>
      </c>
      <c r="AG75" s="41">
        <f t="shared" si="11"/>
        <v>737.26023463632487</v>
      </c>
      <c r="AH75" s="41">
        <f t="shared" si="33"/>
        <v>3.7965417984442538</v>
      </c>
      <c r="AI75" s="41">
        <f t="shared" si="12"/>
        <v>247.82783033078428</v>
      </c>
      <c r="AJ75" s="41">
        <f t="shared" si="34"/>
        <v>1.234736339527079</v>
      </c>
      <c r="AK75" s="8">
        <f t="shared" si="36"/>
        <v>0.58133531969303487</v>
      </c>
      <c r="AL75" s="42">
        <f t="shared" si="37"/>
        <v>0.31774668313431875</v>
      </c>
      <c r="AZ75" s="8"/>
    </row>
    <row r="76" spans="1:52" ht="15" x14ac:dyDescent="0.15">
      <c r="A76" s="40"/>
      <c r="B76" s="41">
        <f t="shared" si="13"/>
        <v>742.34592515089582</v>
      </c>
      <c r="C76" s="41">
        <f t="shared" si="13"/>
        <v>737.26023463632487</v>
      </c>
      <c r="D76" s="41">
        <f t="shared" si="13"/>
        <v>3.7965417984442538</v>
      </c>
      <c r="E76" s="41">
        <f t="shared" si="35"/>
        <v>16</v>
      </c>
      <c r="F76" s="41">
        <f t="shared" si="14"/>
        <v>16</v>
      </c>
      <c r="G76" s="41">
        <f t="shared" si="15"/>
        <v>263.07951099658311</v>
      </c>
      <c r="H76" s="25">
        <f t="shared" si="16"/>
        <v>0.08</v>
      </c>
      <c r="I76" s="227">
        <f t="shared" si="17"/>
        <v>4.0685524116567651</v>
      </c>
      <c r="J76" s="228">
        <f t="shared" si="38"/>
        <v>80</v>
      </c>
      <c r="K76" s="41">
        <f t="shared" si="18"/>
        <v>1</v>
      </c>
      <c r="L76" s="216">
        <f t="shared" si="19"/>
        <v>3.8765417984442538</v>
      </c>
      <c r="M76" s="216">
        <f t="shared" si="4"/>
        <v>3.8365417984442538</v>
      </c>
      <c r="N76" s="41">
        <f t="shared" si="20"/>
        <v>0.21634407206434503</v>
      </c>
      <c r="O76" s="41">
        <f t="shared" si="21"/>
        <v>7.3102121490531129</v>
      </c>
      <c r="P76" s="229">
        <f t="shared" si="22"/>
        <v>56.499222260827402</v>
      </c>
      <c r="Q76" s="41">
        <f t="shared" si="23"/>
        <v>175.0588258657688</v>
      </c>
      <c r="R76" s="41">
        <f t="shared" si="24"/>
        <v>896.77531238341874</v>
      </c>
      <c r="S76" s="232">
        <f t="shared" si="5"/>
        <v>2.6703635209618059E-2</v>
      </c>
      <c r="T76" s="216">
        <f t="shared" si="6"/>
        <v>0.22227974940699474</v>
      </c>
      <c r="U76" s="231">
        <f t="shared" si="25"/>
        <v>3.7165417984442537</v>
      </c>
      <c r="V76" s="231">
        <f t="shared" si="7"/>
        <v>3.7565417984442537</v>
      </c>
      <c r="W76" s="41">
        <f t="shared" si="26"/>
        <v>-0.21235125353429929</v>
      </c>
      <c r="X76" s="41">
        <f t="shared" si="27"/>
        <v>159.43367439373375</v>
      </c>
      <c r="Y76" s="41">
        <f t="shared" si="28"/>
        <v>54.167532478204741</v>
      </c>
      <c r="Z76" s="41">
        <f t="shared" si="29"/>
        <v>865.68386202453109</v>
      </c>
      <c r="AA76" s="231">
        <f t="shared" si="8"/>
        <v>2.5193630347735193E-2</v>
      </c>
      <c r="AB76" s="231">
        <f t="shared" si="30"/>
        <v>-0.21783941934032469</v>
      </c>
      <c r="AC76" s="41">
        <f t="shared" si="31"/>
        <v>0.22227974940699474</v>
      </c>
      <c r="AD76" s="41">
        <f t="shared" si="9"/>
        <v>0.35990683007978297</v>
      </c>
      <c r="AE76" s="41">
        <f t="shared" si="32"/>
        <v>-3.8287066955173497E-2</v>
      </c>
      <c r="AF76" s="26">
        <f t="shared" si="10"/>
        <v>742.33998947355315</v>
      </c>
      <c r="AG76" s="26">
        <f t="shared" si="11"/>
        <v>737.03795488691787</v>
      </c>
      <c r="AH76" s="41">
        <f t="shared" si="33"/>
        <v>3.8764527957655406</v>
      </c>
      <c r="AI76" s="26">
        <f t="shared" si="12"/>
        <v>247.86559836959296</v>
      </c>
      <c r="AJ76" s="41">
        <f t="shared" si="34"/>
        <v>1.3035878946297437</v>
      </c>
      <c r="AK76" s="8">
        <f t="shared" si="36"/>
        <v>0.6425935347113283</v>
      </c>
      <c r="AL76" s="42">
        <f t="shared" si="37"/>
        <v>0.33757593100388616</v>
      </c>
      <c r="AZ76" s="8"/>
    </row>
    <row r="77" spans="1:52" ht="15" x14ac:dyDescent="0.15">
      <c r="A77" s="40"/>
      <c r="B77" s="41">
        <f t="shared" si="13"/>
        <v>742.33998947355315</v>
      </c>
      <c r="C77" s="41">
        <f t="shared" si="13"/>
        <v>737.03795488691787</v>
      </c>
      <c r="D77" s="41">
        <f t="shared" si="13"/>
        <v>3.8764527957655406</v>
      </c>
      <c r="E77" s="41">
        <f t="shared" si="35"/>
        <v>16</v>
      </c>
      <c r="F77" s="41">
        <f t="shared" si="14"/>
        <v>16</v>
      </c>
      <c r="G77" s="41">
        <f t="shared" si="15"/>
        <v>279.69014973722057</v>
      </c>
      <c r="H77" s="25">
        <f t="shared" si="16"/>
        <v>0.08</v>
      </c>
      <c r="I77" s="227">
        <f t="shared" si="17"/>
        <v>4.241627669308218</v>
      </c>
      <c r="J77" s="228">
        <f t="shared" si="38"/>
        <v>80</v>
      </c>
      <c r="K77" s="41">
        <f t="shared" si="18"/>
        <v>1</v>
      </c>
      <c r="L77" s="216">
        <f t="shared" si="19"/>
        <v>3.9564527957655407</v>
      </c>
      <c r="M77" s="216">
        <f t="shared" si="4"/>
        <v>3.9164527957655406</v>
      </c>
      <c r="N77" s="41">
        <f t="shared" si="20"/>
        <v>0.22089263191422326</v>
      </c>
      <c r="O77" s="41">
        <f t="shared" si="21"/>
        <v>7.3094626708606443</v>
      </c>
      <c r="P77" s="229">
        <f t="shared" si="22"/>
        <v>58.066219164838806</v>
      </c>
      <c r="Q77" s="41">
        <f t="shared" si="23"/>
        <v>191.33089232621489</v>
      </c>
      <c r="R77" s="41">
        <f t="shared" si="24"/>
        <v>915.80942059968208</v>
      </c>
      <c r="S77" s="232">
        <f t="shared" si="5"/>
        <v>2.8582126552239705E-2</v>
      </c>
      <c r="T77" s="216">
        <f t="shared" si="6"/>
        <v>0.2273919782124558</v>
      </c>
      <c r="U77" s="231">
        <f t="shared" si="25"/>
        <v>3.7964527957655405</v>
      </c>
      <c r="V77" s="231">
        <f t="shared" si="7"/>
        <v>3.8364527957655405</v>
      </c>
      <c r="W77" s="41">
        <f t="shared" si="26"/>
        <v>-0.21682602934994755</v>
      </c>
      <c r="X77" s="41">
        <f t="shared" si="27"/>
        <v>175.04107519865997</v>
      </c>
      <c r="Y77" s="41">
        <f t="shared" si="28"/>
        <v>55.718250814009942</v>
      </c>
      <c r="Z77" s="41">
        <f t="shared" si="29"/>
        <v>886.75136461020861</v>
      </c>
      <c r="AA77" s="231">
        <f t="shared" si="8"/>
        <v>2.7005526850453303E-2</v>
      </c>
      <c r="AB77" s="231">
        <f t="shared" si="30"/>
        <v>-0.22284405033472576</v>
      </c>
      <c r="AC77" s="41">
        <f t="shared" si="31"/>
        <v>0.2273919782124558</v>
      </c>
      <c r="AD77" s="41">
        <f t="shared" si="9"/>
        <v>0.35181540100440473</v>
      </c>
      <c r="AE77" s="41">
        <f t="shared" si="32"/>
        <v>-3.5988160155027052E-2</v>
      </c>
      <c r="AF77" s="26">
        <f t="shared" si="10"/>
        <v>742.33349012725489</v>
      </c>
      <c r="AG77" s="26">
        <f t="shared" si="11"/>
        <v>736.81056290870538</v>
      </c>
      <c r="AH77" s="41">
        <f t="shared" si="33"/>
        <v>3.9563789424621696</v>
      </c>
      <c r="AI77" s="26">
        <f t="shared" si="12"/>
        <v>248.29617723691575</v>
      </c>
      <c r="AJ77" s="41">
        <f t="shared" si="34"/>
        <v>1.3725590549733313</v>
      </c>
      <c r="AK77" s="8">
        <f t="shared" si="36"/>
        <v>0.70791517160113704</v>
      </c>
      <c r="AL77" s="42">
        <f t="shared" si="37"/>
        <v>0.35743962518283945</v>
      </c>
      <c r="AZ77" s="8"/>
    </row>
    <row r="78" spans="1:52" ht="15" x14ac:dyDescent="0.15">
      <c r="A78" s="40"/>
      <c r="B78" s="41">
        <f t="shared" si="13"/>
        <v>742.33349012725489</v>
      </c>
      <c r="C78" s="41">
        <f t="shared" si="13"/>
        <v>736.81056290870538</v>
      </c>
      <c r="D78" s="41">
        <f t="shared" si="13"/>
        <v>3.9563789424621696</v>
      </c>
      <c r="E78" s="41">
        <f t="shared" si="35"/>
        <v>16</v>
      </c>
      <c r="F78" s="41">
        <f t="shared" si="14"/>
        <v>16</v>
      </c>
      <c r="G78" s="41">
        <f t="shared" si="15"/>
        <v>296.98893381670564</v>
      </c>
      <c r="H78" s="25">
        <f t="shared" si="16"/>
        <v>0.08</v>
      </c>
      <c r="I78" s="227">
        <f t="shared" si="17"/>
        <v>4.4183417748396101</v>
      </c>
      <c r="J78" s="228">
        <f t="shared" si="38"/>
        <v>80</v>
      </c>
      <c r="K78" s="41">
        <f t="shared" si="18"/>
        <v>1</v>
      </c>
      <c r="L78" s="216">
        <f t="shared" si="19"/>
        <v>4.0363789424621697</v>
      </c>
      <c r="M78" s="216">
        <f t="shared" si="4"/>
        <v>3.9963789424621696</v>
      </c>
      <c r="N78" s="41">
        <f t="shared" si="20"/>
        <v>0.22544282271952021</v>
      </c>
      <c r="O78" s="41">
        <f t="shared" si="21"/>
        <v>7.3086420200680511</v>
      </c>
      <c r="P78" s="229">
        <f t="shared" si="22"/>
        <v>59.644179376628173</v>
      </c>
      <c r="Q78" s="41">
        <f t="shared" si="23"/>
        <v>208.28400014957049</v>
      </c>
      <c r="R78" s="41">
        <f t="shared" si="24"/>
        <v>933.64772366119189</v>
      </c>
      <c r="S78" s="216">
        <f t="shared" si="5"/>
        <v>3.0523629728085099E-2</v>
      </c>
      <c r="T78" s="216">
        <f t="shared" si="6"/>
        <v>0.2325408123730637</v>
      </c>
      <c r="U78" s="231">
        <f t="shared" si="25"/>
        <v>3.8763789424621695</v>
      </c>
      <c r="V78" s="231">
        <f t="shared" si="7"/>
        <v>3.9163789424621696</v>
      </c>
      <c r="W78" s="41">
        <f t="shared" si="26"/>
        <v>-0.22130088483704036</v>
      </c>
      <c r="X78" s="41">
        <f t="shared" si="27"/>
        <v>191.31554299925062</v>
      </c>
      <c r="Y78" s="41">
        <f t="shared" si="28"/>
        <v>57.280151420070467</v>
      </c>
      <c r="Z78" s="41">
        <f t="shared" si="29"/>
        <v>906.43458743348265</v>
      </c>
      <c r="AA78" s="231">
        <f t="shared" si="8"/>
        <v>2.8878663839848665E-2</v>
      </c>
      <c r="AB78" s="231">
        <f t="shared" si="30"/>
        <v>-0.22788180693472559</v>
      </c>
      <c r="AC78" s="41">
        <f t="shared" si="31"/>
        <v>0.2325408123730637</v>
      </c>
      <c r="AD78" s="41">
        <f t="shared" si="9"/>
        <v>0.34402563224754079</v>
      </c>
      <c r="AE78" s="41">
        <f t="shared" si="32"/>
        <v>-3.387350898355012E-2</v>
      </c>
      <c r="AF78" s="41">
        <f t="shared" si="10"/>
        <v>742.32639213760137</v>
      </c>
      <c r="AG78" s="41">
        <f t="shared" si="11"/>
        <v>736.57802209633235</v>
      </c>
      <c r="AH78" s="41">
        <f t="shared" si="33"/>
        <v>4.036319911184405</v>
      </c>
      <c r="AI78" s="41">
        <f t="shared" si="12"/>
        <v>249.06697299189219</v>
      </c>
      <c r="AJ78" s="41">
        <f t="shared" si="34"/>
        <v>1.4417443252488569</v>
      </c>
      <c r="AK78" s="8">
        <f t="shared" si="36"/>
        <v>0.77757675057183562</v>
      </c>
      <c r="AL78" s="42">
        <f t="shared" si="37"/>
        <v>0.37736498302219085</v>
      </c>
      <c r="AZ78" s="8"/>
    </row>
    <row r="79" spans="1:52" ht="15" x14ac:dyDescent="0.15">
      <c r="A79" s="40"/>
      <c r="B79" s="41">
        <f t="shared" si="13"/>
        <v>742.32639213760137</v>
      </c>
      <c r="C79" s="41">
        <f t="shared" si="13"/>
        <v>736.57802209633235</v>
      </c>
      <c r="D79" s="41">
        <f t="shared" si="13"/>
        <v>4.036319911184405</v>
      </c>
      <c r="E79" s="41">
        <f t="shared" si="35"/>
        <v>16</v>
      </c>
      <c r="F79" s="41">
        <f t="shared" si="14"/>
        <v>16</v>
      </c>
      <c r="G79" s="41">
        <f t="shared" si="15"/>
        <v>314.99002079849151</v>
      </c>
      <c r="H79" s="25">
        <f t="shared" si="16"/>
        <v>0.08</v>
      </c>
      <c r="I79" s="227">
        <f t="shared" si="17"/>
        <v>4.598696033015222</v>
      </c>
      <c r="J79" s="228">
        <f t="shared" si="38"/>
        <v>80</v>
      </c>
      <c r="K79" s="41">
        <f t="shared" si="18"/>
        <v>1</v>
      </c>
      <c r="L79" s="216">
        <f t="shared" si="19"/>
        <v>4.1163199111844051</v>
      </c>
      <c r="M79" s="216">
        <f t="shared" si="4"/>
        <v>4.0763199111844051</v>
      </c>
      <c r="N79" s="41">
        <f t="shared" si="20"/>
        <v>0.22999462627664435</v>
      </c>
      <c r="O79" s="41">
        <f t="shared" si="21"/>
        <v>7.307745780574467</v>
      </c>
      <c r="P79" s="229">
        <f t="shared" si="22"/>
        <v>61.232960468229145</v>
      </c>
      <c r="Q79" s="41">
        <f t="shared" si="23"/>
        <v>225.93230199499908</v>
      </c>
      <c r="R79" s="41">
        <f t="shared" si="24"/>
        <v>950.39685141811117</v>
      </c>
      <c r="S79" s="216">
        <f t="shared" si="5"/>
        <v>3.2530437760642794E-2</v>
      </c>
      <c r="T79" s="216">
        <f t="shared" si="6"/>
        <v>0.23772802293054718</v>
      </c>
      <c r="U79" s="231">
        <f t="shared" si="25"/>
        <v>3.956319911184405</v>
      </c>
      <c r="V79" s="231">
        <f t="shared" si="7"/>
        <v>3.996319911184405</v>
      </c>
      <c r="W79" s="41">
        <f t="shared" si="26"/>
        <v>-0.22577580123571828</v>
      </c>
      <c r="X79" s="41">
        <f t="shared" si="27"/>
        <v>208.27122544394717</v>
      </c>
      <c r="Y79" s="41">
        <f t="shared" si="28"/>
        <v>58.853084632078911</v>
      </c>
      <c r="Z79" s="41">
        <f t="shared" si="29"/>
        <v>924.86256225578552</v>
      </c>
      <c r="AA79" s="231">
        <f t="shared" si="8"/>
        <v>3.0815459046436806E-2</v>
      </c>
      <c r="AB79" s="231">
        <f t="shared" si="30"/>
        <v>-0.23295439794528866</v>
      </c>
      <c r="AC79" s="41">
        <f t="shared" si="31"/>
        <v>0.23772802293054718</v>
      </c>
      <c r="AD79" s="41">
        <f t="shared" si="9"/>
        <v>0.33651901451841965</v>
      </c>
      <c r="AE79" s="41">
        <f t="shared" si="32"/>
        <v>-3.1924793503591571E-2</v>
      </c>
      <c r="AF79" s="41">
        <f t="shared" si="10"/>
        <v>742.31865874094751</v>
      </c>
      <c r="AG79" s="41">
        <f t="shared" si="11"/>
        <v>736.34029407340176</v>
      </c>
      <c r="AH79" s="41">
        <f t="shared" si="33"/>
        <v>4.1162753935826739</v>
      </c>
      <c r="AI79" s="41">
        <f t="shared" si="12"/>
        <v>250.13553293640146</v>
      </c>
      <c r="AJ79" s="41">
        <f t="shared" si="34"/>
        <v>1.5112264177311907</v>
      </c>
      <c r="AK79" s="8">
        <f t="shared" si="36"/>
        <v>0.85186423580829096</v>
      </c>
      <c r="AL79" s="42">
        <f t="shared" si="37"/>
        <v>0.39737582565710294</v>
      </c>
      <c r="AZ79" s="8"/>
    </row>
    <row r="80" spans="1:52" ht="15" x14ac:dyDescent="0.15">
      <c r="A80" s="40"/>
      <c r="B80" s="41">
        <f t="shared" si="13"/>
        <v>742.31865874094751</v>
      </c>
      <c r="C80" s="41">
        <f t="shared" si="13"/>
        <v>736.34029407340176</v>
      </c>
      <c r="D80" s="41">
        <f t="shared" si="13"/>
        <v>4.1162753935826739</v>
      </c>
      <c r="E80" s="41">
        <f t="shared" si="35"/>
        <v>16</v>
      </c>
      <c r="F80" s="41">
        <f t="shared" si="14"/>
        <v>16</v>
      </c>
      <c r="G80" s="41">
        <f t="shared" si="15"/>
        <v>333.70757680249335</v>
      </c>
      <c r="H80" s="25">
        <f t="shared" si="16"/>
        <v>0.08</v>
      </c>
      <c r="I80" s="227">
        <f t="shared" si="17"/>
        <v>4.7826917340365984</v>
      </c>
      <c r="J80" s="228">
        <f t="shared" si="38"/>
        <v>80</v>
      </c>
      <c r="K80" s="41">
        <f t="shared" si="18"/>
        <v>1</v>
      </c>
      <c r="L80" s="216">
        <f t="shared" si="19"/>
        <v>4.196275393582674</v>
      </c>
      <c r="M80" s="216">
        <f t="shared" si="4"/>
        <v>4.1562753935826739</v>
      </c>
      <c r="N80" s="41">
        <f t="shared" si="20"/>
        <v>0.23454802545160192</v>
      </c>
      <c r="O80" s="41">
        <f t="shared" si="21"/>
        <v>7.3067693103569731</v>
      </c>
      <c r="P80" s="229">
        <f t="shared" si="22"/>
        <v>62.832424700497604</v>
      </c>
      <c r="Q80" s="41">
        <f t="shared" si="23"/>
        <v>244.28995910378757</v>
      </c>
      <c r="R80" s="41">
        <f t="shared" si="24"/>
        <v>966.15122749019054</v>
      </c>
      <c r="S80" s="216">
        <f t="shared" si="5"/>
        <v>3.4604701775635155E-2</v>
      </c>
      <c r="T80" s="216">
        <f t="shared" si="6"/>
        <v>0.24295542549565147</v>
      </c>
      <c r="U80" s="231">
        <f t="shared" si="25"/>
        <v>4.0362753935826738</v>
      </c>
      <c r="V80" s="231">
        <f t="shared" si="7"/>
        <v>4.0762753935826739</v>
      </c>
      <c r="W80" s="41">
        <f t="shared" si="26"/>
        <v>-0.23025076086196883</v>
      </c>
      <c r="X80" s="41">
        <f t="shared" si="27"/>
        <v>225.92227881924003</v>
      </c>
      <c r="Y80" s="41">
        <f t="shared" si="28"/>
        <v>60.436905848925122</v>
      </c>
      <c r="Z80" s="41">
        <f t="shared" si="29"/>
        <v>942.14889360633322</v>
      </c>
      <c r="AA80" s="231">
        <f t="shared" si="8"/>
        <v>3.2818151954981868E-2</v>
      </c>
      <c r="AB80" s="231">
        <f t="shared" si="30"/>
        <v>-0.23806356718478411</v>
      </c>
      <c r="AC80" s="41">
        <f t="shared" si="31"/>
        <v>0.24295542549565147</v>
      </c>
      <c r="AD80" s="41">
        <f t="shared" si="9"/>
        <v>0.32927850792709251</v>
      </c>
      <c r="AE80" s="41">
        <f t="shared" si="32"/>
        <v>-3.0125882699032852E-2</v>
      </c>
      <c r="AF80" s="41">
        <f t="shared" si="10"/>
        <v>742.31025134090351</v>
      </c>
      <c r="AG80" s="41">
        <f t="shared" si="11"/>
        <v>736.0973386479061</v>
      </c>
      <c r="AH80" s="41">
        <f t="shared" si="33"/>
        <v>4.1962450988696078</v>
      </c>
      <c r="AI80" s="41">
        <f t="shared" si="12"/>
        <v>251.46728439893042</v>
      </c>
      <c r="AJ80" s="41">
        <f t="shared" si="34"/>
        <v>1.581078441175338</v>
      </c>
      <c r="AK80" s="8">
        <f t="shared" si="36"/>
        <v>0.93107392095125019</v>
      </c>
      <c r="AL80" s="42">
        <f t="shared" si="37"/>
        <v>0.41749320840901738</v>
      </c>
      <c r="AZ80" s="8"/>
    </row>
    <row r="81" spans="1:52" ht="15" x14ac:dyDescent="0.15">
      <c r="A81" s="40"/>
      <c r="B81" s="41">
        <f t="shared" si="13"/>
        <v>742.31025134090351</v>
      </c>
      <c r="C81" s="41">
        <f t="shared" si="13"/>
        <v>736.0973386479061</v>
      </c>
      <c r="D81" s="41">
        <f t="shared" si="13"/>
        <v>4.1962450988696078</v>
      </c>
      <c r="E81" s="41">
        <f t="shared" si="35"/>
        <v>16</v>
      </c>
      <c r="F81" s="41">
        <f t="shared" si="14"/>
        <v>16</v>
      </c>
      <c r="G81" s="41">
        <f t="shared" si="15"/>
        <v>353.15577645575786</v>
      </c>
      <c r="H81" s="25">
        <f t="shared" si="16"/>
        <v>0.08</v>
      </c>
      <c r="I81" s="227">
        <f t="shared" si="17"/>
        <v>4.9703301543979252</v>
      </c>
      <c r="J81" s="228">
        <f t="shared" si="38"/>
        <v>80</v>
      </c>
      <c r="K81" s="41">
        <f t="shared" si="18"/>
        <v>1</v>
      </c>
      <c r="L81" s="216">
        <f t="shared" si="19"/>
        <v>4.2762450988696079</v>
      </c>
      <c r="M81" s="216">
        <f t="shared" si="4"/>
        <v>4.2362450988696079</v>
      </c>
      <c r="N81" s="41">
        <f t="shared" si="20"/>
        <v>0.2391030040990092</v>
      </c>
      <c r="O81" s="41">
        <f t="shared" si="21"/>
        <v>7.3057077359780829</v>
      </c>
      <c r="P81" s="229">
        <f t="shared" si="22"/>
        <v>64.442438782335273</v>
      </c>
      <c r="Q81" s="41">
        <f t="shared" si="23"/>
        <v>263.37114124844481</v>
      </c>
      <c r="R81" s="41">
        <f t="shared" si="24"/>
        <v>980.99476129226639</v>
      </c>
      <c r="S81" s="216">
        <f t="shared" si="5"/>
        <v>3.6748465003173247E-2</v>
      </c>
      <c r="T81" s="216">
        <f t="shared" si="6"/>
        <v>0.24822488769747653</v>
      </c>
      <c r="U81" s="231">
        <f t="shared" si="25"/>
        <v>4.1162450988696078</v>
      </c>
      <c r="V81" s="231">
        <f t="shared" si="7"/>
        <v>4.1562450988696078</v>
      </c>
      <c r="W81" s="41">
        <f t="shared" si="26"/>
        <v>-0.23472574702623383</v>
      </c>
      <c r="X81" s="41">
        <f t="shared" si="27"/>
        <v>244.28286799548289</v>
      </c>
      <c r="Y81" s="41">
        <f t="shared" si="28"/>
        <v>62.031475265827574</v>
      </c>
      <c r="Z81" s="41">
        <f t="shared" si="29"/>
        <v>958.39399017669825</v>
      </c>
      <c r="AA81" s="231">
        <f t="shared" si="8"/>
        <v>3.4888848360597198E-2</v>
      </c>
      <c r="AB81" s="231">
        <f t="shared" si="30"/>
        <v>-0.24321110229377504</v>
      </c>
      <c r="AC81" s="41">
        <f t="shared" si="31"/>
        <v>0.24822488769747653</v>
      </c>
      <c r="AD81" s="41">
        <f t="shared" si="9"/>
        <v>0.32228839236096185</v>
      </c>
      <c r="AE81" s="41">
        <f t="shared" si="32"/>
        <v>-2.8462523347845197E-2</v>
      </c>
      <c r="AF81" s="41">
        <f t="shared" si="10"/>
        <v>742.30112945730502</v>
      </c>
      <c r="AG81" s="41">
        <f t="shared" si="11"/>
        <v>735.84911376020864</v>
      </c>
      <c r="AH81" s="41">
        <f t="shared" si="33"/>
        <v>4.2762287525156539</v>
      </c>
      <c r="AI81" s="41">
        <f t="shared" si="12"/>
        <v>253.03385654219949</v>
      </c>
      <c r="AJ81" s="41">
        <f t="shared" si="34"/>
        <v>1.6513656235481713</v>
      </c>
      <c r="AK81" s="8">
        <f t="shared" si="36"/>
        <v>1.0155132360669372</v>
      </c>
      <c r="AL81" s="42">
        <f t="shared" si="37"/>
        <v>0.43773591693239333</v>
      </c>
      <c r="AZ81" s="8"/>
    </row>
    <row r="82" spans="1:52" ht="15" x14ac:dyDescent="0.15">
      <c r="A82" s="40"/>
      <c r="B82" s="41">
        <f t="shared" si="13"/>
        <v>742.30112945730502</v>
      </c>
      <c r="C82" s="41">
        <f t="shared" si="13"/>
        <v>735.84911376020864</v>
      </c>
      <c r="D82" s="41">
        <f t="shared" si="13"/>
        <v>4.2762287525156539</v>
      </c>
      <c r="E82" s="41">
        <f t="shared" si="35"/>
        <v>16</v>
      </c>
      <c r="F82" s="41">
        <f t="shared" si="14"/>
        <v>16</v>
      </c>
      <c r="G82" s="41">
        <f t="shared" si="15"/>
        <v>373.34880284612399</v>
      </c>
      <c r="H82" s="25">
        <f t="shared" si="16"/>
        <v>0.08</v>
      </c>
      <c r="I82" s="227">
        <f t="shared" si="17"/>
        <v>5.1616125576771088</v>
      </c>
      <c r="J82" s="228">
        <f t="shared" si="38"/>
        <v>80</v>
      </c>
      <c r="K82" s="41">
        <f t="shared" si="18"/>
        <v>1</v>
      </c>
      <c r="L82" s="216">
        <f t="shared" si="19"/>
        <v>4.356228752515654</v>
      </c>
      <c r="M82" s="216">
        <f t="shared" si="4"/>
        <v>4.316228752515654</v>
      </c>
      <c r="N82" s="41">
        <f t="shared" si="20"/>
        <v>0.24365954698864023</v>
      </c>
      <c r="O82" s="41">
        <f t="shared" si="21"/>
        <v>7.304555946142381</v>
      </c>
      <c r="P82" s="229">
        <f t="shared" si="22"/>
        <v>66.062873646569642</v>
      </c>
      <c r="Q82" s="41">
        <f t="shared" si="23"/>
        <v>283.19002668490754</v>
      </c>
      <c r="R82" s="41">
        <f t="shared" si="24"/>
        <v>995.0022666291718</v>
      </c>
      <c r="S82" s="216">
        <f t="shared" si="5"/>
        <v>3.8963688674779999E-2</v>
      </c>
      <c r="T82" s="216">
        <f t="shared" si="6"/>
        <v>0.25353833577073287</v>
      </c>
      <c r="U82" s="231">
        <f t="shared" si="25"/>
        <v>4.1962287525156539</v>
      </c>
      <c r="V82" s="231">
        <f t="shared" si="7"/>
        <v>4.2362287525156539</v>
      </c>
      <c r="W82" s="41">
        <f t="shared" si="26"/>
        <v>-0.23920074395960889</v>
      </c>
      <c r="X82" s="41">
        <f t="shared" si="27"/>
        <v>263.36716637605917</v>
      </c>
      <c r="Y82" s="41">
        <f t="shared" si="28"/>
        <v>63.636657626390381</v>
      </c>
      <c r="Z82" s="41">
        <f t="shared" si="29"/>
        <v>973.68692034899289</v>
      </c>
      <c r="AA82" s="231">
        <f t="shared" si="8"/>
        <v>3.7029553489536543E-2</v>
      </c>
      <c r="AB82" s="231">
        <f t="shared" si="30"/>
        <v>-0.24839884217257727</v>
      </c>
      <c r="AC82" s="41">
        <f t="shared" si="31"/>
        <v>0.25353833577073287</v>
      </c>
      <c r="AD82" s="41">
        <f t="shared" si="9"/>
        <v>0.31553413710320166</v>
      </c>
      <c r="AE82" s="41">
        <f t="shared" si="32"/>
        <v>-2.6922081738372454E-2</v>
      </c>
      <c r="AF82" s="41">
        <f t="shared" si="10"/>
        <v>742.29125066852293</v>
      </c>
      <c r="AG82" s="41">
        <f t="shared" si="11"/>
        <v>735.59557542443792</v>
      </c>
      <c r="AH82" s="41">
        <f t="shared" si="33"/>
        <v>4.3562260950634322</v>
      </c>
      <c r="AI82" s="41">
        <f t="shared" si="12"/>
        <v>254.81181729330098</v>
      </c>
      <c r="AJ82" s="41">
        <f t="shared" si="34"/>
        <v>1.7221466839074215</v>
      </c>
      <c r="AK82" s="8">
        <f t="shared" si="36"/>
        <v>1.1055015012532556</v>
      </c>
      <c r="AL82" s="42">
        <f t="shared" si="37"/>
        <v>0.45812086231585741</v>
      </c>
      <c r="AZ82" s="8"/>
    </row>
    <row r="83" spans="1:52" ht="15" x14ac:dyDescent="0.15">
      <c r="A83" s="40"/>
      <c r="B83" s="41">
        <f t="shared" si="13"/>
        <v>742.29125066852293</v>
      </c>
      <c r="C83" s="41">
        <f t="shared" si="13"/>
        <v>735.59557542443792</v>
      </c>
      <c r="D83" s="41">
        <f t="shared" si="13"/>
        <v>4.3562260950634322</v>
      </c>
      <c r="E83" s="41">
        <f t="shared" si="35"/>
        <v>16</v>
      </c>
      <c r="F83" s="41">
        <f t="shared" si="14"/>
        <v>16</v>
      </c>
      <c r="G83" s="41">
        <f t="shared" si="15"/>
        <v>394.30084747859405</v>
      </c>
      <c r="H83" s="25">
        <f t="shared" si="16"/>
        <v>0.08</v>
      </c>
      <c r="I83" s="227">
        <f t="shared" si="17"/>
        <v>5.3565401952680078</v>
      </c>
      <c r="J83" s="228">
        <f t="shared" si="38"/>
        <v>80</v>
      </c>
      <c r="K83" s="41">
        <f t="shared" si="18"/>
        <v>1</v>
      </c>
      <c r="L83" s="216">
        <f t="shared" si="19"/>
        <v>4.4362260950634322</v>
      </c>
      <c r="M83" s="216">
        <f t="shared" si="4"/>
        <v>4.3962260950634322</v>
      </c>
      <c r="N83" s="41">
        <f t="shared" si="20"/>
        <v>0.24821763973862332</v>
      </c>
      <c r="O83" s="41">
        <f t="shared" si="21"/>
        <v>7.3033085844121626</v>
      </c>
      <c r="P83" s="229">
        <f t="shared" si="22"/>
        <v>67.693604241047694</v>
      </c>
      <c r="Q83" s="41">
        <f t="shared" si="23"/>
        <v>303.76080210756777</v>
      </c>
      <c r="R83" s="41">
        <f t="shared" si="24"/>
        <v>1008.2406570204186</v>
      </c>
      <c r="S83" s="216">
        <f t="shared" si="5"/>
        <v>4.1252272084537397E-2</v>
      </c>
      <c r="T83" s="216">
        <f t="shared" si="6"/>
        <v>0.25889776060101377</v>
      </c>
      <c r="U83" s="231">
        <f t="shared" si="25"/>
        <v>4.2762260950634321</v>
      </c>
      <c r="V83" s="231">
        <f t="shared" si="7"/>
        <v>4.3162260950634321</v>
      </c>
      <c r="W83" s="41">
        <f t="shared" si="26"/>
        <v>-0.2436757367467326</v>
      </c>
      <c r="X83" s="41">
        <f t="shared" si="27"/>
        <v>283.18935584959883</v>
      </c>
      <c r="Y83" s="41">
        <f t="shared" si="28"/>
        <v>65.25232199190819</v>
      </c>
      <c r="Z83" s="41">
        <f t="shared" si="29"/>
        <v>988.10696365652029</v>
      </c>
      <c r="AA83" s="231">
        <f t="shared" si="8"/>
        <v>3.9242197077930766E-2</v>
      </c>
      <c r="AB83" s="231">
        <f t="shared" si="30"/>
        <v>-0.25362868353045065</v>
      </c>
      <c r="AC83" s="41">
        <f t="shared" si="31"/>
        <v>0.25889776060101377</v>
      </c>
      <c r="AD83" s="41">
        <f t="shared" si="9"/>
        <v>0.30900228651760203</v>
      </c>
      <c r="AE83" s="41">
        <f t="shared" si="32"/>
        <v>-2.5493327389884336E-2</v>
      </c>
      <c r="AF83" s="41">
        <f t="shared" si="10"/>
        <v>742.28057054766055</v>
      </c>
      <c r="AG83" s="41">
        <f t="shared" si="11"/>
        <v>735.33667766383689</v>
      </c>
      <c r="AH83" s="41">
        <f t="shared" si="33"/>
        <v>4.4362368810480053</v>
      </c>
      <c r="AI83" s="41">
        <f t="shared" si="12"/>
        <v>256.78171059488494</v>
      </c>
      <c r="AJ83" s="41">
        <f t="shared" si="34"/>
        <v>1.7934749368504452</v>
      </c>
      <c r="AK83" s="8">
        <f t="shared" si="36"/>
        <v>1.2013706454966357</v>
      </c>
      <c r="AL83" s="42">
        <f t="shared" si="37"/>
        <v>0.47866339916344819</v>
      </c>
      <c r="AZ83" s="8"/>
    </row>
    <row r="84" spans="1:52" ht="15" x14ac:dyDescent="0.15">
      <c r="A84" s="40"/>
      <c r="B84" s="41">
        <f t="shared" si="13"/>
        <v>742.28057054766055</v>
      </c>
      <c r="C84" s="41">
        <f t="shared" si="13"/>
        <v>735.33667766383689</v>
      </c>
      <c r="D84" s="41">
        <f t="shared" si="13"/>
        <v>4.4362368810480053</v>
      </c>
      <c r="E84" s="41">
        <f t="shared" si="35"/>
        <v>16</v>
      </c>
      <c r="F84" s="41">
        <f t="shared" si="14"/>
        <v>16</v>
      </c>
      <c r="G84" s="41">
        <f t="shared" si="15"/>
        <v>416.02611023419911</v>
      </c>
      <c r="H84" s="25">
        <f t="shared" si="16"/>
        <v>0.08</v>
      </c>
      <c r="I84" s="227">
        <f t="shared" si="17"/>
        <v>5.5551143070589211</v>
      </c>
      <c r="J84" s="228">
        <f t="shared" si="38"/>
        <v>80</v>
      </c>
      <c r="K84" s="41">
        <f t="shared" si="18"/>
        <v>1</v>
      </c>
      <c r="L84" s="216">
        <f t="shared" si="19"/>
        <v>4.5162368810480054</v>
      </c>
      <c r="M84" s="216">
        <f t="shared" si="4"/>
        <v>4.4762368810480053</v>
      </c>
      <c r="N84" s="41">
        <f t="shared" si="20"/>
        <v>0.25277726875462925</v>
      </c>
      <c r="O84" s="41">
        <f t="shared" si="21"/>
        <v>7.301960041151272</v>
      </c>
      <c r="P84" s="229">
        <f t="shared" si="22"/>
        <v>69.33450933365188</v>
      </c>
      <c r="Q84" s="41">
        <f t="shared" si="23"/>
        <v>325.09766260688951</v>
      </c>
      <c r="R84" s="41">
        <f t="shared" si="24"/>
        <v>1020.7699576711534</v>
      </c>
      <c r="S84" s="216">
        <f t="shared" si="5"/>
        <v>4.3616068394575873E-2</v>
      </c>
      <c r="T84" s="216">
        <f t="shared" si="6"/>
        <v>0.26430522345801782</v>
      </c>
      <c r="U84" s="231">
        <f t="shared" si="25"/>
        <v>4.3562368810480052</v>
      </c>
      <c r="V84" s="231">
        <f t="shared" si="7"/>
        <v>4.3962368810480053</v>
      </c>
      <c r="W84" s="41">
        <f t="shared" si="26"/>
        <v>-0.24815071126468879</v>
      </c>
      <c r="X84" s="41">
        <f t="shared" si="27"/>
        <v>303.76362674498898</v>
      </c>
      <c r="Y84" s="41">
        <f t="shared" si="28"/>
        <v>66.878341526420485</v>
      </c>
      <c r="Z84" s="41">
        <f t="shared" si="29"/>
        <v>1001.7249147227833</v>
      </c>
      <c r="AA84" s="231">
        <f t="shared" si="8"/>
        <v>4.1528652707629142E-2</v>
      </c>
      <c r="AB84" s="231">
        <f t="shared" si="30"/>
        <v>-0.25890258688034962</v>
      </c>
      <c r="AC84" s="41">
        <f t="shared" si="31"/>
        <v>0.26430522345801782</v>
      </c>
      <c r="AD84" s="41">
        <f t="shared" si="9"/>
        <v>0.30268035929568826</v>
      </c>
      <c r="AE84" s="41">
        <f t="shared" si="32"/>
        <v>-2.4166250631324705E-2</v>
      </c>
      <c r="AF84" s="41">
        <f t="shared" si="10"/>
        <v>742.26904259295713</v>
      </c>
      <c r="AG84" s="41">
        <f t="shared" si="11"/>
        <v>735.0723724403789</v>
      </c>
      <c r="AH84" s="41">
        <f t="shared" si="33"/>
        <v>4.5162608780121056</v>
      </c>
      <c r="AI84" s="41">
        <f t="shared" si="12"/>
        <v>258.92731410416877</v>
      </c>
      <c r="AJ84" s="41">
        <f t="shared" si="34"/>
        <v>1.8653991907682699</v>
      </c>
      <c r="AK84" s="8">
        <f t="shared" si="36"/>
        <v>1.3034659048832655</v>
      </c>
      <c r="AL84" s="42">
        <f t="shared" si="37"/>
        <v>0.4993775842917817</v>
      </c>
      <c r="AZ84" s="8"/>
    </row>
    <row r="85" spans="1:52" ht="15" x14ac:dyDescent="0.15">
      <c r="A85" s="40"/>
      <c r="B85" s="41">
        <f t="shared" si="13"/>
        <v>742.26904259295713</v>
      </c>
      <c r="C85" s="41">
        <f t="shared" si="13"/>
        <v>735.0723724403789</v>
      </c>
      <c r="D85" s="41">
        <f t="shared" si="13"/>
        <v>4.5162608780121056</v>
      </c>
      <c r="E85" s="41">
        <f t="shared" si="35"/>
        <v>16</v>
      </c>
      <c r="F85" s="41">
        <f t="shared" si="14"/>
        <v>16</v>
      </c>
      <c r="G85" s="41">
        <f t="shared" si="15"/>
        <v>438.53879933122408</v>
      </c>
      <c r="H85" s="25">
        <f t="shared" si="16"/>
        <v>0.08</v>
      </c>
      <c r="I85" s="227">
        <f t="shared" si="17"/>
        <v>5.7573361220625889</v>
      </c>
      <c r="J85" s="228">
        <f t="shared" si="38"/>
        <v>80</v>
      </c>
      <c r="K85" s="41">
        <f t="shared" si="18"/>
        <v>1</v>
      </c>
      <c r="L85" s="216">
        <f t="shared" si="19"/>
        <v>4.5962608780121057</v>
      </c>
      <c r="M85" s="216">
        <f t="shared" si="4"/>
        <v>4.5562608780121057</v>
      </c>
      <c r="N85" s="41">
        <f t="shared" si="20"/>
        <v>0.25733842117439742</v>
      </c>
      <c r="O85" s="41">
        <f t="shared" si="21"/>
        <v>7.3005044447373884</v>
      </c>
      <c r="P85" s="229">
        <f t="shared" si="22"/>
        <v>70.985471330083556</v>
      </c>
      <c r="Q85" s="41">
        <f t="shared" si="23"/>
        <v>347.21481162947561</v>
      </c>
      <c r="R85" s="41">
        <f t="shared" si="24"/>
        <v>1032.644166056534</v>
      </c>
      <c r="S85" s="216">
        <f t="shared" si="5"/>
        <v>4.6056897303617825E-2</v>
      </c>
      <c r="T85" s="216">
        <f t="shared" si="6"/>
        <v>0.26976286158683221</v>
      </c>
      <c r="U85" s="231">
        <f t="shared" si="25"/>
        <v>4.4362608780121056</v>
      </c>
      <c r="V85" s="231">
        <f t="shared" si="7"/>
        <v>4.4762608780121056</v>
      </c>
      <c r="W85" s="41">
        <f t="shared" si="26"/>
        <v>-0.25262565412728755</v>
      </c>
      <c r="X85" s="41">
        <f t="shared" si="27"/>
        <v>325.10417778902104</v>
      </c>
      <c r="Y85" s="41">
        <f t="shared" si="28"/>
        <v>68.514593296177878</v>
      </c>
      <c r="Z85" s="41">
        <f t="shared" si="29"/>
        <v>1014.6041845222726</v>
      </c>
      <c r="AA85" s="231">
        <f t="shared" si="8"/>
        <v>4.3890752986522653E-2</v>
      </c>
      <c r="AB85" s="231">
        <f t="shared" si="30"/>
        <v>-0.26422258221682748</v>
      </c>
      <c r="AC85" s="41">
        <f t="shared" si="31"/>
        <v>0.26976286158683221</v>
      </c>
      <c r="AD85" s="41">
        <f t="shared" si="9"/>
        <v>0.29655675925668262</v>
      </c>
      <c r="AE85" s="41">
        <f t="shared" si="32"/>
        <v>-2.2931907786593878E-2</v>
      </c>
      <c r="AF85" s="41">
        <f t="shared" si="10"/>
        <v>742.25661815254466</v>
      </c>
      <c r="AG85" s="41">
        <f t="shared" si="11"/>
        <v>734.80260957879204</v>
      </c>
      <c r="AH85" s="41">
        <f t="shared" si="33"/>
        <v>4.596297865606509</v>
      </c>
      <c r="AI85" s="41">
        <f t="shared" si="12"/>
        <v>261.23506087968696</v>
      </c>
      <c r="AJ85" s="41">
        <f t="shared" si="34"/>
        <v>1.9379644854570719</v>
      </c>
      <c r="AK85" s="8">
        <f t="shared" si="36"/>
        <v>1.412146511117836</v>
      </c>
      <c r="AL85" s="42">
        <f t="shared" si="37"/>
        <v>0.52027638916215668</v>
      </c>
      <c r="AZ85" s="8"/>
    </row>
    <row r="86" spans="1:52" ht="15" x14ac:dyDescent="0.15">
      <c r="A86" s="40"/>
      <c r="B86" s="41">
        <f t="shared" si="13"/>
        <v>742.25661815254466</v>
      </c>
      <c r="C86" s="41">
        <f t="shared" si="13"/>
        <v>734.80260957879204</v>
      </c>
      <c r="D86" s="41">
        <f t="shared" si="13"/>
        <v>4.596297865606509</v>
      </c>
      <c r="E86" s="41">
        <f t="shared" si="35"/>
        <v>16</v>
      </c>
      <c r="F86" s="41">
        <f t="shared" si="14"/>
        <v>16</v>
      </c>
      <c r="G86" s="41">
        <f t="shared" si="15"/>
        <v>461.85313128864459</v>
      </c>
      <c r="H86" s="25">
        <f t="shared" si="16"/>
        <v>0.08</v>
      </c>
      <c r="I86" s="227">
        <f t="shared" si="17"/>
        <v>5.9632068590020939</v>
      </c>
      <c r="J86" s="228">
        <f t="shared" si="38"/>
        <v>80</v>
      </c>
      <c r="K86" s="41">
        <f t="shared" si="18"/>
        <v>1</v>
      </c>
      <c r="L86" s="216">
        <f t="shared" si="19"/>
        <v>4.6762978656065091</v>
      </c>
      <c r="M86" s="216">
        <f t="shared" si="4"/>
        <v>4.636297865606509</v>
      </c>
      <c r="N86" s="41">
        <f t="shared" si="20"/>
        <v>0.26190108481708663</v>
      </c>
      <c r="O86" s="41">
        <f t="shared" si="21"/>
        <v>7.2989356520613065</v>
      </c>
      <c r="P86" s="229">
        <f t="shared" si="22"/>
        <v>72.646376103370173</v>
      </c>
      <c r="Q86" s="41">
        <f t="shared" si="23"/>
        <v>370.12646094042395</v>
      </c>
      <c r="R86" s="41">
        <f t="shared" si="24"/>
        <v>1043.9119868746034</v>
      </c>
      <c r="S86" s="216">
        <f t="shared" si="5"/>
        <v>4.8576555382850252E-2</v>
      </c>
      <c r="T86" s="216">
        <f t="shared" si="6"/>
        <v>0.27527289378755526</v>
      </c>
      <c r="U86" s="231">
        <f t="shared" si="25"/>
        <v>4.5162978656065089</v>
      </c>
      <c r="V86" s="231">
        <f t="shared" si="7"/>
        <v>4.556297865606509</v>
      </c>
      <c r="W86" s="41">
        <f t="shared" si="26"/>
        <v>-0.25710055263412457</v>
      </c>
      <c r="X86" s="41">
        <f t="shared" si="27"/>
        <v>347.22521606649741</v>
      </c>
      <c r="Y86" s="41">
        <f t="shared" si="28"/>
        <v>70.160958082315091</v>
      </c>
      <c r="Z86" s="41">
        <f t="shared" si="29"/>
        <v>1026.8017347593288</v>
      </c>
      <c r="AA86" s="231">
        <f t="shared" si="8"/>
        <v>4.6330301688440399E-2</v>
      </c>
      <c r="AB86" s="231">
        <f t="shared" si="30"/>
        <v>-0.26959077455151664</v>
      </c>
      <c r="AC86" s="41">
        <f t="shared" si="31"/>
        <v>0.27527289378755526</v>
      </c>
      <c r="AD86" s="41">
        <f t="shared" si="9"/>
        <v>0.29062069606366997</v>
      </c>
      <c r="AE86" s="41">
        <f t="shared" si="32"/>
        <v>-2.1782289086466063E-2</v>
      </c>
      <c r="AF86" s="41">
        <f t="shared" si="10"/>
        <v>742.24324634357424</v>
      </c>
      <c r="AG86" s="41">
        <f t="shared" si="11"/>
        <v>734.52733668500446</v>
      </c>
      <c r="AH86" s="41">
        <f t="shared" si="33"/>
        <v>4.6763476347666479</v>
      </c>
      <c r="AI86" s="41">
        <f t="shared" si="12"/>
        <v>263.69358456329473</v>
      </c>
      <c r="AJ86" s="41">
        <f t="shared" si="34"/>
        <v>2.0112127033913203</v>
      </c>
      <c r="AK86" s="8">
        <f t="shared" si="36"/>
        <v>1.5277863790835697</v>
      </c>
      <c r="AL86" s="42">
        <f t="shared" si="37"/>
        <v>0.54137187592722025</v>
      </c>
      <c r="AZ86" s="8"/>
    </row>
    <row r="87" spans="1:52" ht="15" x14ac:dyDescent="0.15">
      <c r="A87" s="40"/>
      <c r="B87" s="41">
        <f t="shared" si="13"/>
        <v>742.24324634357424</v>
      </c>
      <c r="C87" s="41">
        <f t="shared" si="13"/>
        <v>734.52733668500446</v>
      </c>
      <c r="D87" s="41">
        <f t="shared" si="13"/>
        <v>4.6763476347666479</v>
      </c>
      <c r="E87" s="41">
        <f t="shared" si="35"/>
        <v>16</v>
      </c>
      <c r="F87" s="41">
        <f t="shared" si="14"/>
        <v>16</v>
      </c>
      <c r="G87" s="41">
        <f t="shared" si="15"/>
        <v>485.9833308915488</v>
      </c>
      <c r="H87" s="25">
        <f t="shared" si="16"/>
        <v>0.08</v>
      </c>
      <c r="I87" s="227">
        <f t="shared" si="17"/>
        <v>6.1727277268558289</v>
      </c>
      <c r="J87" s="228">
        <f t="shared" si="38"/>
        <v>80</v>
      </c>
      <c r="K87" s="41">
        <f t="shared" si="18"/>
        <v>1</v>
      </c>
      <c r="L87" s="216">
        <f t="shared" si="19"/>
        <v>4.756347634766648</v>
      </c>
      <c r="M87" s="216">
        <f t="shared" si="4"/>
        <v>4.716347634766648</v>
      </c>
      <c r="N87" s="41">
        <f t="shared" si="20"/>
        <v>0.26646524813689254</v>
      </c>
      <c r="O87" s="41">
        <f t="shared" si="21"/>
        <v>7.2972472383153084</v>
      </c>
      <c r="P87" s="229">
        <f t="shared" si="22"/>
        <v>74.317112834148745</v>
      </c>
      <c r="Q87" s="41">
        <f t="shared" si="23"/>
        <v>393.84683058774669</v>
      </c>
      <c r="R87" s="41">
        <f t="shared" si="24"/>
        <v>1054.6174622362203</v>
      </c>
      <c r="S87" s="216">
        <f t="shared" si="5"/>
        <v>5.1176824665820596E-2</v>
      </c>
      <c r="T87" s="216">
        <f t="shared" si="6"/>
        <v>0.28083762608669671</v>
      </c>
      <c r="U87" s="231">
        <f t="shared" si="25"/>
        <v>4.5963476347666479</v>
      </c>
      <c r="V87" s="231">
        <f t="shared" si="7"/>
        <v>4.6363476347666479</v>
      </c>
      <c r="W87" s="41">
        <f t="shared" si="26"/>
        <v>-0.26157539472399094</v>
      </c>
      <c r="X87" s="41">
        <f t="shared" si="27"/>
        <v>370.14095698255733</v>
      </c>
      <c r="Y87" s="41">
        <f t="shared" si="28"/>
        <v>71.817320205640087</v>
      </c>
      <c r="Z87" s="41">
        <f t="shared" si="29"/>
        <v>1038.3688741167189</v>
      </c>
      <c r="AA87" s="231">
        <f t="shared" si="8"/>
        <v>4.8849083648694724E-2</v>
      </c>
      <c r="AB87" s="231">
        <f t="shared" si="30"/>
        <v>-0.27500934943890515</v>
      </c>
      <c r="AC87" s="41">
        <f t="shared" si="31"/>
        <v>0.28083762608669671</v>
      </c>
      <c r="AD87" s="41">
        <f t="shared" si="9"/>
        <v>0.28486211450634963</v>
      </c>
      <c r="AE87" s="41">
        <f t="shared" si="32"/>
        <v>-2.0710205441258241E-2</v>
      </c>
      <c r="AF87" s="41">
        <f t="shared" si="10"/>
        <v>742.22887396562442</v>
      </c>
      <c r="AG87" s="41">
        <f t="shared" si="11"/>
        <v>734.24649905891772</v>
      </c>
      <c r="AH87" s="41">
        <f t="shared" si="33"/>
        <v>4.7564099869579648</v>
      </c>
      <c r="AI87" s="41">
        <f t="shared" si="12"/>
        <v>266.29335862807176</v>
      </c>
      <c r="AJ87" s="41">
        <f t="shared" si="34"/>
        <v>2.0851830807880067</v>
      </c>
      <c r="AK87" s="8">
        <f t="shared" si="36"/>
        <v>1.6507748006073146</v>
      </c>
      <c r="AL87" s="42">
        <f t="shared" si="37"/>
        <v>0.56267534461746593</v>
      </c>
      <c r="AZ87" s="8"/>
    </row>
    <row r="88" spans="1:52" ht="15" x14ac:dyDescent="0.15">
      <c r="A88" s="40"/>
      <c r="B88" s="41">
        <f t="shared" si="13"/>
        <v>742.22887396562442</v>
      </c>
      <c r="C88" s="41">
        <f t="shared" si="13"/>
        <v>734.24649905891772</v>
      </c>
      <c r="D88" s="41">
        <f t="shared" si="13"/>
        <v>4.7564099869579648</v>
      </c>
      <c r="E88" s="41">
        <f t="shared" si="35"/>
        <v>16</v>
      </c>
      <c r="F88" s="41">
        <f t="shared" si="14"/>
        <v>16</v>
      </c>
      <c r="G88" s="41">
        <f t="shared" si="15"/>
        <v>510.94363115844834</v>
      </c>
      <c r="H88" s="25">
        <f t="shared" si="16"/>
        <v>0.08</v>
      </c>
      <c r="I88" s="227">
        <f t="shared" si="17"/>
        <v>6.385899925365357</v>
      </c>
      <c r="J88" s="228">
        <f t="shared" si="38"/>
        <v>80</v>
      </c>
      <c r="K88" s="41">
        <f t="shared" si="18"/>
        <v>1</v>
      </c>
      <c r="L88" s="216">
        <f t="shared" si="19"/>
        <v>4.8364099869579649</v>
      </c>
      <c r="M88" s="216">
        <f t="shared" si="4"/>
        <v>4.7964099869579648</v>
      </c>
      <c r="N88" s="41">
        <f t="shared" si="20"/>
        <v>0.27103090018055198</v>
      </c>
      <c r="O88" s="41">
        <f t="shared" si="21"/>
        <v>7.2954324860595099</v>
      </c>
      <c r="P88" s="229">
        <f t="shared" si="22"/>
        <v>75.997573860876557</v>
      </c>
      <c r="Q88" s="41">
        <f t="shared" si="23"/>
        <v>418.3901488687456</v>
      </c>
      <c r="R88" s="41">
        <f t="shared" si="24"/>
        <v>1064.8005140927476</v>
      </c>
      <c r="S88" s="216">
        <f t="shared" si="5"/>
        <v>5.3859479926382021E-2</v>
      </c>
      <c r="T88" s="216">
        <f t="shared" si="6"/>
        <v>0.28645945758613472</v>
      </c>
      <c r="U88" s="231">
        <f t="shared" si="25"/>
        <v>4.6764099869579647</v>
      </c>
      <c r="V88" s="231">
        <f t="shared" si="7"/>
        <v>4.7164099869579648</v>
      </c>
      <c r="W88" s="41">
        <f t="shared" si="26"/>
        <v>-0.26605016893217304</v>
      </c>
      <c r="X88" s="41">
        <f t="shared" si="27"/>
        <v>393.86562422710188</v>
      </c>
      <c r="Y88" s="41">
        <f t="shared" si="28"/>
        <v>73.483567362562766</v>
      </c>
      <c r="Z88" s="41">
        <f t="shared" si="29"/>
        <v>1049.3519396028962</v>
      </c>
      <c r="AA88" s="231">
        <f t="shared" si="8"/>
        <v>5.1448872992375112E-2</v>
      </c>
      <c r="AB88" s="231">
        <f t="shared" si="30"/>
        <v>-0.2804805785972509</v>
      </c>
      <c r="AC88" s="41">
        <f t="shared" si="31"/>
        <v>0.28645945758613472</v>
      </c>
      <c r="AD88" s="41">
        <f t="shared" si="9"/>
        <v>0.27927163122531928</v>
      </c>
      <c r="AE88" s="41">
        <f t="shared" si="32"/>
        <v>-1.9709190975691526E-2</v>
      </c>
      <c r="AF88" s="41">
        <f t="shared" si="10"/>
        <v>742.21344540821883</v>
      </c>
      <c r="AG88" s="41">
        <f t="shared" si="11"/>
        <v>733.96003960133157</v>
      </c>
      <c r="AH88" s="41">
        <f t="shared" si="33"/>
        <v>4.836484733483446</v>
      </c>
      <c r="AI88" s="41">
        <f t="shared" si="12"/>
        <v>269.02640804057984</v>
      </c>
      <c r="AJ88" s="41">
        <f t="shared" si="34"/>
        <v>2.1599126385770568</v>
      </c>
      <c r="AK88" s="8">
        <f t="shared" si="36"/>
        <v>1.7815171504846645</v>
      </c>
      <c r="AL88" s="42">
        <f t="shared" si="37"/>
        <v>0.58419745726071237</v>
      </c>
      <c r="AZ88" s="8"/>
    </row>
    <row r="89" spans="1:52" ht="15" x14ac:dyDescent="0.15">
      <c r="A89" s="40"/>
      <c r="B89" s="41">
        <f t="shared" si="13"/>
        <v>742.21344540821883</v>
      </c>
      <c r="C89" s="41">
        <f t="shared" si="13"/>
        <v>733.96003960133157</v>
      </c>
      <c r="D89" s="41">
        <f t="shared" si="13"/>
        <v>4.836484733483446</v>
      </c>
      <c r="E89" s="41">
        <f t="shared" si="35"/>
        <v>16</v>
      </c>
      <c r="F89" s="41">
        <f t="shared" si="14"/>
        <v>16</v>
      </c>
      <c r="G89" s="41">
        <f t="shared" si="15"/>
        <v>536.74827331041865</v>
      </c>
      <c r="H89" s="25">
        <f t="shared" si="16"/>
        <v>0.08</v>
      </c>
      <c r="I89" s="227">
        <f t="shared" si="17"/>
        <v>6.6027246455098068</v>
      </c>
      <c r="J89" s="228">
        <f t="shared" si="38"/>
        <v>80</v>
      </c>
      <c r="K89" s="41">
        <f t="shared" si="18"/>
        <v>1</v>
      </c>
      <c r="L89" s="216">
        <f t="shared" si="19"/>
        <v>4.9164847334834461</v>
      </c>
      <c r="M89" s="216">
        <f t="shared" si="4"/>
        <v>4.876484733483446</v>
      </c>
      <c r="N89" s="41">
        <f t="shared" si="20"/>
        <v>0.2755980305483412</v>
      </c>
      <c r="O89" s="41">
        <f t="shared" si="21"/>
        <v>7.2934843735444312</v>
      </c>
      <c r="P89" s="229">
        <f t="shared" si="22"/>
        <v>77.687654539202285</v>
      </c>
      <c r="Q89" s="41">
        <f t="shared" si="23"/>
        <v>443.7706522982769</v>
      </c>
      <c r="R89" s="41">
        <f t="shared" si="24"/>
        <v>1074.497412822333</v>
      </c>
      <c r="S89" s="216">
        <f t="shared" si="5"/>
        <v>5.6626294970202579E-2</v>
      </c>
      <c r="T89" s="216">
        <f t="shared" si="6"/>
        <v>0.29214088656375697</v>
      </c>
      <c r="U89" s="231">
        <f t="shared" si="25"/>
        <v>4.7564847334834459</v>
      </c>
      <c r="V89" s="231">
        <f t="shared" si="7"/>
        <v>4.796484733483446</v>
      </c>
      <c r="W89" s="41">
        <f t="shared" si="26"/>
        <v>-0.27052486435121637</v>
      </c>
      <c r="X89" s="41">
        <f t="shared" si="27"/>
        <v>418.41344974123791</v>
      </c>
      <c r="Y89" s="41">
        <f t="shared" si="28"/>
        <v>75.159590471283522</v>
      </c>
      <c r="Z89" s="41">
        <f t="shared" si="29"/>
        <v>1059.792881869346</v>
      </c>
      <c r="AA89" s="231">
        <f t="shared" si="8"/>
        <v>5.4131440119948665E-2</v>
      </c>
      <c r="AB89" s="231">
        <f t="shared" si="30"/>
        <v>-0.28600682571109298</v>
      </c>
      <c r="AC89" s="41">
        <f t="shared" si="31"/>
        <v>0.29214088656375697</v>
      </c>
      <c r="AD89" s="41">
        <f t="shared" si="9"/>
        <v>0.2738404779316666</v>
      </c>
      <c r="AE89" s="41">
        <f t="shared" si="32"/>
        <v>-1.8773418815131882E-2</v>
      </c>
      <c r="AF89" s="41">
        <f t="shared" si="10"/>
        <v>742.19690255220337</v>
      </c>
      <c r="AG89" s="41">
        <f t="shared" si="11"/>
        <v>733.66789871476783</v>
      </c>
      <c r="AH89" s="41">
        <f t="shared" si="33"/>
        <v>4.9165716948468816</v>
      </c>
      <c r="AI89" s="41">
        <f t="shared" si="12"/>
        <v>271.88607722786782</v>
      </c>
      <c r="AJ89" s="41">
        <f t="shared" si="34"/>
        <v>2.2354365489181314</v>
      </c>
      <c r="AK89" s="8">
        <f t="shared" si="36"/>
        <v>1.9204356100448976</v>
      </c>
      <c r="AL89" s="42">
        <f t="shared" si="37"/>
        <v>0.60594834343894177</v>
      </c>
      <c r="AZ89" s="8"/>
    </row>
    <row r="90" spans="1:52" ht="15" x14ac:dyDescent="0.15">
      <c r="A90" s="40"/>
      <c r="B90" s="41">
        <f t="shared" si="13"/>
        <v>742.19690255220337</v>
      </c>
      <c r="C90" s="41">
        <f t="shared" si="13"/>
        <v>733.66789871476783</v>
      </c>
      <c r="D90" s="41">
        <f t="shared" si="13"/>
        <v>4.9165716948468816</v>
      </c>
      <c r="E90" s="41">
        <f t="shared" si="35"/>
        <v>16</v>
      </c>
      <c r="F90" s="41">
        <f t="shared" si="14"/>
        <v>16</v>
      </c>
      <c r="G90" s="41">
        <f t="shared" si="15"/>
        <v>563.41150674181927</v>
      </c>
      <c r="H90" s="25">
        <f t="shared" si="16"/>
        <v>0.08</v>
      </c>
      <c r="I90" s="227">
        <f t="shared" si="17"/>
        <v>6.8232030699484314</v>
      </c>
      <c r="J90" s="228">
        <f t="shared" si="38"/>
        <v>80</v>
      </c>
      <c r="K90" s="41">
        <f t="shared" si="18"/>
        <v>1</v>
      </c>
      <c r="L90" s="216">
        <f t="shared" si="19"/>
        <v>4.9965716948468817</v>
      </c>
      <c r="M90" s="216">
        <f t="shared" si="4"/>
        <v>4.9565716948468816</v>
      </c>
      <c r="N90" s="41">
        <f t="shared" si="20"/>
        <v>0.28016662935824854</v>
      </c>
      <c r="O90" s="41">
        <f t="shared" si="21"/>
        <v>7.2913955622582121</v>
      </c>
      <c r="P90" s="229">
        <f t="shared" si="22"/>
        <v>79.387253109787693</v>
      </c>
      <c r="Q90" s="41">
        <f t="shared" si="23"/>
        <v>470.00258557865345</v>
      </c>
      <c r="R90" s="41">
        <f t="shared" si="24"/>
        <v>1083.7411834292739</v>
      </c>
      <c r="S90" s="216">
        <f t="shared" si="5"/>
        <v>5.9479048187331837E-2</v>
      </c>
      <c r="T90" s="216">
        <f t="shared" si="6"/>
        <v>0.2978845168927739</v>
      </c>
      <c r="U90" s="231">
        <f t="shared" si="25"/>
        <v>4.8365716948468815</v>
      </c>
      <c r="V90" s="231">
        <f t="shared" si="7"/>
        <v>4.8765716948468816</v>
      </c>
      <c r="W90" s="41">
        <f t="shared" si="26"/>
        <v>-0.27499947059490992</v>
      </c>
      <c r="X90" s="41">
        <f t="shared" si="27"/>
        <v>443.79867368547934</v>
      </c>
      <c r="Y90" s="41">
        <f t="shared" si="28"/>
        <v>76.845283527430652</v>
      </c>
      <c r="Z90" s="41">
        <f t="shared" si="29"/>
        <v>1069.7297699100841</v>
      </c>
      <c r="AA90" s="231">
        <f t="shared" si="8"/>
        <v>5.6898557767039754E-2</v>
      </c>
      <c r="AB90" s="231">
        <f t="shared" si="30"/>
        <v>-0.29159055249009036</v>
      </c>
      <c r="AC90" s="41">
        <f t="shared" si="31"/>
        <v>0.2978845168927739</v>
      </c>
      <c r="AD90" s="41">
        <f t="shared" si="9"/>
        <v>0.2685604503197348</v>
      </c>
      <c r="AE90" s="41">
        <f t="shared" si="32"/>
        <v>-1.7897628071604887E-2</v>
      </c>
      <c r="AF90" s="41">
        <f t="shared" si="10"/>
        <v>742.17918466466881</v>
      </c>
      <c r="AG90" s="41">
        <f t="shared" si="11"/>
        <v>733.37001419787509</v>
      </c>
      <c r="AH90" s="41">
        <f t="shared" si="33"/>
        <v>4.9966707001669386</v>
      </c>
      <c r="AI90" s="41">
        <f t="shared" si="12"/>
        <v>274.86684223827342</v>
      </c>
      <c r="AJ90" s="41">
        <f t="shared" si="34"/>
        <v>2.3117884495398742</v>
      </c>
      <c r="AK90" s="8">
        <f t="shared" si="36"/>
        <v>2.0679699130065781</v>
      </c>
      <c r="AL90" s="42">
        <f t="shared" si="37"/>
        <v>0.62793769081800366</v>
      </c>
      <c r="AZ90" s="8"/>
    </row>
    <row r="91" spans="1:52" ht="15" x14ac:dyDescent="0.15">
      <c r="A91" s="40"/>
      <c r="B91" s="41">
        <f t="shared" si="13"/>
        <v>742.17918466466881</v>
      </c>
      <c r="C91" s="41">
        <f t="shared" si="13"/>
        <v>733.37001419787509</v>
      </c>
      <c r="D91" s="41">
        <f t="shared" si="13"/>
        <v>4.9966707001669386</v>
      </c>
      <c r="E91" s="41">
        <f t="shared" si="35"/>
        <v>16</v>
      </c>
      <c r="F91" s="41">
        <f t="shared" si="14"/>
        <v>16</v>
      </c>
      <c r="G91" s="41">
        <f t="shared" si="15"/>
        <v>590.9475889926083</v>
      </c>
      <c r="H91" s="25">
        <f t="shared" si="16"/>
        <v>0.08</v>
      </c>
      <c r="I91" s="227">
        <f t="shared" si="17"/>
        <v>7.0473363734349732</v>
      </c>
      <c r="J91" s="228">
        <f t="shared" si="38"/>
        <v>80</v>
      </c>
      <c r="K91" s="41">
        <f t="shared" si="18"/>
        <v>1</v>
      </c>
      <c r="L91" s="216">
        <f t="shared" si="19"/>
        <v>5.0766707001669387</v>
      </c>
      <c r="M91" s="216">
        <f t="shared" si="4"/>
        <v>5.0366707001669386</v>
      </c>
      <c r="N91" s="41">
        <f t="shared" si="20"/>
        <v>0.28473668721294132</v>
      </c>
      <c r="O91" s="41">
        <f t="shared" si="21"/>
        <v>7.2891583836588492</v>
      </c>
      <c r="P91" s="229">
        <f t="shared" si="22"/>
        <v>81.096270573953149</v>
      </c>
      <c r="Q91" s="41">
        <f t="shared" si="23"/>
        <v>497.10020157119789</v>
      </c>
      <c r="R91" s="41">
        <f t="shared" si="24"/>
        <v>1092.5619588255736</v>
      </c>
      <c r="S91" s="216">
        <f>Q91/O91/R91</f>
        <v>6.2419527556711686E-2</v>
      </c>
      <c r="T91" s="216">
        <f t="shared" si="6"/>
        <v>0.30369306484267061</v>
      </c>
      <c r="U91" s="231">
        <f t="shared" si="25"/>
        <v>4.9166707001669385</v>
      </c>
      <c r="V91" s="231">
        <f t="shared" si="7"/>
        <v>4.9566707001669386</v>
      </c>
      <c r="W91" s="41">
        <f t="shared" si="26"/>
        <v>-0.27947397776512872</v>
      </c>
      <c r="X91" s="41">
        <f t="shared" si="27"/>
        <v>470.0355444097097</v>
      </c>
      <c r="Y91" s="41">
        <f t="shared" si="28"/>
        <v>78.54054346842959</v>
      </c>
      <c r="Z91" s="41">
        <f t="shared" si="29"/>
        <v>1079.1972277934492</v>
      </c>
      <c r="AA91" s="231">
        <f t="shared" si="8"/>
        <v>5.9752006378399759E-2</v>
      </c>
      <c r="AB91" s="231">
        <f t="shared" si="30"/>
        <v>-0.29723432505148434</v>
      </c>
      <c r="AC91" s="41">
        <f t="shared" si="31"/>
        <v>0.30369306484267061</v>
      </c>
      <c r="AD91" s="41">
        <f t="shared" si="9"/>
        <v>0.26342386198856504</v>
      </c>
      <c r="AE91" s="41">
        <f t="shared" si="32"/>
        <v>-1.7077060339754053E-2</v>
      </c>
      <c r="AF91" s="41">
        <f t="shared" si="10"/>
        <v>742.1602282870391</v>
      </c>
      <c r="AG91" s="41">
        <f t="shared" si="11"/>
        <v>733.06632113303237</v>
      </c>
      <c r="AH91" s="41">
        <f t="shared" si="33"/>
        <v>5.0767815866370229</v>
      </c>
      <c r="AI91" s="41">
        <f t="shared" si="12"/>
        <v>277.96415790379439</v>
      </c>
      <c r="AJ91" s="41">
        <f t="shared" si="34"/>
        <v>2.3890007156242614</v>
      </c>
      <c r="AK91" s="8">
        <f t="shared" si="36"/>
        <v>2.224578118031376</v>
      </c>
      <c r="AL91" s="42">
        <f t="shared" si="37"/>
        <v>0.65017482345030719</v>
      </c>
      <c r="AZ91" s="8"/>
    </row>
    <row r="92" spans="1:52" ht="15" x14ac:dyDescent="0.15">
      <c r="A92" s="40"/>
      <c r="B92" s="41">
        <f t="shared" si="13"/>
        <v>742.1602282870391</v>
      </c>
      <c r="C92" s="41">
        <f t="shared" si="13"/>
        <v>733.06632113303237</v>
      </c>
      <c r="D92" s="41">
        <f t="shared" si="13"/>
        <v>5.0767815866370229</v>
      </c>
      <c r="E92" s="41">
        <f t="shared" si="35"/>
        <v>16</v>
      </c>
      <c r="F92" s="41">
        <f t="shared" si="14"/>
        <v>16</v>
      </c>
      <c r="G92" s="41">
        <f t="shared" si="15"/>
        <v>619.37078572208418</v>
      </c>
      <c r="H92" s="25">
        <f t="shared" si="16"/>
        <v>0.08</v>
      </c>
      <c r="I92" s="227">
        <f t="shared" si="17"/>
        <v>7.2751257232053836</v>
      </c>
      <c r="J92" s="228">
        <f t="shared" si="38"/>
        <v>80</v>
      </c>
      <c r="K92" s="41">
        <f t="shared" si="18"/>
        <v>1</v>
      </c>
      <c r="L92" s="216">
        <f t="shared" si="19"/>
        <v>5.156781586637023</v>
      </c>
      <c r="M92" s="216">
        <f t="shared" si="4"/>
        <v>5.116781586637023</v>
      </c>
      <c r="N92" s="41">
        <f t="shared" si="20"/>
        <v>0.28930819516939366</v>
      </c>
      <c r="O92" s="41">
        <f t="shared" si="21"/>
        <v>7.2867648250434716</v>
      </c>
      <c r="P92" s="229">
        <f t="shared" si="22"/>
        <v>82.814610576562032</v>
      </c>
      <c r="Q92" s="41">
        <f t="shared" si="23"/>
        <v>525.07776126926456</v>
      </c>
      <c r="R92" s="41">
        <f t="shared" si="24"/>
        <v>1100.9872880570445</v>
      </c>
      <c r="S92" s="216">
        <f t="shared" si="5"/>
        <v>6.5449535252035063E-2</v>
      </c>
      <c r="T92" s="216">
        <f t="shared" si="6"/>
        <v>0.30956936632353604</v>
      </c>
      <c r="U92" s="231">
        <f t="shared" si="25"/>
        <v>4.9967815866370229</v>
      </c>
      <c r="V92" s="231">
        <f t="shared" si="7"/>
        <v>5.0367815866370229</v>
      </c>
      <c r="W92" s="41">
        <f t="shared" si="26"/>
        <v>-0.28394837642120407</v>
      </c>
      <c r="X92" s="41">
        <f t="shared" si="27"/>
        <v>497.13831842471529</v>
      </c>
      <c r="Y92" s="41">
        <f t="shared" si="28"/>
        <v>80.245270045938156</v>
      </c>
      <c r="Z92" s="41">
        <f t="shared" si="29"/>
        <v>1088.226813858691</v>
      </c>
      <c r="AA92" s="231">
        <f t="shared" si="8"/>
        <v>6.26935789805909E-2</v>
      </c>
      <c r="AB92" s="231">
        <f t="shared" si="30"/>
        <v>-0.30294082068954936</v>
      </c>
      <c r="AC92" s="41">
        <f t="shared" si="31"/>
        <v>0.30956936632353604</v>
      </c>
      <c r="AD92" s="41">
        <f t="shared" si="9"/>
        <v>0.25842350278415688</v>
      </c>
      <c r="AE92" s="41">
        <f t="shared" si="32"/>
        <v>-1.6307404302915687E-2</v>
      </c>
      <c r="AF92" s="41">
        <f t="shared" si="10"/>
        <v>742.13996711588493</v>
      </c>
      <c r="AG92" s="41">
        <f t="shared" si="11"/>
        <v>732.75675176670882</v>
      </c>
      <c r="AH92" s="41">
        <f t="shared" si="33"/>
        <v>5.1569041990266653</v>
      </c>
      <c r="AI92" s="41">
        <f t="shared" si="12"/>
        <v>281.17433296604656</v>
      </c>
      <c r="AJ92" s="41">
        <f t="shared" si="34"/>
        <v>2.4671046970037187</v>
      </c>
      <c r="AK92" s="8">
        <f t="shared" si="36"/>
        <v>2.3907374121842659</v>
      </c>
      <c r="AL92" s="42">
        <f t="shared" si="37"/>
        <v>0.67266877008759096</v>
      </c>
      <c r="AZ92" s="8"/>
    </row>
    <row r="93" spans="1:52" ht="15" x14ac:dyDescent="0.15">
      <c r="A93" s="40"/>
      <c r="B93" s="41">
        <f>AF92</f>
        <v>742.13996711588493</v>
      </c>
      <c r="C93" s="41">
        <f>AG92</f>
        <v>732.75675176670882</v>
      </c>
      <c r="D93" s="41">
        <f>AH92</f>
        <v>5.1569041990266653</v>
      </c>
      <c r="E93" s="41">
        <f t="shared" si="35"/>
        <v>16</v>
      </c>
      <c r="F93" s="41">
        <f t="shared" si="14"/>
        <v>16</v>
      </c>
      <c r="G93" s="41">
        <f t="shared" si="15"/>
        <v>648.6953706839314</v>
      </c>
      <c r="H93" s="25">
        <f t="shared" si="16"/>
        <v>0.08</v>
      </c>
      <c r="I93" s="227">
        <f t="shared" si="17"/>
        <v>7.5065722793408902</v>
      </c>
      <c r="J93" s="228">
        <f t="shared" si="38"/>
        <v>80</v>
      </c>
      <c r="K93" s="41">
        <f t="shared" si="18"/>
        <v>1</v>
      </c>
      <c r="L93" s="216">
        <f t="shared" si="19"/>
        <v>5.2369041990266654</v>
      </c>
      <c r="M93" s="216">
        <f t="shared" si="4"/>
        <v>5.1969041990266653</v>
      </c>
      <c r="N93" s="41">
        <f t="shared" si="20"/>
        <v>0.293881144710749</v>
      </c>
      <c r="O93" s="41">
        <f t="shared" si="21"/>
        <v>7.2842065144990711</v>
      </c>
      <c r="P93" s="229">
        <f t="shared" si="22"/>
        <v>84.542179295615909</v>
      </c>
      <c r="Q93" s="41">
        <f t="shared" si="23"/>
        <v>553.94953377261845</v>
      </c>
      <c r="R93" s="41">
        <f t="shared" si="24"/>
        <v>1109.0424060299033</v>
      </c>
      <c r="S93" s="216">
        <f t="shared" si="5"/>
        <v>6.8570891967803235E-2</v>
      </c>
      <c r="T93" s="216">
        <f t="shared" si="6"/>
        <v>0.31551638463567361</v>
      </c>
      <c r="U93" s="231">
        <f t="shared" si="25"/>
        <v>5.0769041990266652</v>
      </c>
      <c r="V93" s="231">
        <f t="shared" si="7"/>
        <v>5.1169041990266653</v>
      </c>
      <c r="W93" s="41">
        <f t="shared" si="26"/>
        <v>-0.28842265755179142</v>
      </c>
      <c r="X93" s="41">
        <f t="shared" si="27"/>
        <v>525.12126037516941</v>
      </c>
      <c r="Y93" s="41">
        <f t="shared" si="28"/>
        <v>81.959365705747217</v>
      </c>
      <c r="Z93" s="41">
        <f t="shared" si="29"/>
        <v>1096.8473510201568</v>
      </c>
      <c r="AA93" s="231">
        <f t="shared" si="8"/>
        <v>6.5725085697560179E-2</v>
      </c>
      <c r="AB93" s="231">
        <f t="shared" si="30"/>
        <v>-0.30871283509430114</v>
      </c>
      <c r="AC93" s="41">
        <f t="shared" si="31"/>
        <v>0.31551638463567361</v>
      </c>
      <c r="AD93" s="41">
        <f t="shared" si="9"/>
        <v>0.25355260105549166</v>
      </c>
      <c r="AE93" s="41">
        <f t="shared" si="32"/>
        <v>-1.5584747280483367E-2</v>
      </c>
      <c r="AF93" s="41">
        <f t="shared" si="10"/>
        <v>742.11833187596005</v>
      </c>
      <c r="AG93" s="41">
        <f t="shared" si="11"/>
        <v>732.44123538207316</v>
      </c>
      <c r="AH93" s="41">
        <f t="shared" si="33"/>
        <v>5.2370383892210803</v>
      </c>
      <c r="AI93" s="41">
        <f t="shared" si="12"/>
        <v>284.49442773351109</v>
      </c>
      <c r="AJ93" s="41">
        <f t="shared" si="34"/>
        <v>2.5461309269296941</v>
      </c>
      <c r="AK93" s="8">
        <f t="shared" si="36"/>
        <v>2.5669449494231253</v>
      </c>
      <c r="AL93" s="42">
        <f t="shared" si="37"/>
        <v>0.69542832430627188</v>
      </c>
      <c r="AZ93" s="8"/>
    </row>
    <row r="94" spans="1:52" ht="15" x14ac:dyDescent="0.15">
      <c r="A94" s="40"/>
      <c r="B94" s="41">
        <f t="shared" ref="B94:D125" si="39">AF93</f>
        <v>742.11833187596005</v>
      </c>
      <c r="C94" s="41">
        <f t="shared" si="39"/>
        <v>732.44123538207316</v>
      </c>
      <c r="D94" s="41">
        <f t="shared" si="39"/>
        <v>5.2370383892210803</v>
      </c>
      <c r="E94" s="41">
        <f t="shared" si="35"/>
        <v>16</v>
      </c>
      <c r="F94" s="41">
        <f t="shared" si="14"/>
        <v>16</v>
      </c>
      <c r="G94" s="41">
        <f t="shared" si="15"/>
        <v>678.93562570266522</v>
      </c>
      <c r="H94" s="25">
        <f t="shared" si="16"/>
        <v>0.08</v>
      </c>
      <c r="I94" s="227">
        <f t="shared" si="17"/>
        <v>7.7416771951095145</v>
      </c>
      <c r="J94" s="228">
        <f t="shared" si="38"/>
        <v>80</v>
      </c>
      <c r="K94" s="41">
        <f t="shared" si="18"/>
        <v>1</v>
      </c>
      <c r="L94" s="216">
        <f t="shared" si="19"/>
        <v>5.3170383892210804</v>
      </c>
      <c r="M94" s="216">
        <f t="shared" si="4"/>
        <v>5.2770383892210804</v>
      </c>
      <c r="N94" s="41">
        <f t="shared" si="20"/>
        <v>0.29845552772049544</v>
      </c>
      <c r="O94" s="41">
        <f t="shared" si="21"/>
        <v>7.2814747048712229</v>
      </c>
      <c r="P94" s="229">
        <f t="shared" si="22"/>
        <v>86.278885338087946</v>
      </c>
      <c r="Q94" s="41">
        <f t="shared" si="23"/>
        <v>583.72979626324479</v>
      </c>
      <c r="R94" s="41">
        <f t="shared" si="24"/>
        <v>1116.7504702265664</v>
      </c>
      <c r="S94" s="216">
        <f t="shared" si="5"/>
        <v>7.1785441061831962E-2</v>
      </c>
      <c r="T94" s="216">
        <f t="shared" si="6"/>
        <v>0.32153721878906311</v>
      </c>
      <c r="U94" s="231">
        <f t="shared" si="25"/>
        <v>5.1570383892210803</v>
      </c>
      <c r="V94" s="231">
        <f t="shared" si="7"/>
        <v>5.1970383892210803</v>
      </c>
      <c r="W94" s="41">
        <f t="shared" si="26"/>
        <v>-0.29289681254866906</v>
      </c>
      <c r="X94" s="41">
        <f t="shared" si="27"/>
        <v>553.99864301413038</v>
      </c>
      <c r="Y94" s="41">
        <f t="shared" si="28"/>
        <v>83.682735474609359</v>
      </c>
      <c r="Z94" s="41">
        <f t="shared" si="29"/>
        <v>1105.0852153702626</v>
      </c>
      <c r="AA94" s="231">
        <f t="shared" si="8"/>
        <v>6.8848358023750403E-2</v>
      </c>
      <c r="AB94" s="231">
        <f t="shared" si="30"/>
        <v>-0.31455329008176719</v>
      </c>
      <c r="AC94" s="41">
        <f t="shared" ref="AC94:AC125" si="40">delta_z(N94,S94,H94,AE93,AB94)</f>
        <v>0.32153721878906311</v>
      </c>
      <c r="AD94" s="41">
        <f t="shared" si="9"/>
        <v>0.24880478938421779</v>
      </c>
      <c r="AE94" s="41">
        <f t="shared" si="32"/>
        <v>-1.490553273931769E-2</v>
      </c>
      <c r="AF94" s="41">
        <f t="shared" si="10"/>
        <v>742.09525018489148</v>
      </c>
      <c r="AG94" s="41">
        <f t="shared" si="11"/>
        <v>732.11969816328406</v>
      </c>
      <c r="AH94" s="41">
        <f t="shared" si="33"/>
        <v>5.3171840157948527</v>
      </c>
      <c r="AI94" s="41">
        <f t="shared" si="12"/>
        <v>287.9221700473783</v>
      </c>
      <c r="AJ94" s="41">
        <f t="shared" si="34"/>
        <v>2.6261093074984103</v>
      </c>
      <c r="AK94" s="8">
        <f t="shared" si="36"/>
        <v>2.7537187282501314</v>
      </c>
      <c r="AL94" s="42">
        <f t="shared" si="37"/>
        <v>0.7184620979100621</v>
      </c>
      <c r="AZ94" s="8"/>
    </row>
    <row r="95" spans="1:52" ht="15" x14ac:dyDescent="0.15">
      <c r="A95" s="40"/>
      <c r="B95" s="41">
        <f t="shared" si="39"/>
        <v>742.09525018489148</v>
      </c>
      <c r="C95" s="41">
        <f t="shared" si="39"/>
        <v>732.11969816328406</v>
      </c>
      <c r="D95" s="41">
        <f t="shared" si="39"/>
        <v>5.3171840157948527</v>
      </c>
      <c r="E95" s="41">
        <f t="shared" si="35"/>
        <v>16</v>
      </c>
      <c r="F95" s="41">
        <f t="shared" si="14"/>
        <v>16</v>
      </c>
      <c r="G95" s="41">
        <f t="shared" si="15"/>
        <v>710.10584065114813</v>
      </c>
      <c r="H95" s="25">
        <f t="shared" ref="H95:H126" si="41">dv(S94)</f>
        <v>0.08</v>
      </c>
      <c r="I95" s="227">
        <f t="shared" si="17"/>
        <v>7.9804416172859423</v>
      </c>
      <c r="J95" s="228">
        <f t="shared" si="38"/>
        <v>80</v>
      </c>
      <c r="K95" s="41">
        <f t="shared" si="18"/>
        <v>1</v>
      </c>
      <c r="L95" s="216">
        <f t="shared" si="19"/>
        <v>5.3971840157948527</v>
      </c>
      <c r="M95" s="216">
        <f t="shared" si="4"/>
        <v>5.3571840157948527</v>
      </c>
      <c r="N95" s="41">
        <f t="shared" si="20"/>
        <v>0.30303133645838187</v>
      </c>
      <c r="O95" s="41">
        <f t="shared" si="21"/>
        <v>7.2785602566789649</v>
      </c>
      <c r="P95" s="229">
        <f t="shared" si="22"/>
        <v>88.024639641540233</v>
      </c>
      <c r="Q95" s="41">
        <f t="shared" si="23"/>
        <v>614.43283398227504</v>
      </c>
      <c r="R95" s="41">
        <f t="shared" si="24"/>
        <v>1124.1327690234416</v>
      </c>
      <c r="S95" s="216">
        <f t="shared" si="5"/>
        <v>7.5095052593650832E-2</v>
      </c>
      <c r="T95" s="216">
        <f t="shared" si="6"/>
        <v>0.32763511246009974</v>
      </c>
      <c r="U95" s="231">
        <f t="shared" si="25"/>
        <v>5.2371840157948526</v>
      </c>
      <c r="V95" s="231">
        <f t="shared" si="7"/>
        <v>5.2771840157948526</v>
      </c>
      <c r="W95" s="41">
        <f t="shared" si="26"/>
        <v>-0.29737083318272539</v>
      </c>
      <c r="X95" s="41">
        <f t="shared" si="27"/>
        <v>583.78474717873928</v>
      </c>
      <c r="Y95" s="41">
        <f t="shared" si="28"/>
        <v>85.415286853482101</v>
      </c>
      <c r="Z95" s="41">
        <f t="shared" si="29"/>
        <v>1112.9645890891759</v>
      </c>
      <c r="AA95" s="231">
        <f t="shared" si="8"/>
        <v>7.2065252947640393E-2</v>
      </c>
      <c r="AB95" s="231">
        <f t="shared" si="30"/>
        <v>-0.32046524190126696</v>
      </c>
      <c r="AC95" s="41">
        <f t="shared" si="40"/>
        <v>0.32763511246009974</v>
      </c>
      <c r="AD95" s="41">
        <f t="shared" si="9"/>
        <v>0.24417407340534239</v>
      </c>
      <c r="AE95" s="41">
        <f t="shared" si="32"/>
        <v>-1.4266522943036711E-2</v>
      </c>
      <c r="AF95" s="41">
        <f t="shared" si="10"/>
        <v>742.07064640888973</v>
      </c>
      <c r="AG95" s="41">
        <f t="shared" si="11"/>
        <v>731.79206305082391</v>
      </c>
      <c r="AH95" s="41">
        <f t="shared" si="33"/>
        <v>5.3973409436171993</v>
      </c>
      <c r="AI95" s="41">
        <f t="shared" si="12"/>
        <v>291.45588625151765</v>
      </c>
      <c r="AJ95" s="41">
        <f t="shared" si="34"/>
        <v>2.7070692759016097</v>
      </c>
      <c r="AK95" s="8">
        <f t="shared" si="36"/>
        <v>2.9515985127470303</v>
      </c>
      <c r="AL95" s="42">
        <f t="shared" si="37"/>
        <v>0.74177856881018356</v>
      </c>
      <c r="AZ95" s="8"/>
    </row>
    <row r="96" spans="1:52" ht="15" x14ac:dyDescent="0.15">
      <c r="A96" s="40"/>
      <c r="B96" s="41">
        <f t="shared" si="39"/>
        <v>742.07064640888973</v>
      </c>
      <c r="C96" s="41">
        <f t="shared" si="39"/>
        <v>731.79206305082391</v>
      </c>
      <c r="D96" s="41">
        <f t="shared" si="39"/>
        <v>5.3973409436171993</v>
      </c>
      <c r="E96" s="41">
        <f t="shared" si="35"/>
        <v>16</v>
      </c>
      <c r="F96" s="41">
        <f t="shared" si="14"/>
        <v>16</v>
      </c>
      <c r="G96" s="41">
        <f t="shared" si="15"/>
        <v>742.22031342929142</v>
      </c>
      <c r="H96" s="25">
        <f t="shared" si="41"/>
        <v>0.08</v>
      </c>
      <c r="I96" s="227">
        <f t="shared" si="17"/>
        <v>8.2228666864526527</v>
      </c>
      <c r="J96" s="228">
        <f t="shared" si="38"/>
        <v>80</v>
      </c>
      <c r="K96" s="41">
        <f t="shared" si="18"/>
        <v>1</v>
      </c>
      <c r="L96" s="216">
        <f t="shared" si="19"/>
        <v>5.4773409436171994</v>
      </c>
      <c r="M96" s="216">
        <f t="shared" si="4"/>
        <v>5.4373409436171993</v>
      </c>
      <c r="N96" s="41">
        <f t="shared" si="20"/>
        <v>0.30760856353823129</v>
      </c>
      <c r="O96" s="41">
        <f t="shared" si="21"/>
        <v>7.27545361989581</v>
      </c>
      <c r="P96" s="229">
        <f t="shared" si="22"/>
        <v>89.779355381132532</v>
      </c>
      <c r="Q96" s="41">
        <f t="shared" si="23"/>
        <v>646.07294020813413</v>
      </c>
      <c r="R96" s="41">
        <f t="shared" si="24"/>
        <v>1131.2089055019301</v>
      </c>
      <c r="S96" s="216">
        <f t="shared" si="5"/>
        <v>7.8501627325888945E-2</v>
      </c>
      <c r="T96" s="216">
        <f t="shared" si="6"/>
        <v>0.33381346365873338</v>
      </c>
      <c r="U96" s="231">
        <f t="shared" si="25"/>
        <v>5.3173409436171992</v>
      </c>
      <c r="V96" s="231">
        <f t="shared" si="7"/>
        <v>5.3573409436171993</v>
      </c>
      <c r="W96" s="41">
        <f t="shared" si="26"/>
        <v>-0.30184471158151638</v>
      </c>
      <c r="X96" s="41">
        <f t="shared" si="27"/>
        <v>614.49386176721111</v>
      </c>
      <c r="Y96" s="41">
        <f t="shared" si="28"/>
        <v>87.156929716740862</v>
      </c>
      <c r="Z96" s="41">
        <f t="shared" si="29"/>
        <v>1120.5076827006746</v>
      </c>
      <c r="AA96" s="231">
        <f t="shared" si="8"/>
        <v>7.5377657002679774E-2</v>
      </c>
      <c r="AB96" s="231">
        <f t="shared" si="30"/>
        <v>-0.3264518901879826</v>
      </c>
      <c r="AC96" s="41">
        <f t="shared" si="40"/>
        <v>0.33381346365873338</v>
      </c>
      <c r="AD96" s="41">
        <f t="shared" si="9"/>
        <v>0.23965480338380296</v>
      </c>
      <c r="AE96" s="41">
        <f t="shared" si="32"/>
        <v>-1.3664766044420407E-2</v>
      </c>
      <c r="AF96" s="41">
        <f t="shared" si="10"/>
        <v>742.04444150876918</v>
      </c>
      <c r="AG96" s="41">
        <f t="shared" si="11"/>
        <v>731.45824958716514</v>
      </c>
      <c r="AH96" s="41">
        <f t="shared" si="33"/>
        <v>5.4775090434858837</v>
      </c>
      <c r="AI96" s="41">
        <f t="shared" si="12"/>
        <v>295.09444456735122</v>
      </c>
      <c r="AJ96" s="41">
        <f t="shared" si="34"/>
        <v>2.789039954948096</v>
      </c>
      <c r="AK96" s="8">
        <f t="shared" si="36"/>
        <v>3.1611468013780128</v>
      </c>
      <c r="AL96" s="42">
        <f t="shared" si="37"/>
        <v>0.76538612437557163</v>
      </c>
      <c r="AZ96" s="8"/>
    </row>
    <row r="97" spans="1:52" ht="15" x14ac:dyDescent="0.15">
      <c r="A97" s="40"/>
      <c r="B97" s="41">
        <f t="shared" si="39"/>
        <v>742.04444150876918</v>
      </c>
      <c r="C97" s="41">
        <f t="shared" si="39"/>
        <v>731.45824958716514</v>
      </c>
      <c r="D97" s="41">
        <f t="shared" si="39"/>
        <v>5.4775090434858837</v>
      </c>
      <c r="E97" s="41">
        <f t="shared" si="35"/>
        <v>16</v>
      </c>
      <c r="F97" s="41">
        <f t="shared" si="14"/>
        <v>16</v>
      </c>
      <c r="G97" s="41">
        <f t="shared" si="15"/>
        <v>775.29334994381327</v>
      </c>
      <c r="H97" s="25">
        <f t="shared" si="41"/>
        <v>0.08</v>
      </c>
      <c r="I97" s="227">
        <f t="shared" si="17"/>
        <v>8.4689535372832321</v>
      </c>
      <c r="J97" s="228">
        <f t="shared" si="38"/>
        <v>80</v>
      </c>
      <c r="K97" s="41">
        <f t="shared" si="18"/>
        <v>1</v>
      </c>
      <c r="L97" s="216">
        <f t="shared" si="19"/>
        <v>5.5575090434858838</v>
      </c>
      <c r="M97" s="216">
        <f t="shared" si="4"/>
        <v>5.5175090434858838</v>
      </c>
      <c r="N97" s="41">
        <f t="shared" si="20"/>
        <v>0.3121872019073173</v>
      </c>
      <c r="O97" s="41">
        <f t="shared" si="21"/>
        <v>7.2721448145072562</v>
      </c>
      <c r="P97" s="229">
        <f t="shared" si="22"/>
        <v>91.542947881648374</v>
      </c>
      <c r="Q97" s="41">
        <f t="shared" si="23"/>
        <v>678.66441623577077</v>
      </c>
      <c r="R97" s="41">
        <f t="shared" si="24"/>
        <v>1137.9969600466045</v>
      </c>
      <c r="S97" s="216">
        <f t="shared" si="5"/>
        <v>8.2007100746641762E-2</v>
      </c>
      <c r="T97" s="216">
        <f t="shared" si="6"/>
        <v>0.34007583518481693</v>
      </c>
      <c r="U97" s="231">
        <f t="shared" si="25"/>
        <v>5.3975090434858837</v>
      </c>
      <c r="V97" s="231">
        <f t="shared" si="7"/>
        <v>5.4375090434858837</v>
      </c>
      <c r="W97" s="41">
        <f t="shared" si="26"/>
        <v>-0.30631844020860299</v>
      </c>
      <c r="X97" s="41">
        <f t="shared" si="27"/>
        <v>646.14028371697657</v>
      </c>
      <c r="Y97" s="41">
        <f t="shared" si="28"/>
        <v>88.907576216939461</v>
      </c>
      <c r="Z97" s="41">
        <f t="shared" si="29"/>
        <v>1127.7349309170722</v>
      </c>
      <c r="AA97" s="231">
        <f t="shared" si="8"/>
        <v>7.878749031088024E-2</v>
      </c>
      <c r="AB97" s="231">
        <f t="shared" si="30"/>
        <v>-0.33251658763511127</v>
      </c>
      <c r="AC97" s="41">
        <f t="shared" si="40"/>
        <v>0.34007583518481693</v>
      </c>
      <c r="AD97" s="41">
        <f t="shared" si="9"/>
        <v>0.23524164825331786</v>
      </c>
      <c r="AE97" s="41">
        <f t="shared" si="32"/>
        <v>-1.3097567027873675E-2</v>
      </c>
      <c r="AF97" s="41">
        <f t="shared" si="10"/>
        <v>742.0165528754917</v>
      </c>
      <c r="AG97" s="41">
        <f t="shared" si="11"/>
        <v>731.11817375198029</v>
      </c>
      <c r="AH97" s="41">
        <f t="shared" si="33"/>
        <v>5.5576881917873227</v>
      </c>
      <c r="AI97" s="41">
        <f t="shared" si="12"/>
        <v>298.83720881898472</v>
      </c>
      <c r="AJ97" s="41">
        <f t="shared" si="34"/>
        <v>2.8720502907311474</v>
      </c>
      <c r="AK97" s="8">
        <f t="shared" si="36"/>
        <v>3.3829498481719744</v>
      </c>
      <c r="AL97" s="42">
        <f t="shared" si="37"/>
        <v>0.78929310108109041</v>
      </c>
      <c r="AZ97" s="8"/>
    </row>
    <row r="98" spans="1:52" ht="15" x14ac:dyDescent="0.15">
      <c r="A98" s="40"/>
      <c r="B98" s="41">
        <f t="shared" si="39"/>
        <v>742.0165528754917</v>
      </c>
      <c r="C98" s="41">
        <f t="shared" si="39"/>
        <v>731.11817375198029</v>
      </c>
      <c r="D98" s="41">
        <f t="shared" si="39"/>
        <v>5.5576881917873227</v>
      </c>
      <c r="E98" s="41">
        <f t="shared" si="35"/>
        <v>16</v>
      </c>
      <c r="F98" s="41">
        <f t="shared" si="14"/>
        <v>16</v>
      </c>
      <c r="G98" s="41">
        <f t="shared" si="15"/>
        <v>809.3392640889806</v>
      </c>
      <c r="H98" s="25">
        <f t="shared" si="41"/>
        <v>0.08</v>
      </c>
      <c r="I98" s="227">
        <f t="shared" si="17"/>
        <v>8.7187032988091229</v>
      </c>
      <c r="J98" s="228">
        <f t="shared" si="38"/>
        <v>80</v>
      </c>
      <c r="K98" s="41">
        <f t="shared" si="18"/>
        <v>1</v>
      </c>
      <c r="L98" s="216">
        <f t="shared" si="19"/>
        <v>5.6376881917873227</v>
      </c>
      <c r="M98" s="216">
        <f t="shared" si="4"/>
        <v>5.5976881917873227</v>
      </c>
      <c r="N98" s="41">
        <f t="shared" si="20"/>
        <v>0.31676724482722918</v>
      </c>
      <c r="O98" s="41">
        <f t="shared" si="21"/>
        <v>7.2686234097454188</v>
      </c>
      <c r="P98" s="229">
        <f t="shared" si="22"/>
        <v>93.315334534199778</v>
      </c>
      <c r="Q98" s="41">
        <f t="shared" si="23"/>
        <v>712.22157135690816</v>
      </c>
      <c r="R98" s="41">
        <f t="shared" si="24"/>
        <v>1144.5136345284798</v>
      </c>
      <c r="S98" s="216">
        <f t="shared" si="5"/>
        <v>8.5613447164300235E-2</v>
      </c>
      <c r="T98" s="216">
        <f t="shared" si="6"/>
        <v>0.34642596596031422</v>
      </c>
      <c r="U98" s="231">
        <f t="shared" si="25"/>
        <v>5.4776881917873226</v>
      </c>
      <c r="V98" s="231">
        <f t="shared" si="7"/>
        <v>5.5176881917873226</v>
      </c>
      <c r="W98" s="41">
        <f t="shared" si="26"/>
        <v>-0.31079201184428484</v>
      </c>
      <c r="X98" s="41">
        <f t="shared" si="27"/>
        <v>678.73831798390813</v>
      </c>
      <c r="Y98" s="41">
        <f t="shared" si="28"/>
        <v>90.667140694736275</v>
      </c>
      <c r="Z98" s="41">
        <f t="shared" si="29"/>
        <v>1134.6651656584709</v>
      </c>
      <c r="AA98" s="231">
        <f t="shared" si="8"/>
        <v>8.2296710675891255E-2</v>
      </c>
      <c r="AB98" s="231">
        <f t="shared" si="30"/>
        <v>-0.33866285046573619</v>
      </c>
      <c r="AC98" s="41">
        <f t="shared" si="40"/>
        <v>0.34642596596031422</v>
      </c>
      <c r="AD98" s="41">
        <f t="shared" si="9"/>
        <v>0.23092957185883872</v>
      </c>
      <c r="AE98" s="41">
        <f t="shared" si="32"/>
        <v>-1.2562461998748754E-2</v>
      </c>
      <c r="AF98" s="41">
        <f t="shared" si="10"/>
        <v>741.98689415435865</v>
      </c>
      <c r="AG98" s="41">
        <f t="shared" si="11"/>
        <v>730.77174778602</v>
      </c>
      <c r="AH98" s="41">
        <f t="shared" si="33"/>
        <v>5.6378782701806358</v>
      </c>
      <c r="AI98" s="41">
        <f t="shared" si="12"/>
        <v>302.68400087958395</v>
      </c>
      <c r="AJ98" s="41">
        <f t="shared" si="34"/>
        <v>2.956129179864365</v>
      </c>
      <c r="AK98" s="8">
        <f t="shared" si="36"/>
        <v>3.617618741188303</v>
      </c>
      <c r="AL98" s="42">
        <f t="shared" si="37"/>
        <v>0.81350782115145714</v>
      </c>
      <c r="AZ98" s="8"/>
    </row>
    <row r="99" spans="1:52" ht="15" x14ac:dyDescent="0.15">
      <c r="A99" s="40"/>
      <c r="B99" s="41">
        <f t="shared" si="39"/>
        <v>741.98689415435865</v>
      </c>
      <c r="C99" s="41">
        <f t="shared" si="39"/>
        <v>730.77174778602</v>
      </c>
      <c r="D99" s="41">
        <f t="shared" si="39"/>
        <v>5.6378782701806358</v>
      </c>
      <c r="E99" s="41">
        <f t="shared" si="35"/>
        <v>16</v>
      </c>
      <c r="F99" s="41">
        <f t="shared" si="14"/>
        <v>16</v>
      </c>
      <c r="G99" s="41">
        <f t="shared" si="15"/>
        <v>844.37237772827598</v>
      </c>
      <c r="H99" s="25">
        <f t="shared" si="41"/>
        <v>0.08</v>
      </c>
      <c r="I99" s="227">
        <f t="shared" si="17"/>
        <v>8.9721170946709208</v>
      </c>
      <c r="J99" s="228">
        <f t="shared" si="38"/>
        <v>80</v>
      </c>
      <c r="K99" s="41">
        <f t="shared" si="18"/>
        <v>1</v>
      </c>
      <c r="L99" s="216">
        <f t="shared" si="19"/>
        <v>5.7178782701806359</v>
      </c>
      <c r="M99" s="216">
        <f t="shared" si="4"/>
        <v>5.6778782701806358</v>
      </c>
      <c r="N99" s="41">
        <f t="shared" si="20"/>
        <v>0.32134868585612608</v>
      </c>
      <c r="O99" s="41">
        <f t="shared" si="21"/>
        <v>7.2648785018903528</v>
      </c>
      <c r="P99" s="229">
        <f t="shared" si="22"/>
        <v>95.096434717297242</v>
      </c>
      <c r="Q99" s="41">
        <f t="shared" si="23"/>
        <v>746.75872284124296</v>
      </c>
      <c r="R99" s="41">
        <f t="shared" si="24"/>
        <v>1150.7743804577099</v>
      </c>
      <c r="S99" s="216">
        <f t="shared" si="5"/>
        <v>8.9322683921807977E-2</v>
      </c>
      <c r="T99" s="216">
        <f t="shared" si="6"/>
        <v>0.35286778333296559</v>
      </c>
      <c r="U99" s="231">
        <f t="shared" si="25"/>
        <v>5.5578782701806357</v>
      </c>
      <c r="V99" s="231">
        <f t="shared" si="7"/>
        <v>5.5978782701806358</v>
      </c>
      <c r="W99" s="41">
        <f t="shared" si="26"/>
        <v>-0.31526541956766252</v>
      </c>
      <c r="X99" s="41">
        <f t="shared" si="27"/>
        <v>712.30227752255507</v>
      </c>
      <c r="Y99" s="41">
        <f t="shared" si="28"/>
        <v>92.435539593634445</v>
      </c>
      <c r="Z99" s="41">
        <f t="shared" si="29"/>
        <v>1141.3157692863958</v>
      </c>
      <c r="AA99" s="231">
        <f t="shared" si="8"/>
        <v>8.5907317776445544E-2</v>
      </c>
      <c r="AB99" s="231">
        <f t="shared" si="30"/>
        <v>-0.34489436979275573</v>
      </c>
      <c r="AC99" s="41">
        <f t="shared" si="40"/>
        <v>0.35286778333296559</v>
      </c>
      <c r="AD99" s="41">
        <f t="shared" si="9"/>
        <v>0.22671381117417597</v>
      </c>
      <c r="AE99" s="41">
        <f t="shared" si="32"/>
        <v>-1.2057195388699779E-2</v>
      </c>
      <c r="AF99" s="41">
        <f t="shared" si="10"/>
        <v>741.95537505688185</v>
      </c>
      <c r="AG99" s="41">
        <f t="shared" si="11"/>
        <v>730.41888000268705</v>
      </c>
      <c r="AH99" s="41">
        <f t="shared" si="33"/>
        <v>5.7180791653038119</v>
      </c>
      <c r="AI99" s="41">
        <f t="shared" si="12"/>
        <v>306.63507054494528</v>
      </c>
      <c r="AJ99" s="41">
        <f t="shared" si="34"/>
        <v>3.0413055883490721</v>
      </c>
      <c r="AK99" s="8">
        <f t="shared" si="36"/>
        <v>3.8657905435270217</v>
      </c>
      <c r="AL99" s="42">
        <f t="shared" si="37"/>
        <v>0.83803862679505281</v>
      </c>
      <c r="AZ99" s="8"/>
    </row>
    <row r="100" spans="1:52" ht="15" x14ac:dyDescent="0.15">
      <c r="A100" s="40"/>
      <c r="B100" s="41">
        <f t="shared" si="39"/>
        <v>741.95537505688185</v>
      </c>
      <c r="C100" s="41">
        <f t="shared" si="39"/>
        <v>730.41888000268705</v>
      </c>
      <c r="D100" s="41">
        <f t="shared" si="39"/>
        <v>5.7180791653038119</v>
      </c>
      <c r="E100" s="41">
        <f t="shared" si="35"/>
        <v>16</v>
      </c>
      <c r="F100" s="41">
        <f t="shared" si="14"/>
        <v>16</v>
      </c>
      <c r="G100" s="41">
        <f t="shared" si="15"/>
        <v>880.40702067699681</v>
      </c>
      <c r="H100" s="25">
        <f t="shared" si="41"/>
        <v>0.08</v>
      </c>
      <c r="I100" s="227">
        <f t="shared" si="17"/>
        <v>9.2291960433558415</v>
      </c>
      <c r="J100" s="228">
        <f t="shared" si="38"/>
        <v>80</v>
      </c>
      <c r="K100" s="41">
        <f t="shared" si="18"/>
        <v>1</v>
      </c>
      <c r="L100" s="216">
        <f t="shared" si="19"/>
        <v>5.798079165303812</v>
      </c>
      <c r="M100" s="216">
        <f t="shared" si="4"/>
        <v>5.7580791653038119</v>
      </c>
      <c r="N100" s="41">
        <f t="shared" si="20"/>
        <v>0.32593151883214233</v>
      </c>
      <c r="O100" s="41">
        <f t="shared" si="21"/>
        <v>7.2608986905156154</v>
      </c>
      <c r="P100" s="229">
        <f t="shared" si="22"/>
        <v>96.88616972200262</v>
      </c>
      <c r="Q100" s="41">
        <f t="shared" si="23"/>
        <v>782.29019591860674</v>
      </c>
      <c r="R100" s="41">
        <f t="shared" si="24"/>
        <v>1156.7935131439265</v>
      </c>
      <c r="S100" s="216">
        <f t="shared" si="5"/>
        <v>9.3136875774419786E-2</v>
      </c>
      <c r="T100" s="216">
        <f t="shared" si="6"/>
        <v>0.35940541645738766</v>
      </c>
      <c r="U100" s="231">
        <f t="shared" si="25"/>
        <v>5.6380791653038118</v>
      </c>
      <c r="V100" s="231">
        <f t="shared" si="7"/>
        <v>5.6780791653038118</v>
      </c>
      <c r="W100" s="41">
        <f t="shared" si="26"/>
        <v>-0.31973865674007129</v>
      </c>
      <c r="X100" s="41">
        <f t="shared" si="27"/>
        <v>746.84648326739159</v>
      </c>
      <c r="Y100" s="41">
        <f t="shared" si="28"/>
        <v>94.212691379216608</v>
      </c>
      <c r="Z100" s="41">
        <f t="shared" si="29"/>
        <v>1147.702810638151</v>
      </c>
      <c r="AA100" s="231">
        <f t="shared" si="8"/>
        <v>8.9621357507089716E-2</v>
      </c>
      <c r="AB100" s="231">
        <f t="shared" si="30"/>
        <v>-0.35121502396467003</v>
      </c>
      <c r="AC100" s="41">
        <f t="shared" si="40"/>
        <v>0.35940541645738766</v>
      </c>
      <c r="AD100" s="41">
        <f t="shared" si="9"/>
        <v>0.22258985629251105</v>
      </c>
      <c r="AE100" s="41">
        <f t="shared" si="32"/>
        <v>-1.1579699707580585E-2</v>
      </c>
      <c r="AF100" s="41">
        <f t="shared" si="10"/>
        <v>741.92190115925655</v>
      </c>
      <c r="AG100" s="41">
        <f t="shared" si="11"/>
        <v>730.05947458622961</v>
      </c>
      <c r="AH100" s="41">
        <f t="shared" si="33"/>
        <v>5.7982907684999274</v>
      </c>
      <c r="AI100" s="41">
        <f t="shared" si="12"/>
        <v>310.6910718064089</v>
      </c>
      <c r="AJ100" s="41">
        <f t="shared" si="34"/>
        <v>3.1276086638508525</v>
      </c>
      <c r="AK100" s="8">
        <f t="shared" si="36"/>
        <v>4.1281295025671456</v>
      </c>
      <c r="AL100" s="42">
        <f t="shared" si="37"/>
        <v>0.86289391253956549</v>
      </c>
      <c r="AZ100" s="8"/>
    </row>
    <row r="101" spans="1:52" ht="15" x14ac:dyDescent="0.15">
      <c r="A101" s="40"/>
      <c r="B101" s="41">
        <f t="shared" si="39"/>
        <v>741.92190115925655</v>
      </c>
      <c r="C101" s="41">
        <f t="shared" si="39"/>
        <v>730.05947458622961</v>
      </c>
      <c r="D101" s="41">
        <f t="shared" si="39"/>
        <v>5.7982907684999274</v>
      </c>
      <c r="E101" s="41">
        <f t="shared" si="35"/>
        <v>16</v>
      </c>
      <c r="F101" s="41">
        <f t="shared" si="14"/>
        <v>16</v>
      </c>
      <c r="G101" s="41">
        <f t="shared" si="15"/>
        <v>917.4575306856467</v>
      </c>
      <c r="H101" s="25">
        <f t="shared" si="41"/>
        <v>0.08</v>
      </c>
      <c r="I101" s="227">
        <f t="shared" si="17"/>
        <v>9.4899412584215508</v>
      </c>
      <c r="J101" s="228">
        <f t="shared" si="38"/>
        <v>80</v>
      </c>
      <c r="K101" s="41">
        <f t="shared" si="18"/>
        <v>1</v>
      </c>
      <c r="L101" s="216">
        <f t="shared" si="19"/>
        <v>5.8782907684999275</v>
      </c>
      <c r="M101" s="216">
        <f t="shared" si="4"/>
        <v>5.8382907684999275</v>
      </c>
      <c r="N101" s="41">
        <f t="shared" si="20"/>
        <v>0.3305157378580148</v>
      </c>
      <c r="O101" s="41">
        <f t="shared" si="21"/>
        <v>7.2566720530421271</v>
      </c>
      <c r="P101" s="229">
        <f t="shared" si="22"/>
        <v>98.684462680894597</v>
      </c>
      <c r="Q101" s="41">
        <f t="shared" si="23"/>
        <v>818.83032376194035</v>
      </c>
      <c r="R101" s="41">
        <f t="shared" si="24"/>
        <v>1162.5843136118101</v>
      </c>
      <c r="S101" s="216">
        <f t="shared" si="5"/>
        <v>9.7058139473443092E-2</v>
      </c>
      <c r="T101" s="216">
        <f t="shared" si="6"/>
        <v>0.36604321087215097</v>
      </c>
      <c r="U101" s="231">
        <f t="shared" si="25"/>
        <v>5.7182907684999273</v>
      </c>
      <c r="V101" s="231">
        <f t="shared" si="7"/>
        <v>5.7582907684999274</v>
      </c>
      <c r="W101" s="41">
        <f t="shared" si="26"/>
        <v>-0.32421171698952023</v>
      </c>
      <c r="X101" s="41">
        <f t="shared" si="27"/>
        <v>782.38526411493262</v>
      </c>
      <c r="Y101" s="41">
        <f t="shared" si="28"/>
        <v>95.998516462573633</v>
      </c>
      <c r="Z101" s="41">
        <f t="shared" si="29"/>
        <v>1153.841166069255</v>
      </c>
      <c r="AA101" s="231">
        <f t="shared" si="8"/>
        <v>9.3440926510705194E-2</v>
      </c>
      <c r="AB101" s="231">
        <f t="shared" si="30"/>
        <v>-0.35762889200551223</v>
      </c>
      <c r="AC101" s="41">
        <f t="shared" si="40"/>
        <v>0.36604321087215097</v>
      </c>
      <c r="AD101" s="41">
        <f t="shared" si="9"/>
        <v>0.21855343200981223</v>
      </c>
      <c r="AE101" s="41">
        <f t="shared" si="32"/>
        <v>-1.1128077525096078E-2</v>
      </c>
      <c r="AF101" s="41">
        <f t="shared" si="10"/>
        <v>741.88637368624245</v>
      </c>
      <c r="AG101" s="41">
        <f t="shared" si="11"/>
        <v>729.69343137535748</v>
      </c>
      <c r="AH101" s="41">
        <f t="shared" si="33"/>
        <v>5.8785129755620069</v>
      </c>
      <c r="AI101" s="41">
        <f t="shared" si="12"/>
        <v>314.85304470947273</v>
      </c>
      <c r="AJ101" s="41">
        <f t="shared" si="34"/>
        <v>3.2150678429368171</v>
      </c>
      <c r="AK101" s="8">
        <f t="shared" si="36"/>
        <v>4.4053283336108935</v>
      </c>
      <c r="AL101" s="42">
        <f t="shared" si="37"/>
        <v>0.88808215611632335</v>
      </c>
      <c r="AZ101" s="8"/>
    </row>
    <row r="102" spans="1:52" ht="15" x14ac:dyDescent="0.15">
      <c r="A102" s="40"/>
      <c r="B102" s="41">
        <f t="shared" si="39"/>
        <v>741.88637368624245</v>
      </c>
      <c r="C102" s="41">
        <f t="shared" si="39"/>
        <v>729.69343137535748</v>
      </c>
      <c r="D102" s="41">
        <f t="shared" si="39"/>
        <v>5.8785129755620069</v>
      </c>
      <c r="E102" s="41">
        <f t="shared" si="35"/>
        <v>16</v>
      </c>
      <c r="F102" s="41">
        <f t="shared" si="14"/>
        <v>16</v>
      </c>
      <c r="G102" s="41">
        <f t="shared" si="15"/>
        <v>955.53825342415598</v>
      </c>
      <c r="H102" s="25">
        <f t="shared" si="41"/>
        <v>0.08</v>
      </c>
      <c r="I102" s="227">
        <f t="shared" si="17"/>
        <v>9.7543538487079786</v>
      </c>
      <c r="J102" s="228">
        <f t="shared" si="38"/>
        <v>80</v>
      </c>
      <c r="K102" s="41">
        <f t="shared" si="18"/>
        <v>1</v>
      </c>
      <c r="L102" s="216">
        <f t="shared" si="19"/>
        <v>5.958512975562007</v>
      </c>
      <c r="M102" s="216">
        <f t="shared" si="4"/>
        <v>5.918512975562007</v>
      </c>
      <c r="N102" s="41">
        <f t="shared" si="20"/>
        <v>0.33510133728673352</v>
      </c>
      <c r="O102" s="41">
        <f t="shared" si="21"/>
        <v>7.252186117449547</v>
      </c>
      <c r="P102" s="229">
        <f t="shared" si="22"/>
        <v>100.49123850060762</v>
      </c>
      <c r="Q102" s="41">
        <f t="shared" si="23"/>
        <v>856.39344747112409</v>
      </c>
      <c r="R102" s="41">
        <f t="shared" si="24"/>
        <v>1168.1591197746529</v>
      </c>
      <c r="S102" s="216">
        <f t="shared" si="5"/>
        <v>0.10108864859802032</v>
      </c>
      <c r="T102" s="216">
        <f t="shared" si="6"/>
        <v>0.37278574440526924</v>
      </c>
      <c r="U102" s="231">
        <f t="shared" si="25"/>
        <v>5.7985129755620068</v>
      </c>
      <c r="V102" s="231">
        <f t="shared" si="7"/>
        <v>5.8385129755620069</v>
      </c>
      <c r="W102" s="41">
        <f t="shared" si="26"/>
        <v>-0.32868459419625395</v>
      </c>
      <c r="X102" s="41">
        <f t="shared" si="27"/>
        <v>818.93295690674995</v>
      </c>
      <c r="Y102" s="41">
        <f t="shared" si="28"/>
        <v>97.792937127657439</v>
      </c>
      <c r="Z102" s="41">
        <f t="shared" si="29"/>
        <v>1159.744627393683</v>
      </c>
      <c r="AA102" s="231">
        <f t="shared" si="8"/>
        <v>9.7368176946263679E-2</v>
      </c>
      <c r="AB102" s="231">
        <f t="shared" si="30"/>
        <v>-0.3641402682704733</v>
      </c>
      <c r="AC102" s="41">
        <f t="shared" si="40"/>
        <v>0.37278574440526924</v>
      </c>
      <c r="AD102" s="41">
        <f t="shared" si="9"/>
        <v>0.21460048084089028</v>
      </c>
      <c r="AE102" s="41">
        <f t="shared" si="32"/>
        <v>-1.070058540799247E-2</v>
      </c>
      <c r="AF102" s="41">
        <f t="shared" si="10"/>
        <v>741.84868927912396</v>
      </c>
      <c r="AG102" s="41">
        <f t="shared" si="11"/>
        <v>729.32064563095219</v>
      </c>
      <c r="AH102" s="41">
        <f t="shared" si="33"/>
        <v>5.9587456864948534</v>
      </c>
      <c r="AI102" s="41">
        <f t="shared" si="12"/>
        <v>319.12240215800614</v>
      </c>
      <c r="AJ102" s="41">
        <f t="shared" si="34"/>
        <v>3.3037129546473745</v>
      </c>
      <c r="AK102" s="8">
        <f t="shared" si="36"/>
        <v>4.6981095846812497</v>
      </c>
      <c r="AL102" s="42">
        <f t="shared" si="37"/>
        <v>0.91361194828896386</v>
      </c>
      <c r="AZ102" s="8"/>
    </row>
    <row r="103" spans="1:52" ht="15" x14ac:dyDescent="0.15">
      <c r="A103" s="40"/>
      <c r="B103" s="41">
        <f t="shared" si="39"/>
        <v>741.84868927912396</v>
      </c>
      <c r="C103" s="41">
        <f t="shared" si="39"/>
        <v>729.32064563095219</v>
      </c>
      <c r="D103" s="41">
        <f t="shared" si="39"/>
        <v>5.9587456864948534</v>
      </c>
      <c r="E103" s="41">
        <f t="shared" si="35"/>
        <v>16</v>
      </c>
      <c r="F103" s="41">
        <f t="shared" si="14"/>
        <v>16</v>
      </c>
      <c r="G103" s="41">
        <f t="shared" si="15"/>
        <v>984.87046603898057</v>
      </c>
      <c r="H103" s="25">
        <f t="shared" si="41"/>
        <v>0.06</v>
      </c>
      <c r="I103" s="227">
        <f t="shared" si="17"/>
        <v>10.022434918537421</v>
      </c>
      <c r="J103" s="228">
        <f t="shared" si="38"/>
        <v>80</v>
      </c>
      <c r="K103" s="41">
        <f t="shared" si="18"/>
        <v>1</v>
      </c>
      <c r="L103" s="216">
        <f t="shared" si="19"/>
        <v>6.018745686494853</v>
      </c>
      <c r="M103" s="216">
        <f t="shared" si="4"/>
        <v>5.9887456864948536</v>
      </c>
      <c r="N103" s="41">
        <f t="shared" si="20"/>
        <v>0.25508859915913717</v>
      </c>
      <c r="O103" s="41">
        <f t="shared" si="21"/>
        <v>7.2474278329773858</v>
      </c>
      <c r="P103" s="229">
        <f t="shared" si="22"/>
        <v>101.96561538222238</v>
      </c>
      <c r="Q103" s="41">
        <f t="shared" si="23"/>
        <v>890.1260509715471</v>
      </c>
      <c r="R103" s="41">
        <f t="shared" si="24"/>
        <v>1172.5380696021086</v>
      </c>
      <c r="S103" s="216">
        <f t="shared" si="5"/>
        <v>0.10474677483769251</v>
      </c>
      <c r="T103" s="216">
        <f t="shared" si="6"/>
        <v>0.28493457715596626</v>
      </c>
      <c r="U103" s="231">
        <f t="shared" si="25"/>
        <v>5.8987456864948538</v>
      </c>
      <c r="V103" s="231">
        <f t="shared" si="7"/>
        <v>5.9287456864948531</v>
      </c>
      <c r="W103" s="41">
        <f t="shared" si="26"/>
        <v>-0.24954559648140417</v>
      </c>
      <c r="X103" s="41">
        <f t="shared" si="27"/>
        <v>861.25873343943931</v>
      </c>
      <c r="Y103" s="41">
        <f t="shared" si="28"/>
        <v>99.932705630663108</v>
      </c>
      <c r="Z103" s="41">
        <f t="shared" si="29"/>
        <v>1166.4608834219557</v>
      </c>
      <c r="AA103" s="231">
        <f t="shared" si="8"/>
        <v>0.10187780040385896</v>
      </c>
      <c r="AB103" s="231">
        <f t="shared" si="30"/>
        <v>-0.2778526091367271</v>
      </c>
      <c r="AC103" s="41">
        <f t="shared" si="40"/>
        <v>0.28493457715596626</v>
      </c>
      <c r="AD103" s="41">
        <f t="shared" si="9"/>
        <v>0.21057465400963765</v>
      </c>
      <c r="AE103" s="41">
        <f t="shared" si="32"/>
        <v>-1.2241758994754786E-2</v>
      </c>
      <c r="AF103" s="41">
        <f t="shared" si="10"/>
        <v>741.81884330112712</v>
      </c>
      <c r="AG103" s="41">
        <f t="shared" si="11"/>
        <v>729.03571105379626</v>
      </c>
      <c r="AH103" s="41">
        <f t="shared" si="33"/>
        <v>6.0191042125345069</v>
      </c>
      <c r="AI103" s="41">
        <f t="shared" si="12"/>
        <v>243.00667461710347</v>
      </c>
      <c r="AJ103" s="41">
        <f t="shared" si="34"/>
        <v>3.371214808707681</v>
      </c>
      <c r="AK103" s="8">
        <f t="shared" si="36"/>
        <v>4.9303117581152893</v>
      </c>
      <c r="AL103" s="42">
        <f t="shared" si="37"/>
        <v>0.93305248225833215</v>
      </c>
      <c r="AZ103" s="8"/>
    </row>
    <row r="104" spans="1:52" ht="15" x14ac:dyDescent="0.15">
      <c r="A104" s="40"/>
      <c r="B104" s="41">
        <f t="shared" si="39"/>
        <v>741.81884330112712</v>
      </c>
      <c r="C104" s="41">
        <f t="shared" si="39"/>
        <v>729.03571105379626</v>
      </c>
      <c r="D104" s="41">
        <f t="shared" si="39"/>
        <v>6.0191042125345069</v>
      </c>
      <c r="E104" s="41">
        <f t="shared" si="35"/>
        <v>16</v>
      </c>
      <c r="F104" s="41">
        <f t="shared" si="14"/>
        <v>16</v>
      </c>
      <c r="G104" s="41">
        <f t="shared" si="15"/>
        <v>1014.8002144148969</v>
      </c>
      <c r="H104" s="25">
        <f t="shared" si="41"/>
        <v>0.06</v>
      </c>
      <c r="I104" s="227">
        <f t="shared" si="17"/>
        <v>10.226505797864684</v>
      </c>
      <c r="J104" s="228">
        <f t="shared" si="38"/>
        <v>80</v>
      </c>
      <c r="K104" s="41">
        <f t="shared" si="18"/>
        <v>1</v>
      </c>
      <c r="L104" s="216">
        <f t="shared" si="19"/>
        <v>6.0791042125345065</v>
      </c>
      <c r="M104" s="216">
        <f t="shared" si="4"/>
        <v>6.0491042125345071</v>
      </c>
      <c r="N104" s="41">
        <f t="shared" si="20"/>
        <v>0.25768791920425826</v>
      </c>
      <c r="O104" s="41">
        <f t="shared" si="21"/>
        <v>7.2436592808223175</v>
      </c>
      <c r="P104" s="229">
        <f t="shared" si="22"/>
        <v>103.33538109834646</v>
      </c>
      <c r="Q104" s="41">
        <f t="shared" si="23"/>
        <v>919.75538771844663</v>
      </c>
      <c r="R104" s="41">
        <f t="shared" si="24"/>
        <v>1176.4763854864134</v>
      </c>
      <c r="S104" s="216">
        <f t="shared" si="5"/>
        <v>0.10792725014568263</v>
      </c>
      <c r="T104" s="216">
        <f t="shared" si="6"/>
        <v>0.28886424257028448</v>
      </c>
      <c r="U104" s="231">
        <f t="shared" si="25"/>
        <v>5.9591042125345073</v>
      </c>
      <c r="V104" s="231">
        <f t="shared" si="7"/>
        <v>5.9891042125345066</v>
      </c>
      <c r="W104" s="41">
        <f t="shared" si="26"/>
        <v>-0.25205791869129257</v>
      </c>
      <c r="X104" s="41">
        <f t="shared" si="27"/>
        <v>890.30029594312396</v>
      </c>
      <c r="Y104" s="41">
        <f t="shared" si="28"/>
        <v>101.29561663556998</v>
      </c>
      <c r="Z104" s="41">
        <f t="shared" si="29"/>
        <v>1170.5665465342984</v>
      </c>
      <c r="AA104" s="231">
        <f t="shared" si="8"/>
        <v>0.10499833084642676</v>
      </c>
      <c r="AB104" s="231">
        <f t="shared" si="30"/>
        <v>-0.28162843420132433</v>
      </c>
      <c r="AC104" s="41">
        <f t="shared" si="40"/>
        <v>0.28886424257028448</v>
      </c>
      <c r="AD104" s="41">
        <f t="shared" si="9"/>
        <v>0.20771002830300536</v>
      </c>
      <c r="AE104" s="41">
        <f t="shared" si="32"/>
        <v>-9.9847737853450188E-3</v>
      </c>
      <c r="AF104" s="41">
        <f t="shared" si="10"/>
        <v>741.78766697776109</v>
      </c>
      <c r="AG104" s="41">
        <f t="shared" si="11"/>
        <v>728.74684681122596</v>
      </c>
      <c r="AH104" s="41">
        <f t="shared" si="33"/>
        <v>6.079469369159205</v>
      </c>
      <c r="AI104" s="41">
        <f t="shared" si="12"/>
        <v>245.53339627879888</v>
      </c>
      <c r="AJ104" s="41">
        <f t="shared" si="34"/>
        <v>3.4394185298962361</v>
      </c>
      <c r="AK104" s="8">
        <f t="shared" si="36"/>
        <v>5.1721303485365233</v>
      </c>
      <c r="AL104" s="42">
        <f t="shared" si="37"/>
        <v>0.95269515396063609</v>
      </c>
      <c r="AZ104" s="8"/>
    </row>
    <row r="105" spans="1:52" ht="15" x14ac:dyDescent="0.15">
      <c r="A105" s="40"/>
      <c r="B105" s="41">
        <f t="shared" si="39"/>
        <v>741.78766697776109</v>
      </c>
      <c r="C105" s="41">
        <f t="shared" si="39"/>
        <v>728.74684681122596</v>
      </c>
      <c r="D105" s="41">
        <f t="shared" si="39"/>
        <v>6.079469369159205</v>
      </c>
      <c r="E105" s="41">
        <f t="shared" si="35"/>
        <v>16</v>
      </c>
      <c r="F105" s="41">
        <f t="shared" si="14"/>
        <v>16</v>
      </c>
      <c r="G105" s="41">
        <f t="shared" si="15"/>
        <v>1045.3336414978071</v>
      </c>
      <c r="H105" s="25">
        <f t="shared" si="41"/>
        <v>0.06</v>
      </c>
      <c r="I105" s="227">
        <f t="shared" si="17"/>
        <v>10.432656133228102</v>
      </c>
      <c r="J105" s="228">
        <f t="shared" si="38"/>
        <v>80</v>
      </c>
      <c r="K105" s="41">
        <f t="shared" si="18"/>
        <v>1</v>
      </c>
      <c r="L105" s="216">
        <f t="shared" si="19"/>
        <v>6.1394693691592046</v>
      </c>
      <c r="M105" s="216">
        <f t="shared" si="4"/>
        <v>6.1094693691592052</v>
      </c>
      <c r="N105" s="41">
        <f t="shared" si="20"/>
        <v>0.26028796326322734</v>
      </c>
      <c r="O105" s="41">
        <f t="shared" si="21"/>
        <v>7.2397227503919677</v>
      </c>
      <c r="P105" s="229">
        <f t="shared" si="22"/>
        <v>104.70985957018765</v>
      </c>
      <c r="Q105" s="41">
        <f t="shared" si="23"/>
        <v>949.98530592664019</v>
      </c>
      <c r="R105" s="41">
        <f t="shared" si="24"/>
        <v>1180.3083178589911</v>
      </c>
      <c r="S105" s="216">
        <f t="shared" si="5"/>
        <v>0.11117304094071769</v>
      </c>
      <c r="T105" s="216">
        <f t="shared" si="6"/>
        <v>0.29284436144771214</v>
      </c>
      <c r="U105" s="231">
        <f t="shared" si="25"/>
        <v>6.0194693691592054</v>
      </c>
      <c r="V105" s="231">
        <f t="shared" si="7"/>
        <v>6.0494693691592047</v>
      </c>
      <c r="W105" s="41">
        <f t="shared" si="26"/>
        <v>-0.25457007841829693</v>
      </c>
      <c r="X105" s="41">
        <f t="shared" si="27"/>
        <v>919.93645056409503</v>
      </c>
      <c r="Y105" s="41">
        <f t="shared" si="28"/>
        <v>102.6632852785646</v>
      </c>
      <c r="Z105" s="41">
        <f t="shared" si="29"/>
        <v>1174.5592472041351</v>
      </c>
      <c r="AA105" s="231">
        <f t="shared" si="8"/>
        <v>0.10818348407497688</v>
      </c>
      <c r="AB105" s="231">
        <f t="shared" si="30"/>
        <v>-0.28545118179858781</v>
      </c>
      <c r="AC105" s="41">
        <f t="shared" si="40"/>
        <v>0.29284436144771214</v>
      </c>
      <c r="AD105" s="41">
        <f t="shared" si="9"/>
        <v>0.20488699083493569</v>
      </c>
      <c r="AE105" s="41">
        <f t="shared" si="32"/>
        <v>-9.7060192975324429E-3</v>
      </c>
      <c r="AF105" s="41">
        <f t="shared" si="10"/>
        <v>741.75511057957658</v>
      </c>
      <c r="AG105" s="41">
        <f t="shared" si="11"/>
        <v>728.45400244977827</v>
      </c>
      <c r="AH105" s="41">
        <f t="shared" si="33"/>
        <v>6.1398411279026357</v>
      </c>
      <c r="AI105" s="41">
        <f t="shared" si="12"/>
        <v>248.10836034682393</v>
      </c>
      <c r="AJ105" s="41">
        <f t="shared" si="34"/>
        <v>3.5083375188814649</v>
      </c>
      <c r="AK105" s="8">
        <f t="shared" si="36"/>
        <v>5.4239107658146084</v>
      </c>
      <c r="AL105" s="42">
        <f t="shared" si="37"/>
        <v>0.97254382278838203</v>
      </c>
      <c r="AZ105" s="8"/>
    </row>
    <row r="106" spans="1:52" ht="15" x14ac:dyDescent="0.15">
      <c r="A106" s="40"/>
      <c r="B106" s="41">
        <f t="shared" si="39"/>
        <v>741.75511057957658</v>
      </c>
      <c r="C106" s="41">
        <f t="shared" si="39"/>
        <v>728.45400244977827</v>
      </c>
      <c r="D106" s="41">
        <f t="shared" si="39"/>
        <v>6.1398411279026357</v>
      </c>
      <c r="E106" s="41">
        <f t="shared" si="35"/>
        <v>16</v>
      </c>
      <c r="F106" s="41">
        <f t="shared" si="14"/>
        <v>16</v>
      </c>
      <c r="G106" s="41">
        <f t="shared" si="15"/>
        <v>1076.4768934722917</v>
      </c>
      <c r="H106" s="25">
        <f t="shared" si="41"/>
        <v>0.06</v>
      </c>
      <c r="I106" s="227">
        <f t="shared" si="17"/>
        <v>10.640886503838647</v>
      </c>
      <c r="J106" s="228">
        <f t="shared" si="38"/>
        <v>80</v>
      </c>
      <c r="K106" s="41">
        <f t="shared" si="18"/>
        <v>1</v>
      </c>
      <c r="L106" s="216">
        <f t="shared" si="19"/>
        <v>6.1998411279026353</v>
      </c>
      <c r="M106" s="216">
        <f t="shared" si="4"/>
        <v>6.1698411279026359</v>
      </c>
      <c r="N106" s="41">
        <f t="shared" si="20"/>
        <v>0.26288873025411164</v>
      </c>
      <c r="O106" s="41">
        <f t="shared" si="21"/>
        <v>7.235611962514537</v>
      </c>
      <c r="P106" s="229">
        <f t="shared" si="22"/>
        <v>106.08902164157936</v>
      </c>
      <c r="Q106" s="41">
        <f t="shared" si="23"/>
        <v>980.82194989954132</v>
      </c>
      <c r="R106" s="41">
        <f t="shared" si="24"/>
        <v>1184.0379772349115</v>
      </c>
      <c r="S106" s="216">
        <f t="shared" si="5"/>
        <v>0.11448518123321941</v>
      </c>
      <c r="T106" s="216">
        <f t="shared" si="6"/>
        <v>0.29687671474569532</v>
      </c>
      <c r="U106" s="231">
        <f t="shared" si="25"/>
        <v>6.0798411279026361</v>
      </c>
      <c r="V106" s="231">
        <f t="shared" si="7"/>
        <v>6.1098411279026354</v>
      </c>
      <c r="W106" s="41">
        <f t="shared" si="26"/>
        <v>-0.25708207433352115</v>
      </c>
      <c r="X106" s="41">
        <f t="shared" si="27"/>
        <v>950.17333993749867</v>
      </c>
      <c r="Y106" s="41">
        <f t="shared" si="28"/>
        <v>104.03568166908617</v>
      </c>
      <c r="Z106" s="41">
        <f t="shared" si="29"/>
        <v>1178.4434313550653</v>
      </c>
      <c r="AA106" s="231">
        <f t="shared" si="8"/>
        <v>0.11143428547504905</v>
      </c>
      <c r="AB106" s="231">
        <f t="shared" si="30"/>
        <v>-0.28932252295032962</v>
      </c>
      <c r="AC106" s="41">
        <f t="shared" si="40"/>
        <v>0.29687671474569532</v>
      </c>
      <c r="AD106" s="41">
        <f t="shared" si="9"/>
        <v>0.20210409580756786</v>
      </c>
      <c r="AE106" s="41">
        <f t="shared" si="32"/>
        <v>-9.4380043030890329E-3</v>
      </c>
      <c r="AF106" s="41">
        <f t="shared" si="10"/>
        <v>741.72112259508503</v>
      </c>
      <c r="AG106" s="41">
        <f t="shared" si="11"/>
        <v>728.15712573503254</v>
      </c>
      <c r="AH106" s="41">
        <f t="shared" si="33"/>
        <v>6.2002194611388344</v>
      </c>
      <c r="AI106" s="41">
        <f t="shared" si="12"/>
        <v>250.73242620054526</v>
      </c>
      <c r="AJ106" s="41">
        <f t="shared" si="34"/>
        <v>3.5779854150482833</v>
      </c>
      <c r="AK106" s="8">
        <f t="shared" si="36"/>
        <v>5.6860098059364041</v>
      </c>
      <c r="AL106" s="42">
        <f t="shared" si="37"/>
        <v>0.99260241688442563</v>
      </c>
      <c r="AZ106" s="8"/>
    </row>
    <row r="107" spans="1:52" ht="15" x14ac:dyDescent="0.15">
      <c r="A107" s="40"/>
      <c r="B107" s="41">
        <f t="shared" si="39"/>
        <v>741.72112259508503</v>
      </c>
      <c r="C107" s="41">
        <f t="shared" si="39"/>
        <v>728.15712573503254</v>
      </c>
      <c r="D107" s="41">
        <f t="shared" si="39"/>
        <v>6.2002194611388344</v>
      </c>
      <c r="E107" s="41">
        <f t="shared" si="35"/>
        <v>16</v>
      </c>
      <c r="F107" s="41">
        <f t="shared" si="14"/>
        <v>16</v>
      </c>
      <c r="G107" s="41">
        <f t="shared" si="15"/>
        <v>1108.2361197600551</v>
      </c>
      <c r="H107" s="25">
        <f t="shared" si="41"/>
        <v>0.06</v>
      </c>
      <c r="I107" s="227">
        <f t="shared" si="17"/>
        <v>10.851197488041999</v>
      </c>
      <c r="J107" s="228">
        <f t="shared" si="38"/>
        <v>80</v>
      </c>
      <c r="K107" s="41">
        <f t="shared" si="18"/>
        <v>1</v>
      </c>
      <c r="L107" s="216">
        <f t="shared" si="19"/>
        <v>6.260219461138834</v>
      </c>
      <c r="M107" s="216">
        <f t="shared" si="4"/>
        <v>6.2302194611388337</v>
      </c>
      <c r="N107" s="41">
        <f t="shared" si="20"/>
        <v>0.26549021913039539</v>
      </c>
      <c r="O107" s="41">
        <f t="shared" si="21"/>
        <v>7.2313204130060704</v>
      </c>
      <c r="P107" s="229">
        <f t="shared" si="22"/>
        <v>107.47283863659803</v>
      </c>
      <c r="Q107" s="41">
        <f t="shared" si="23"/>
        <v>1012.2714671783579</v>
      </c>
      <c r="R107" s="41">
        <f t="shared" si="24"/>
        <v>1187.6692680185597</v>
      </c>
      <c r="S107" s="216">
        <f t="shared" si="5"/>
        <v>0.11786473160514105</v>
      </c>
      <c r="T107" s="216">
        <f t="shared" si="6"/>
        <v>0.30096316136807877</v>
      </c>
      <c r="U107" s="231">
        <f t="shared" si="25"/>
        <v>6.1402194611388348</v>
      </c>
      <c r="V107" s="231">
        <f t="shared" si="7"/>
        <v>6.170219461138835</v>
      </c>
      <c r="W107" s="41">
        <f t="shared" si="26"/>
        <v>-0.25959390514391245</v>
      </c>
      <c r="X107" s="41">
        <f t="shared" si="27"/>
        <v>981.01710993876441</v>
      </c>
      <c r="Y107" s="41">
        <f t="shared" si="28"/>
        <v>105.41277641581766</v>
      </c>
      <c r="Z107" s="41">
        <f t="shared" si="29"/>
        <v>1182.2233178446061</v>
      </c>
      <c r="AA107" s="231">
        <f t="shared" si="8"/>
        <v>0.11475178658390915</v>
      </c>
      <c r="AB107" s="231">
        <f t="shared" si="30"/>
        <v>-0.29324420112881516</v>
      </c>
      <c r="AC107" s="41">
        <f t="shared" si="40"/>
        <v>0.30096316136807877</v>
      </c>
      <c r="AD107" s="41">
        <f t="shared" si="9"/>
        <v>0.19935994733461693</v>
      </c>
      <c r="AE107" s="41">
        <f t="shared" si="32"/>
        <v>-9.1802122360559804E-3</v>
      </c>
      <c r="AF107" s="41">
        <f t="shared" si="10"/>
        <v>741.68564965284736</v>
      </c>
      <c r="AG107" s="41">
        <f t="shared" si="11"/>
        <v>727.85616257366451</v>
      </c>
      <c r="AH107" s="41">
        <f t="shared" si="33"/>
        <v>6.2606043420498123</v>
      </c>
      <c r="AI107" s="41">
        <f t="shared" si="12"/>
        <v>253.40654125890512</v>
      </c>
      <c r="AJ107" s="41">
        <f t="shared" si="34"/>
        <v>3.6483761209535346</v>
      </c>
      <c r="AK107" s="8">
        <f t="shared" si="36"/>
        <v>5.9587960922563488</v>
      </c>
      <c r="AL107" s="42">
        <f t="shared" si="37"/>
        <v>1.012874940185138</v>
      </c>
      <c r="AZ107" s="8"/>
    </row>
    <row r="108" spans="1:52" ht="15" x14ac:dyDescent="0.15">
      <c r="A108" s="40"/>
      <c r="B108" s="41">
        <f t="shared" si="39"/>
        <v>741.68564965284736</v>
      </c>
      <c r="C108" s="41">
        <f t="shared" si="39"/>
        <v>727.85616257366451</v>
      </c>
      <c r="D108" s="41">
        <f t="shared" si="39"/>
        <v>6.2606043420498123</v>
      </c>
      <c r="E108" s="41">
        <f t="shared" si="35"/>
        <v>16</v>
      </c>
      <c r="F108" s="41">
        <f t="shared" si="14"/>
        <v>16</v>
      </c>
      <c r="G108" s="41">
        <f t="shared" si="15"/>
        <v>1140.6174730182854</v>
      </c>
      <c r="H108" s="25">
        <f t="shared" si="41"/>
        <v>0.06</v>
      </c>
      <c r="I108" s="227">
        <f t="shared" si="17"/>
        <v>11.063589663346285</v>
      </c>
      <c r="J108" s="228">
        <f t="shared" si="38"/>
        <v>80</v>
      </c>
      <c r="K108" s="41">
        <f t="shared" si="18"/>
        <v>1</v>
      </c>
      <c r="L108" s="216">
        <f t="shared" si="19"/>
        <v>6.3206043420498119</v>
      </c>
      <c r="M108" s="216">
        <f t="shared" si="4"/>
        <v>6.2906043420498126</v>
      </c>
      <c r="N108" s="41">
        <f t="shared" si="20"/>
        <v>0.26809242887963336</v>
      </c>
      <c r="O108" s="41">
        <f t="shared" si="21"/>
        <v>7.22684136283286</v>
      </c>
      <c r="P108" s="229">
        <f t="shared" si="22"/>
        <v>108.86128234716085</v>
      </c>
      <c r="Q108" s="41">
        <f t="shared" si="23"/>
        <v>1044.3400085404146</v>
      </c>
      <c r="R108" s="41">
        <f t="shared" si="24"/>
        <v>1191.2059011737877</v>
      </c>
      <c r="S108" s="216">
        <f t="shared" si="5"/>
        <v>0.12131278088557454</v>
      </c>
      <c r="T108" s="216">
        <f t="shared" si="6"/>
        <v>0.30510564288146486</v>
      </c>
      <c r="U108" s="231">
        <f t="shared" si="25"/>
        <v>6.2006043420498127</v>
      </c>
      <c r="V108" s="231">
        <f t="shared" si="7"/>
        <v>6.2306043420498121</v>
      </c>
      <c r="W108" s="41">
        <f t="shared" si="26"/>
        <v>-0.26210556959080122</v>
      </c>
      <c r="X108" s="41">
        <f t="shared" si="27"/>
        <v>1012.47390968185</v>
      </c>
      <c r="Y108" s="41">
        <f t="shared" si="28"/>
        <v>106.79454061361442</v>
      </c>
      <c r="Z108" s="41">
        <f t="shared" si="29"/>
        <v>1185.9029126801374</v>
      </c>
      <c r="AA108" s="231">
        <f t="shared" si="8"/>
        <v>0.11813706674321316</v>
      </c>
      <c r="AB108" s="231">
        <f t="shared" si="30"/>
        <v>-0.29721803662030044</v>
      </c>
      <c r="AC108" s="41">
        <f t="shared" si="40"/>
        <v>0.30510564288146486</v>
      </c>
      <c r="AD108" s="41">
        <f t="shared" si="9"/>
        <v>0.19665319668738579</v>
      </c>
      <c r="AE108" s="41">
        <f t="shared" si="32"/>
        <v>-8.9321563104794149E-3</v>
      </c>
      <c r="AF108" s="41">
        <f t="shared" si="10"/>
        <v>741.64863643884553</v>
      </c>
      <c r="AG108" s="41">
        <f t="shared" si="11"/>
        <v>727.55105693078303</v>
      </c>
      <c r="AH108" s="41">
        <f t="shared" si="33"/>
        <v>6.3209957445950637</v>
      </c>
      <c r="AI108" s="41">
        <f t="shared" si="12"/>
        <v>256.13174227966852</v>
      </c>
      <c r="AJ108" s="41">
        <f t="shared" si="34"/>
        <v>3.7195238271423312</v>
      </c>
      <c r="AK108" s="8">
        <f t="shared" si="36"/>
        <v>6.2426505404677508</v>
      </c>
      <c r="AL108" s="42">
        <f t="shared" si="37"/>
        <v>1.0333654795675116</v>
      </c>
      <c r="AZ108" s="8"/>
    </row>
    <row r="109" spans="1:52" ht="15" x14ac:dyDescent="0.15">
      <c r="A109" s="40"/>
      <c r="B109" s="41">
        <f t="shared" si="39"/>
        <v>741.64863643884553</v>
      </c>
      <c r="C109" s="41">
        <f t="shared" si="39"/>
        <v>727.55105693078303</v>
      </c>
      <c r="D109" s="41">
        <f t="shared" si="39"/>
        <v>6.3209957445950637</v>
      </c>
      <c r="E109" s="41">
        <f t="shared" si="35"/>
        <v>16</v>
      </c>
      <c r="F109" s="41">
        <f t="shared" si="14"/>
        <v>16</v>
      </c>
      <c r="G109" s="41">
        <f t="shared" si="15"/>
        <v>1173.6271091382698</v>
      </c>
      <c r="H109" s="25">
        <f t="shared" si="41"/>
        <v>0.06</v>
      </c>
      <c r="I109" s="227">
        <f t="shared" si="17"/>
        <v>11.278063606449997</v>
      </c>
      <c r="J109" s="228">
        <f t="shared" si="38"/>
        <v>80</v>
      </c>
      <c r="K109" s="41">
        <f t="shared" si="18"/>
        <v>1</v>
      </c>
      <c r="L109" s="216">
        <f t="shared" si="19"/>
        <v>6.3809957445950634</v>
      </c>
      <c r="M109" s="216">
        <f t="shared" si="4"/>
        <v>6.350995744595064</v>
      </c>
      <c r="N109" s="41">
        <f t="shared" si="20"/>
        <v>0.27069535852206172</v>
      </c>
      <c r="O109" s="41">
        <f t="shared" si="21"/>
        <v>7.2221678276782288</v>
      </c>
      <c r="P109" s="229">
        <f t="shared" si="22"/>
        <v>110.25432502106641</v>
      </c>
      <c r="Q109" s="41">
        <f t="shared" si="23"/>
        <v>1077.0337279977357</v>
      </c>
      <c r="R109" s="41">
        <f t="shared" si="24"/>
        <v>1194.6514059742153</v>
      </c>
      <c r="S109" s="216">
        <f t="shared" si="5"/>
        <v>0.1248304479278602</v>
      </c>
      <c r="T109" s="216">
        <f t="shared" si="6"/>
        <v>0.30930618859069775</v>
      </c>
      <c r="U109" s="231">
        <f t="shared" si="25"/>
        <v>6.2609957445950641</v>
      </c>
      <c r="V109" s="231">
        <f t="shared" si="7"/>
        <v>6.2909957445950635</v>
      </c>
      <c r="W109" s="41">
        <f t="shared" si="26"/>
        <v>-0.26461706644859717</v>
      </c>
      <c r="X109" s="41">
        <f t="shared" si="27"/>
        <v>1044.5498915177479</v>
      </c>
      <c r="Y109" s="41">
        <f t="shared" si="28"/>
        <v>108.18094583090603</v>
      </c>
      <c r="Z109" s="41">
        <f t="shared" si="29"/>
        <v>1189.486022183863</v>
      </c>
      <c r="AA109" s="231">
        <f t="shared" si="8"/>
        <v>0.1215912348514479</v>
      </c>
      <c r="AB109" s="231">
        <f t="shared" si="30"/>
        <v>-0.30124593121955751</v>
      </c>
      <c r="AC109" s="41">
        <f t="shared" si="40"/>
        <v>0.30930618859069775</v>
      </c>
      <c r="AD109" s="41">
        <f t="shared" si="9"/>
        <v>0.19398253967494161</v>
      </c>
      <c r="AE109" s="41">
        <f t="shared" si="32"/>
        <v>-8.6933775544170266E-3</v>
      </c>
      <c r="AF109" s="41">
        <f t="shared" si="10"/>
        <v>741.61002560877694</v>
      </c>
      <c r="AG109" s="41">
        <f t="shared" si="11"/>
        <v>727.24175074219238</v>
      </c>
      <c r="AH109" s="41">
        <f t="shared" si="33"/>
        <v>6.3813936434821716</v>
      </c>
      <c r="AI109" s="41">
        <f t="shared" si="12"/>
        <v>258.90915713480831</v>
      </c>
      <c r="AJ109" s="41">
        <f t="shared" si="34"/>
        <v>3.7914430374575558</v>
      </c>
      <c r="AK109" s="8">
        <f t="shared" si="36"/>
        <v>6.5379668490201501</v>
      </c>
      <c r="AL109" s="42">
        <f t="shared" si="37"/>
        <v>1.0540782121382963</v>
      </c>
      <c r="AZ109" s="8"/>
    </row>
    <row r="110" spans="1:52" ht="15" x14ac:dyDescent="0.15">
      <c r="A110" s="40"/>
      <c r="B110" s="41">
        <f t="shared" si="39"/>
        <v>741.61002560877694</v>
      </c>
      <c r="C110" s="41">
        <f t="shared" si="39"/>
        <v>727.24175074219238</v>
      </c>
      <c r="D110" s="41">
        <f t="shared" si="39"/>
        <v>6.3813936434821716</v>
      </c>
      <c r="E110" s="41">
        <f t="shared" si="35"/>
        <v>16</v>
      </c>
      <c r="F110" s="41">
        <f t="shared" si="14"/>
        <v>16</v>
      </c>
      <c r="G110" s="41">
        <f t="shared" si="15"/>
        <v>1207.2711872439218</v>
      </c>
      <c r="H110" s="25">
        <f t="shared" si="41"/>
        <v>0.06</v>
      </c>
      <c r="I110" s="227">
        <f t="shared" si="17"/>
        <v>11.494619893267647</v>
      </c>
      <c r="J110" s="228">
        <f t="shared" si="38"/>
        <v>80</v>
      </c>
      <c r="K110" s="41">
        <f t="shared" si="18"/>
        <v>1</v>
      </c>
      <c r="L110" s="216">
        <f t="shared" si="19"/>
        <v>6.4413936434821712</v>
      </c>
      <c r="M110" s="216">
        <f t="shared" si="4"/>
        <v>6.411393643482171</v>
      </c>
      <c r="N110" s="41">
        <f t="shared" si="20"/>
        <v>0.27329900710945054</v>
      </c>
      <c r="O110" s="41">
        <f t="shared" si="21"/>
        <v>7.2172925668682346</v>
      </c>
      <c r="P110" s="229">
        <f t="shared" si="22"/>
        <v>111.65193935044329</v>
      </c>
      <c r="Q110" s="41">
        <f t="shared" si="23"/>
        <v>1110.358782795528</v>
      </c>
      <c r="R110" s="41">
        <f t="shared" si="24"/>
        <v>1198.0091409104591</v>
      </c>
      <c r="S110" s="216">
        <f t="shared" si="5"/>
        <v>0.12841888349713734</v>
      </c>
      <c r="T110" s="216">
        <f t="shared" si="6"/>
        <v>0.31356692100677575</v>
      </c>
      <c r="U110" s="231">
        <f t="shared" si="25"/>
        <v>6.321393643482172</v>
      </c>
      <c r="V110" s="231">
        <f t="shared" si="7"/>
        <v>6.3513936434821723</v>
      </c>
      <c r="W110" s="41">
        <f t="shared" si="26"/>
        <v>-0.26712839452353165</v>
      </c>
      <c r="X110" s="41">
        <f t="shared" si="27"/>
        <v>1077.2512110328914</v>
      </c>
      <c r="Y110" s="41">
        <f t="shared" si="28"/>
        <v>109.57196409753324</v>
      </c>
      <c r="Z110" s="41">
        <f t="shared" si="29"/>
        <v>1192.9762651961119</v>
      </c>
      <c r="AA110" s="231">
        <f t="shared" si="8"/>
        <v>0.12511543122499483</v>
      </c>
      <c r="AB110" s="231">
        <f t="shared" si="30"/>
        <v>-0.30532987328552286</v>
      </c>
      <c r="AC110" s="41">
        <f t="shared" si="40"/>
        <v>0.31356692100677575</v>
      </c>
      <c r="AD110" s="41">
        <f t="shared" si="9"/>
        <v>0.1913467141475152</v>
      </c>
      <c r="AE110" s="41">
        <f t="shared" si="32"/>
        <v>-8.4634429928426239E-3</v>
      </c>
      <c r="AF110" s="41">
        <f t="shared" si="10"/>
        <v>741.56975769487963</v>
      </c>
      <c r="AG110" s="41">
        <f t="shared" si="11"/>
        <v>726.9281838211856</v>
      </c>
      <c r="AH110" s="41">
        <f t="shared" si="33"/>
        <v>6.441798014138997</v>
      </c>
      <c r="AI110" s="41">
        <f t="shared" si="12"/>
        <v>261.74000706578266</v>
      </c>
      <c r="AJ110" s="41">
        <f t="shared" si="34"/>
        <v>3.8641485949758287</v>
      </c>
      <c r="AK110" s="8">
        <f t="shared" si="36"/>
        <v>6.8451520168585951</v>
      </c>
      <c r="AL110" s="42">
        <f t="shared" si="37"/>
        <v>1.075017412703559</v>
      </c>
      <c r="AZ110" s="8"/>
    </row>
    <row r="111" spans="1:52" ht="15" x14ac:dyDescent="0.15">
      <c r="A111" s="40"/>
      <c r="B111" s="41">
        <f t="shared" si="39"/>
        <v>741.56975769487963</v>
      </c>
      <c r="C111" s="41">
        <f t="shared" si="39"/>
        <v>726.9281838211856</v>
      </c>
      <c r="D111" s="41">
        <f t="shared" si="39"/>
        <v>6.441798014138997</v>
      </c>
      <c r="E111" s="41">
        <f t="shared" si="35"/>
        <v>16</v>
      </c>
      <c r="F111" s="41">
        <f t="shared" si="14"/>
        <v>16</v>
      </c>
      <c r="G111" s="41">
        <f t="shared" si="15"/>
        <v>1241.5558696904868</v>
      </c>
      <c r="H111" s="25">
        <f t="shared" si="41"/>
        <v>0.06</v>
      </c>
      <c r="I111" s="227">
        <f t="shared" si="17"/>
        <v>11.713259098955223</v>
      </c>
      <c r="J111" s="228">
        <f t="shared" si="38"/>
        <v>80</v>
      </c>
      <c r="K111" s="41">
        <f t="shared" si="18"/>
        <v>1</v>
      </c>
      <c r="L111" s="216">
        <f t="shared" si="19"/>
        <v>6.5017980141389966</v>
      </c>
      <c r="M111" s="216">
        <f t="shared" si="4"/>
        <v>6.4717980141389972</v>
      </c>
      <c r="N111" s="41">
        <f t="shared" si="20"/>
        <v>0.27590337372393492</v>
      </c>
      <c r="O111" s="41">
        <f t="shared" si="21"/>
        <v>7.2122080716068009</v>
      </c>
      <c r="P111" s="229">
        <f t="shared" si="22"/>
        <v>113.05409846060157</v>
      </c>
      <c r="Q111" s="41">
        <f t="shared" si="23"/>
        <v>1144.3213334108525</v>
      </c>
      <c r="R111" s="41">
        <f t="shared" si="24"/>
        <v>1201.2823038239105</v>
      </c>
      <c r="S111" s="216">
        <f t="shared" si="5"/>
        <v>0.13207927227807778</v>
      </c>
      <c r="T111" s="216">
        <f t="shared" si="6"/>
        <v>0.31789006174344198</v>
      </c>
      <c r="U111" s="231">
        <f t="shared" si="25"/>
        <v>6.3817980141389974</v>
      </c>
      <c r="V111" s="231">
        <f t="shared" si="7"/>
        <v>6.4117980141389967</v>
      </c>
      <c r="W111" s="41">
        <f t="shared" si="26"/>
        <v>-0.26963955265257056</v>
      </c>
      <c r="X111" s="41">
        <f t="shared" si="27"/>
        <v>1110.5840270477472</v>
      </c>
      <c r="Y111" s="41">
        <f t="shared" si="28"/>
        <v>110.96756789301496</v>
      </c>
      <c r="Z111" s="41">
        <f t="shared" si="29"/>
        <v>1196.3770843978127</v>
      </c>
      <c r="AA111" s="231">
        <f t="shared" si="8"/>
        <v>0.12871082957744964</v>
      </c>
      <c r="AB111" s="231">
        <f t="shared" si="30"/>
        <v>-0.3094719431917225</v>
      </c>
      <c r="AC111" s="41">
        <f t="shared" si="40"/>
        <v>0.31789006174344198</v>
      </c>
      <c r="AD111" s="41">
        <f t="shared" si="9"/>
        <v>0.18874449761321546</v>
      </c>
      <c r="AE111" s="41">
        <f t="shared" si="32"/>
        <v>-8.2419439657351289E-3</v>
      </c>
      <c r="AF111" s="41">
        <f t="shared" si="10"/>
        <v>741.52777100686012</v>
      </c>
      <c r="AG111" s="41">
        <f t="shared" si="11"/>
        <v>726.61029375944213</v>
      </c>
      <c r="AH111" s="41">
        <f t="shared" si="33"/>
        <v>6.5022088326870637</v>
      </c>
      <c r="AI111" s="41">
        <f t="shared" si="12"/>
        <v>264.62560942714077</v>
      </c>
      <c r="AJ111" s="41">
        <f t="shared" si="34"/>
        <v>3.9376557087055901</v>
      </c>
      <c r="AK111" s="8">
        <f t="shared" si="36"/>
        <v>7.1646268905268453</v>
      </c>
      <c r="AL111" s="42">
        <f t="shared" si="37"/>
        <v>1.0961874614577303</v>
      </c>
      <c r="AZ111" s="8"/>
    </row>
    <row r="112" spans="1:52" ht="15" x14ac:dyDescent="0.15">
      <c r="A112" s="40"/>
      <c r="B112" s="41">
        <f t="shared" si="39"/>
        <v>741.52777100686012</v>
      </c>
      <c r="C112" s="41">
        <f t="shared" si="39"/>
        <v>726.61029375944213</v>
      </c>
      <c r="D112" s="41">
        <f t="shared" si="39"/>
        <v>6.5022088326870637</v>
      </c>
      <c r="E112" s="41">
        <f t="shared" si="35"/>
        <v>16</v>
      </c>
      <c r="F112" s="41">
        <f t="shared" si="14"/>
        <v>16</v>
      </c>
      <c r="G112" s="41">
        <f t="shared" si="15"/>
        <v>1276.4873220632596</v>
      </c>
      <c r="H112" s="25">
        <f t="shared" si="41"/>
        <v>0.06</v>
      </c>
      <c r="I112" s="227">
        <f t="shared" si="17"/>
        <v>11.933981797934393</v>
      </c>
      <c r="J112" s="228">
        <f t="shared" si="38"/>
        <v>80</v>
      </c>
      <c r="K112" s="41">
        <f t="shared" si="18"/>
        <v>1</v>
      </c>
      <c r="L112" s="216">
        <f t="shared" si="19"/>
        <v>6.5622088326870633</v>
      </c>
      <c r="M112" s="216">
        <f t="shared" si="4"/>
        <v>6.5322088326870631</v>
      </c>
      <c r="N112" s="41">
        <f t="shared" si="20"/>
        <v>0.27850845747682484</v>
      </c>
      <c r="O112" s="41">
        <f t="shared" si="21"/>
        <v>7.2069065524662053</v>
      </c>
      <c r="P112" s="229">
        <f t="shared" si="22"/>
        <v>114.46077589926212</v>
      </c>
      <c r="Q112" s="41">
        <f t="shared" si="23"/>
        <v>1178.9275435513111</v>
      </c>
      <c r="R112" s="41">
        <f t="shared" si="24"/>
        <v>1204.4739413301459</v>
      </c>
      <c r="S112" s="216">
        <f t="shared" si="5"/>
        <v>0.1358128350133336</v>
      </c>
      <c r="T112" s="216">
        <f t="shared" si="6"/>
        <v>0.32227793788296077</v>
      </c>
      <c r="U112" s="231">
        <f t="shared" si="25"/>
        <v>6.4422088326870641</v>
      </c>
      <c r="V112" s="231">
        <f t="shared" si="7"/>
        <v>6.4722088326870644</v>
      </c>
      <c r="W112" s="41">
        <f t="shared" si="26"/>
        <v>-0.27215053970212466</v>
      </c>
      <c r="X112" s="41">
        <f t="shared" si="27"/>
        <v>1144.554501615446</v>
      </c>
      <c r="Y112" s="41">
        <f t="shared" si="28"/>
        <v>112.36773013521881</v>
      </c>
      <c r="Z112" s="41">
        <f t="shared" si="29"/>
        <v>1199.6917568252636</v>
      </c>
      <c r="AA112" s="231">
        <f t="shared" si="8"/>
        <v>0.13237863912760597</v>
      </c>
      <c r="AB112" s="231">
        <f t="shared" si="30"/>
        <v>-0.31367431920818206</v>
      </c>
      <c r="AC112" s="41">
        <f t="shared" si="40"/>
        <v>0.32227793788296077</v>
      </c>
      <c r="AD112" s="41">
        <f t="shared" si="9"/>
        <v>0.18617470495851857</v>
      </c>
      <c r="AE112" s="41">
        <f t="shared" si="32"/>
        <v>-8.0284945707895655E-3</v>
      </c>
      <c r="AF112" s="41">
        <f t="shared" si="10"/>
        <v>741.48400152645399</v>
      </c>
      <c r="AG112" s="41">
        <f t="shared" si="11"/>
        <v>726.28801582155916</v>
      </c>
      <c r="AH112" s="41">
        <f t="shared" si="33"/>
        <v>6.5626260759161772</v>
      </c>
      <c r="AI112" s="41">
        <f t="shared" si="12"/>
        <v>267.5673809323406</v>
      </c>
      <c r="AJ112" s="41">
        <f t="shared" si="34"/>
        <v>4.011979981186796</v>
      </c>
      <c r="AK112" s="8">
        <f t="shared" si="36"/>
        <v>7.4968267428611028</v>
      </c>
      <c r="AL112" s="42">
        <f t="shared" si="37"/>
        <v>1.1175928519323175</v>
      </c>
      <c r="AZ112" s="8"/>
    </row>
    <row r="113" spans="1:52" ht="15" x14ac:dyDescent="0.15">
      <c r="A113" s="40"/>
      <c r="B113" s="41">
        <f t="shared" si="39"/>
        <v>741.48400152645399</v>
      </c>
      <c r="C113" s="41">
        <f t="shared" si="39"/>
        <v>726.28801582155916</v>
      </c>
      <c r="D113" s="41">
        <f t="shared" si="39"/>
        <v>6.5626260759161772</v>
      </c>
      <c r="E113" s="41">
        <f t="shared" si="35"/>
        <v>16</v>
      </c>
      <c r="F113" s="41">
        <f t="shared" si="14"/>
        <v>16</v>
      </c>
      <c r="G113" s="41">
        <f t="shared" si="15"/>
        <v>1312.0717131764004</v>
      </c>
      <c r="H113" s="25">
        <f t="shared" si="41"/>
        <v>0.06</v>
      </c>
      <c r="I113" s="227">
        <f t="shared" si="17"/>
        <v>12.156788563915871</v>
      </c>
      <c r="J113" s="228">
        <f t="shared" si="38"/>
        <v>80</v>
      </c>
      <c r="K113" s="41">
        <f t="shared" si="18"/>
        <v>1</v>
      </c>
      <c r="L113" s="216">
        <f t="shared" si="19"/>
        <v>6.6226260759161768</v>
      </c>
      <c r="M113" s="216">
        <f t="shared" si="4"/>
        <v>6.5926260759161774</v>
      </c>
      <c r="N113" s="41">
        <f t="shared" si="20"/>
        <v>0.28111425750765306</v>
      </c>
      <c r="O113" s="41">
        <f t="shared" si="21"/>
        <v>7.2013799260735913</v>
      </c>
      <c r="P113" s="229">
        <f t="shared" si="22"/>
        <v>115.8719456261511</v>
      </c>
      <c r="Q113" s="41">
        <f t="shared" si="23"/>
        <v>1214.1835801538248</v>
      </c>
      <c r="R113" s="41">
        <f t="shared" si="24"/>
        <v>1207.5869575892787</v>
      </c>
      <c r="S113" s="216">
        <f t="shared" si="5"/>
        <v>0.13962083078420448</v>
      </c>
      <c r="T113" s="216">
        <f t="shared" si="6"/>
        <v>0.32673298885638824</v>
      </c>
      <c r="U113" s="231">
        <f t="shared" si="25"/>
        <v>6.5026260759161776</v>
      </c>
      <c r="V113" s="231">
        <f t="shared" si="7"/>
        <v>6.5326260759161769</v>
      </c>
      <c r="W113" s="41">
        <f t="shared" si="26"/>
        <v>-0.27466135456712593</v>
      </c>
      <c r="X113" s="41">
        <f t="shared" si="27"/>
        <v>1179.1688000204756</v>
      </c>
      <c r="Y113" s="41">
        <f t="shared" si="28"/>
        <v>113.77242416941915</v>
      </c>
      <c r="Z113" s="41">
        <f t="shared" si="29"/>
        <v>1202.9234036434907</v>
      </c>
      <c r="AA113" s="231">
        <f t="shared" si="8"/>
        <v>0.13612010684745635</v>
      </c>
      <c r="AB113" s="231">
        <f t="shared" si="30"/>
        <v>-0.31793928385670428</v>
      </c>
      <c r="AC113" s="41">
        <f t="shared" si="40"/>
        <v>0.32673298885638824</v>
      </c>
      <c r="AD113" s="41">
        <f t="shared" si="9"/>
        <v>0.18363618626331091</v>
      </c>
      <c r="AE113" s="41">
        <f t="shared" si="32"/>
        <v>-7.822730221080423E-3</v>
      </c>
      <c r="AF113" s="41">
        <f t="shared" si="10"/>
        <v>741.43838279510521</v>
      </c>
      <c r="AG113" s="41">
        <f t="shared" si="11"/>
        <v>725.96128283270275</v>
      </c>
      <c r="AH113" s="41">
        <f t="shared" si="33"/>
        <v>6.6230497212602053</v>
      </c>
      <c r="AI113" s="41">
        <f t="shared" si="12"/>
        <v>270.56684142121696</v>
      </c>
      <c r="AJ113" s="41">
        <f t="shared" si="34"/>
        <v>4.0871374371371338</v>
      </c>
      <c r="AK113" s="8">
        <f t="shared" si="36"/>
        <v>7.842201885705987</v>
      </c>
      <c r="AL113" s="42">
        <f t="shared" si="37"/>
        <v>1.1392381992460148</v>
      </c>
      <c r="AZ113" s="8"/>
    </row>
    <row r="114" spans="1:52" ht="15" x14ac:dyDescent="0.15">
      <c r="A114" s="40"/>
      <c r="B114" s="41">
        <f t="shared" si="39"/>
        <v>741.43838279510521</v>
      </c>
      <c r="C114" s="41">
        <f t="shared" si="39"/>
        <v>725.96128283270275</v>
      </c>
      <c r="D114" s="41">
        <f t="shared" si="39"/>
        <v>6.6230497212602053</v>
      </c>
      <c r="E114" s="41">
        <f t="shared" si="35"/>
        <v>16</v>
      </c>
      <c r="F114" s="41">
        <f t="shared" si="14"/>
        <v>16</v>
      </c>
      <c r="G114" s="41">
        <f t="shared" si="15"/>
        <v>1348.3152150717831</v>
      </c>
      <c r="H114" s="25">
        <f t="shared" si="41"/>
        <v>0.06</v>
      </c>
      <c r="I114" s="227">
        <f t="shared" si="17"/>
        <v>12.38167996992197</v>
      </c>
      <c r="J114" s="228">
        <f t="shared" si="38"/>
        <v>80</v>
      </c>
      <c r="K114" s="41">
        <f t="shared" si="18"/>
        <v>1</v>
      </c>
      <c r="L114" s="216">
        <f t="shared" si="19"/>
        <v>6.6830497212602049</v>
      </c>
      <c r="M114" s="216">
        <f t="shared" si="4"/>
        <v>6.6530497212602047</v>
      </c>
      <c r="N114" s="41">
        <f t="shared" si="20"/>
        <v>0.28372077298293874</v>
      </c>
      <c r="O114" s="41">
        <f t="shared" si="21"/>
        <v>7.1956198009286183</v>
      </c>
      <c r="P114" s="229">
        <f t="shared" si="22"/>
        <v>117.28758200294246</v>
      </c>
      <c r="Q114" s="41">
        <f t="shared" si="23"/>
        <v>1250.095613383462</v>
      </c>
      <c r="R114" s="41">
        <f t="shared" si="24"/>
        <v>1210.6241224753285</v>
      </c>
      <c r="S114" s="216">
        <f t="shared" si="5"/>
        <v>0.14350455944608076</v>
      </c>
      <c r="T114" s="216">
        <f t="shared" si="6"/>
        <v>0.33125777388779637</v>
      </c>
      <c r="U114" s="231">
        <f t="shared" si="25"/>
        <v>6.5630497212602057</v>
      </c>
      <c r="V114" s="231">
        <f t="shared" si="7"/>
        <v>6.5930497212602059</v>
      </c>
      <c r="W114" s="41">
        <f t="shared" si="26"/>
        <v>-0.2771719961698409</v>
      </c>
      <c r="X114" s="41">
        <f t="shared" si="27"/>
        <v>1214.4330907774661</v>
      </c>
      <c r="Y114" s="41">
        <f t="shared" si="28"/>
        <v>115.18162375772789</v>
      </c>
      <c r="Z114" s="41">
        <f t="shared" si="29"/>
        <v>1206.0749992383483</v>
      </c>
      <c r="AA114" s="231">
        <f t="shared" si="8"/>
        <v>0.13993651986261033</v>
      </c>
      <c r="AB114" s="231">
        <f t="shared" si="30"/>
        <v>-0.32226923078464448</v>
      </c>
      <c r="AC114" s="41">
        <f t="shared" si="40"/>
        <v>0.33125777388779637</v>
      </c>
      <c r="AD114" s="41">
        <f t="shared" si="9"/>
        <v>0.18112782470223082</v>
      </c>
      <c r="AE114" s="41">
        <f t="shared" si="32"/>
        <v>-7.6243063067293953E-3</v>
      </c>
      <c r="AF114" s="41">
        <f t="shared" si="10"/>
        <v>741.39084579420035</v>
      </c>
      <c r="AG114" s="41">
        <f t="shared" si="11"/>
        <v>725.63002505881491</v>
      </c>
      <c r="AH114" s="41">
        <f t="shared" si="33"/>
        <v>6.6834797467739469</v>
      </c>
      <c r="AI114" s="41">
        <f t="shared" si="12"/>
        <v>273.62561817327997</v>
      </c>
      <c r="AJ114" s="41">
        <f t="shared" si="34"/>
        <v>4.1631445532963784</v>
      </c>
      <c r="AK114" s="8">
        <f t="shared" si="36"/>
        <v>8.201218319311554</v>
      </c>
      <c r="AL114" s="42">
        <f t="shared" si="37"/>
        <v>1.1611282486998771</v>
      </c>
      <c r="AZ114" s="8"/>
    </row>
    <row r="115" spans="1:52" ht="15" x14ac:dyDescent="0.15">
      <c r="A115" s="40"/>
      <c r="B115" s="41">
        <f t="shared" si="39"/>
        <v>741.39084579420035</v>
      </c>
      <c r="C115" s="41">
        <f t="shared" si="39"/>
        <v>725.63002505881491</v>
      </c>
      <c r="D115" s="41">
        <f t="shared" si="39"/>
        <v>6.6834797467739469</v>
      </c>
      <c r="E115" s="41">
        <f t="shared" si="35"/>
        <v>16</v>
      </c>
      <c r="F115" s="41">
        <f t="shared" si="14"/>
        <v>16</v>
      </c>
      <c r="G115" s="41">
        <f t="shared" si="15"/>
        <v>1385.2240030179664</v>
      </c>
      <c r="H115" s="25">
        <f t="shared" si="41"/>
        <v>0.06</v>
      </c>
      <c r="I115" s="227">
        <f t="shared" si="17"/>
        <v>12.608656588308349</v>
      </c>
      <c r="J115" s="228">
        <f t="shared" si="38"/>
        <v>80</v>
      </c>
      <c r="K115" s="41">
        <f t="shared" si="18"/>
        <v>1</v>
      </c>
      <c r="L115" s="216">
        <f t="shared" si="19"/>
        <v>6.7434797467739465</v>
      </c>
      <c r="M115" s="216">
        <f t="shared" si="4"/>
        <v>6.7134797467739471</v>
      </c>
      <c r="N115" s="41">
        <f t="shared" si="20"/>
        <v>0.28632800309550888</v>
      </c>
      <c r="O115" s="41">
        <f t="shared" si="21"/>
        <v>7.1896174622810305</v>
      </c>
      <c r="P115" s="229">
        <f t="shared" si="22"/>
        <v>118.70765978353498</v>
      </c>
      <c r="Q115" s="41">
        <f t="shared" si="23"/>
        <v>1286.6698166323579</v>
      </c>
      <c r="R115" s="41">
        <f t="shared" si="24"/>
        <v>1213.5880791920085</v>
      </c>
      <c r="S115" s="216">
        <f t="shared" si="5"/>
        <v>0.1474653642324264</v>
      </c>
      <c r="T115" s="216">
        <f t="shared" si="6"/>
        <v>0.33585498005921538</v>
      </c>
      <c r="U115" s="231">
        <f t="shared" si="25"/>
        <v>6.6234797467739472</v>
      </c>
      <c r="V115" s="231">
        <f t="shared" si="7"/>
        <v>6.6534797467739466</v>
      </c>
      <c r="W115" s="41">
        <f t="shared" si="26"/>
        <v>-0.27968246345907133</v>
      </c>
      <c r="X115" s="41">
        <f t="shared" si="27"/>
        <v>1250.3535456300222</v>
      </c>
      <c r="Y115" s="41">
        <f t="shared" si="28"/>
        <v>116.5953030688794</v>
      </c>
      <c r="Z115" s="41">
        <f t="shared" si="29"/>
        <v>1209.1493796820025</v>
      </c>
      <c r="AA115" s="231">
        <f t="shared" si="8"/>
        <v>0.14382920801869797</v>
      </c>
      <c r="AB115" s="231">
        <f t="shared" si="30"/>
        <v>-0.32666667220899465</v>
      </c>
      <c r="AC115" s="41">
        <f t="shared" si="40"/>
        <v>0.33585498005921538</v>
      </c>
      <c r="AD115" s="41">
        <f t="shared" si="9"/>
        <v>0.17864853452350551</v>
      </c>
      <c r="AE115" s="41">
        <f t="shared" si="32"/>
        <v>-7.4328969549943141E-3</v>
      </c>
      <c r="AF115" s="41">
        <f t="shared" si="10"/>
        <v>741.34131881723658</v>
      </c>
      <c r="AG115" s="41">
        <f t="shared" si="11"/>
        <v>725.29417007875566</v>
      </c>
      <c r="AH115" s="41">
        <f t="shared" si="33"/>
        <v>6.7439161311109634</v>
      </c>
      <c r="AI115" s="41">
        <f t="shared" si="12"/>
        <v>276.74545079811867</v>
      </c>
      <c r="AJ115" s="41">
        <f t="shared" si="34"/>
        <v>4.2400182896291891</v>
      </c>
      <c r="AK115" s="8">
        <f t="shared" si="36"/>
        <v>8.5743584213245576</v>
      </c>
      <c r="AL115" s="42">
        <f t="shared" si="37"/>
        <v>1.1832678847637266</v>
      </c>
      <c r="AZ115" s="8"/>
    </row>
    <row r="116" spans="1:52" ht="15" x14ac:dyDescent="0.15">
      <c r="A116" s="40"/>
      <c r="B116" s="41">
        <f t="shared" si="39"/>
        <v>741.34131881723658</v>
      </c>
      <c r="C116" s="41">
        <f t="shared" si="39"/>
        <v>725.29417007875566</v>
      </c>
      <c r="D116" s="41">
        <f t="shared" si="39"/>
        <v>6.7439161311109634</v>
      </c>
      <c r="E116" s="41">
        <f t="shared" si="35"/>
        <v>16</v>
      </c>
      <c r="F116" s="41">
        <f t="shared" si="14"/>
        <v>16</v>
      </c>
      <c r="G116" s="41">
        <f t="shared" si="15"/>
        <v>1422.8042555091145</v>
      </c>
      <c r="H116" s="25">
        <f t="shared" si="41"/>
        <v>0.06</v>
      </c>
      <c r="I116" s="227">
        <f t="shared" si="17"/>
        <v>12.837718990784744</v>
      </c>
      <c r="J116" s="228">
        <f t="shared" si="38"/>
        <v>80</v>
      </c>
      <c r="K116" s="41">
        <f t="shared" si="18"/>
        <v>1</v>
      </c>
      <c r="L116" s="216">
        <f t="shared" si="19"/>
        <v>6.8039161311109631</v>
      </c>
      <c r="M116" s="216">
        <f t="shared" si="4"/>
        <v>6.7739161311109637</v>
      </c>
      <c r="N116" s="41">
        <f t="shared" si="20"/>
        <v>0.28893594706328685</v>
      </c>
      <c r="O116" s="41">
        <f t="shared" si="21"/>
        <v>7.1833638559897395</v>
      </c>
      <c r="P116" s="229">
        <f t="shared" si="22"/>
        <v>120.13215410464693</v>
      </c>
      <c r="Q116" s="41">
        <f t="shared" si="23"/>
        <v>1323.9123665186282</v>
      </c>
      <c r="R116" s="41">
        <f t="shared" si="24"/>
        <v>1216.4813513780973</v>
      </c>
      <c r="S116" s="233">
        <f t="shared" si="5"/>
        <v>0.15150463454240587</v>
      </c>
      <c r="T116" s="216">
        <f t="shared" si="6"/>
        <v>0.34052743105728511</v>
      </c>
      <c r="U116" s="231">
        <f t="shared" si="25"/>
        <v>6.6839161311109638</v>
      </c>
      <c r="V116" s="231">
        <f t="shared" si="7"/>
        <v>6.7139161311109632</v>
      </c>
      <c r="W116" s="41">
        <f t="shared" si="26"/>
        <v>-0.28219275540904221</v>
      </c>
      <c r="X116" s="41">
        <f t="shared" si="27"/>
        <v>1286.936339549598</v>
      </c>
      <c r="Y116" s="41">
        <f t="shared" si="28"/>
        <v>118.01343666835503</v>
      </c>
      <c r="Z116" s="41">
        <f t="shared" si="29"/>
        <v>1212.1492506214993</v>
      </c>
      <c r="AA116" s="231">
        <f t="shared" si="8"/>
        <v>0.1477995466286629</v>
      </c>
      <c r="AB116" s="231">
        <f t="shared" si="30"/>
        <v>-0.33113424698693489</v>
      </c>
      <c r="AC116" s="41">
        <f t="shared" si="40"/>
        <v>0.34052743105728511</v>
      </c>
      <c r="AD116" s="41">
        <f t="shared" si="9"/>
        <v>0.17619725909806813</v>
      </c>
      <c r="AE116" s="41">
        <f t="shared" si="32"/>
        <v>-7.248193877162112E-3</v>
      </c>
      <c r="AF116" s="41">
        <f t="shared" si="10"/>
        <v>741.28972733324258</v>
      </c>
      <c r="AG116" s="41">
        <f t="shared" si="11"/>
        <v>724.95364264769842</v>
      </c>
      <c r="AH116" s="41">
        <f t="shared" si="33"/>
        <v>6.8043588535025039</v>
      </c>
      <c r="AI116" s="41">
        <f t="shared" si="12"/>
        <v>279.92819673850062</v>
      </c>
      <c r="AJ116" s="41">
        <f t="shared" si="34"/>
        <v>4.31777612205655</v>
      </c>
      <c r="AK116" s="8">
        <f t="shared" si="36"/>
        <v>8.9621216785682645</v>
      </c>
      <c r="AL116" s="42">
        <f t="shared" si="37"/>
        <v>1.2056621405028065</v>
      </c>
      <c r="AZ116" s="8"/>
    </row>
    <row r="117" spans="1:52" ht="15" x14ac:dyDescent="0.15">
      <c r="A117" s="40"/>
      <c r="B117" s="41">
        <f t="shared" si="39"/>
        <v>741.28972733324258</v>
      </c>
      <c r="C117" s="41">
        <f t="shared" si="39"/>
        <v>724.95364264769842</v>
      </c>
      <c r="D117" s="41">
        <f t="shared" si="39"/>
        <v>6.8043588535025039</v>
      </c>
      <c r="E117" s="41">
        <f t="shared" si="35"/>
        <v>16</v>
      </c>
      <c r="F117" s="41">
        <f t="shared" si="14"/>
        <v>16</v>
      </c>
      <c r="G117" s="41">
        <f t="shared" si="15"/>
        <v>1461.0621542640999</v>
      </c>
      <c r="H117" s="25">
        <f t="shared" si="41"/>
        <v>0.06</v>
      </c>
      <c r="I117" s="227">
        <f t="shared" si="17"/>
        <v>13.068867748435332</v>
      </c>
      <c r="J117" s="228">
        <f t="shared" si="38"/>
        <v>80</v>
      </c>
      <c r="K117" s="41">
        <f t="shared" si="18"/>
        <v>1</v>
      </c>
      <c r="L117" s="216">
        <f t="shared" si="19"/>
        <v>6.8643588535025035</v>
      </c>
      <c r="M117" s="216">
        <f t="shared" si="4"/>
        <v>6.8343588535025042</v>
      </c>
      <c r="N117" s="41">
        <f t="shared" si="20"/>
        <v>0.29154460412859606</v>
      </c>
      <c r="O117" s="41">
        <f t="shared" si="21"/>
        <v>7.1768495712774305</v>
      </c>
      <c r="P117" s="229">
        <f t="shared" si="22"/>
        <v>121.56104047672092</v>
      </c>
      <c r="Q117" s="41">
        <f t="shared" si="23"/>
        <v>1361.8294428854274</v>
      </c>
      <c r="R117" s="41">
        <f t="shared" si="24"/>
        <v>1219.3063497417852</v>
      </c>
      <c r="S117" s="216">
        <f t="shared" si="5"/>
        <v>0.15562380892879768</v>
      </c>
      <c r="T117" s="216">
        <f t="shared" si="6"/>
        <v>0.34527809667244808</v>
      </c>
      <c r="U117" s="231">
        <f t="shared" si="25"/>
        <v>6.7443588535025043</v>
      </c>
      <c r="V117" s="231">
        <f t="shared" si="7"/>
        <v>6.7743588535025037</v>
      </c>
      <c r="W117" s="41">
        <f t="shared" si="26"/>
        <v>-0.28470287101858105</v>
      </c>
      <c r="X117" s="41">
        <f t="shared" si="27"/>
        <v>1324.1876507344848</v>
      </c>
      <c r="Y117" s="41">
        <f t="shared" si="28"/>
        <v>119.4359995088361</v>
      </c>
      <c r="Z117" s="41">
        <f t="shared" si="29"/>
        <v>1215.0771946356715</v>
      </c>
      <c r="AA117" s="231">
        <f t="shared" si="8"/>
        <v>0.15184895941734569</v>
      </c>
      <c r="AB117" s="231">
        <f t="shared" si="30"/>
        <v>-0.33567472937720944</v>
      </c>
      <c r="AC117" s="41">
        <f t="shared" si="40"/>
        <v>0.34527809667244808</v>
      </c>
      <c r="AD117" s="41">
        <f t="shared" si="9"/>
        <v>0.17377296903058309</v>
      </c>
      <c r="AE117" s="41">
        <f t="shared" si="32"/>
        <v>-7.0699052995688919E-3</v>
      </c>
      <c r="AF117" s="41">
        <f t="shared" si="10"/>
        <v>741.23599384069871</v>
      </c>
      <c r="AG117" s="41">
        <f t="shared" si="11"/>
        <v>724.60836455102594</v>
      </c>
      <c r="AH117" s="41">
        <f t="shared" si="33"/>
        <v>6.8648078937372823</v>
      </c>
      <c r="AI117" s="41">
        <f t="shared" si="12"/>
        <v>283.17583743049335</v>
      </c>
      <c r="AJ117" s="41">
        <f t="shared" si="34"/>
        <v>4.3964360768983539</v>
      </c>
      <c r="AK117" s="8">
        <f t="shared" si="36"/>
        <v>9.3650254651217271</v>
      </c>
      <c r="AL117" s="42">
        <f t="shared" si="37"/>
        <v>1.228316207497246</v>
      </c>
      <c r="AZ117" s="8"/>
    </row>
    <row r="118" spans="1:52" ht="15" x14ac:dyDescent="0.15">
      <c r="A118" s="40"/>
      <c r="B118" s="41">
        <f t="shared" si="39"/>
        <v>741.23599384069871</v>
      </c>
      <c r="C118" s="41">
        <f t="shared" si="39"/>
        <v>724.60836455102594</v>
      </c>
      <c r="D118" s="41">
        <f t="shared" si="39"/>
        <v>6.8648078937372823</v>
      </c>
      <c r="E118" s="41">
        <f t="shared" si="35"/>
        <v>16</v>
      </c>
      <c r="F118" s="41">
        <f t="shared" si="14"/>
        <v>16</v>
      </c>
      <c r="G118" s="41">
        <f t="shared" si="15"/>
        <v>1500.0038842255824</v>
      </c>
      <c r="H118" s="25">
        <f t="shared" si="41"/>
        <v>0.06</v>
      </c>
      <c r="I118" s="227">
        <f t="shared" si="17"/>
        <v>13.302103431738216</v>
      </c>
      <c r="J118" s="228">
        <f t="shared" si="38"/>
        <v>80</v>
      </c>
      <c r="K118" s="41">
        <f t="shared" si="18"/>
        <v>1</v>
      </c>
      <c r="L118" s="216">
        <f t="shared" si="19"/>
        <v>6.9248078937372819</v>
      </c>
      <c r="M118" s="216">
        <f t="shared" si="4"/>
        <v>6.8948078937372816</v>
      </c>
      <c r="N118" s="41">
        <f t="shared" si="20"/>
        <v>0.29415397355717943</v>
      </c>
      <c r="O118" s="41">
        <f t="shared" si="21"/>
        <v>7.1700648222855579</v>
      </c>
      <c r="P118" s="229">
        <f t="shared" si="22"/>
        <v>122.99429477512003</v>
      </c>
      <c r="Q118" s="41">
        <f t="shared" si="23"/>
        <v>1400.4272288000145</v>
      </c>
      <c r="R118" s="41">
        <f t="shared" si="24"/>
        <v>1222.0653782599306</v>
      </c>
      <c r="S118" s="216">
        <f t="shared" si="5"/>
        <v>0.15982437830452742</v>
      </c>
      <c r="T118" s="216">
        <f t="shared" si="6"/>
        <v>0.35011010312769769</v>
      </c>
      <c r="U118" s="231">
        <f t="shared" si="25"/>
        <v>6.8048078937372827</v>
      </c>
      <c r="V118" s="231">
        <f t="shared" si="7"/>
        <v>6.8348078937372829</v>
      </c>
      <c r="W118" s="41">
        <f t="shared" si="26"/>
        <v>-0.28721280931026882</v>
      </c>
      <c r="X118" s="41">
        <f t="shared" si="27"/>
        <v>1362.113660608826</v>
      </c>
      <c r="Y118" s="41">
        <f t="shared" si="28"/>
        <v>120.86296692096731</v>
      </c>
      <c r="Z118" s="41">
        <f t="shared" si="29"/>
        <v>1217.9356781016215</v>
      </c>
      <c r="AA118" s="231">
        <f t="shared" si="8"/>
        <v>0.15597892168143343</v>
      </c>
      <c r="AB118" s="231">
        <f t="shared" si="30"/>
        <v>-0.34029103856321402</v>
      </c>
      <c r="AC118" s="41">
        <f t="shared" si="40"/>
        <v>0.35011010312769769</v>
      </c>
      <c r="AD118" s="41">
        <f t="shared" si="9"/>
        <v>0.17137466032540011</v>
      </c>
      <c r="AE118" s="41">
        <f t="shared" si="32"/>
        <v>-6.8977549687275564E-3</v>
      </c>
      <c r="AF118" s="41">
        <f t="shared" si="10"/>
        <v>741.18003771112819</v>
      </c>
      <c r="AG118" s="41">
        <f t="shared" si="11"/>
        <v>724.25825444789825</v>
      </c>
      <c r="AH118" s="41">
        <f t="shared" si="33"/>
        <v>6.9252632321420808</v>
      </c>
      <c r="AI118" s="41">
        <f t="shared" si="12"/>
        <v>286.49048517045054</v>
      </c>
      <c r="AJ118" s="41">
        <f t="shared" si="34"/>
        <v>4.476016767223479</v>
      </c>
      <c r="AK118" s="8">
        <f t="shared" si="36"/>
        <v>9.7836058705610327</v>
      </c>
      <c r="AL118" s="42">
        <f t="shared" si="37"/>
        <v>1.2512354463108821</v>
      </c>
      <c r="AZ118" s="8"/>
    </row>
    <row r="119" spans="1:52" ht="15" x14ac:dyDescent="0.15">
      <c r="A119" s="40"/>
      <c r="B119" s="41">
        <f t="shared" si="39"/>
        <v>741.18003771112819</v>
      </c>
      <c r="C119" s="41">
        <f t="shared" si="39"/>
        <v>724.25825444789825</v>
      </c>
      <c r="D119" s="41">
        <f t="shared" si="39"/>
        <v>6.9252632321420808</v>
      </c>
      <c r="E119" s="41">
        <f t="shared" si="35"/>
        <v>16</v>
      </c>
      <c r="F119" s="41">
        <f t="shared" si="14"/>
        <v>16</v>
      </c>
      <c r="G119" s="41">
        <f t="shared" si="15"/>
        <v>1539.6356335591461</v>
      </c>
      <c r="H119" s="25">
        <f t="shared" si="41"/>
        <v>0.06</v>
      </c>
      <c r="I119" s="227">
        <f t="shared" si="17"/>
        <v>13.537426610583953</v>
      </c>
      <c r="J119" s="228">
        <f t="shared" si="38"/>
        <v>80</v>
      </c>
      <c r="K119" s="41">
        <f t="shared" si="18"/>
        <v>1</v>
      </c>
      <c r="L119" s="216">
        <f t="shared" si="19"/>
        <v>6.9852632321420804</v>
      </c>
      <c r="M119" s="216">
        <f t="shared" si="4"/>
        <v>6.9552632321420802</v>
      </c>
      <c r="N119" s="41">
        <f t="shared" si="20"/>
        <v>0.29676405463749944</v>
      </c>
      <c r="O119" s="41">
        <f t="shared" si="21"/>
        <v>7.1629994283251204</v>
      </c>
      <c r="P119" s="229">
        <f t="shared" si="22"/>
        <v>124.4318932316058</v>
      </c>
      <c r="Q119" s="41">
        <f t="shared" si="23"/>
        <v>1439.7119105528479</v>
      </c>
      <c r="R119" s="41">
        <f t="shared" si="24"/>
        <v>1224.7606399750796</v>
      </c>
      <c r="S119" s="216">
        <f t="shared" si="5"/>
        <v>0.16410788938809129</v>
      </c>
      <c r="T119" s="216">
        <f t="shared" si="6"/>
        <v>0.35502674432500086</v>
      </c>
      <c r="U119" s="231">
        <f t="shared" si="25"/>
        <v>6.8652632321420812</v>
      </c>
      <c r="V119" s="231">
        <f t="shared" si="7"/>
        <v>6.8952632321420815</v>
      </c>
      <c r="W119" s="41">
        <f t="shared" si="26"/>
        <v>-0.28972256932960505</v>
      </c>
      <c r="X119" s="41">
        <f t="shared" si="27"/>
        <v>1400.7205538216522</v>
      </c>
      <c r="Y119" s="41">
        <f t="shared" si="28"/>
        <v>122.29431460441918</v>
      </c>
      <c r="Z119" s="41">
        <f t="shared" si="29"/>
        <v>1220.7270576084152</v>
      </c>
      <c r="AA119" s="231">
        <f t="shared" si="8"/>
        <v>0.16019096368475111</v>
      </c>
      <c r="AB119" s="231">
        <f t="shared" si="30"/>
        <v>-0.34498624901774522</v>
      </c>
      <c r="AC119" s="41">
        <f t="shared" si="40"/>
        <v>0.35502674432500086</v>
      </c>
      <c r="AD119" s="41">
        <f t="shared" si="9"/>
        <v>0.16900135259971968</v>
      </c>
      <c r="AE119" s="41">
        <f t="shared" si="32"/>
        <v>-6.7314812273787123E-3</v>
      </c>
      <c r="AF119" s="41">
        <f t="shared" si="10"/>
        <v>741.12177502144073</v>
      </c>
      <c r="AG119" s="41">
        <f t="shared" si="11"/>
        <v>723.90322770357329</v>
      </c>
      <c r="AH119" s="41">
        <f t="shared" si="33"/>
        <v>6.9857248495633124</v>
      </c>
      <c r="AI119" s="41">
        <f t="shared" si="12"/>
        <v>289.87439074807685</v>
      </c>
      <c r="AJ119" s="41">
        <f t="shared" si="34"/>
        <v>4.5565374313201668</v>
      </c>
      <c r="AK119" s="8">
        <f t="shared" si="36"/>
        <v>10.218418582620671</v>
      </c>
      <c r="AL119" s="42">
        <f t="shared" si="37"/>
        <v>1.2744253975707283</v>
      </c>
      <c r="AZ119" s="8"/>
    </row>
    <row r="120" spans="1:52" ht="15" x14ac:dyDescent="0.15">
      <c r="A120" s="40"/>
      <c r="B120" s="41">
        <f t="shared" si="39"/>
        <v>741.12177502144073</v>
      </c>
      <c r="C120" s="41">
        <f t="shared" si="39"/>
        <v>723.90322770357329</v>
      </c>
      <c r="D120" s="41">
        <f t="shared" si="39"/>
        <v>6.9857248495633124</v>
      </c>
      <c r="E120" s="41">
        <f t="shared" si="35"/>
        <v>16</v>
      </c>
      <c r="F120" s="41">
        <f t="shared" si="14"/>
        <v>16</v>
      </c>
      <c r="G120" s="41">
        <f t="shared" si="15"/>
        <v>1579.9635936525308</v>
      </c>
      <c r="H120" s="25">
        <f t="shared" si="41"/>
        <v>0.06</v>
      </c>
      <c r="I120" s="227">
        <f t="shared" si="17"/>
        <v>13.774837854293947</v>
      </c>
      <c r="J120" s="228">
        <f t="shared" si="38"/>
        <v>80</v>
      </c>
      <c r="K120" s="41">
        <f t="shared" si="18"/>
        <v>1</v>
      </c>
      <c r="L120" s="216">
        <f t="shared" si="19"/>
        <v>7.045724849563312</v>
      </c>
      <c r="M120" s="216">
        <f t="shared" si="4"/>
        <v>7.0157248495633127</v>
      </c>
      <c r="N120" s="41">
        <f t="shared" si="20"/>
        <v>0.29937484667988912</v>
      </c>
      <c r="O120" s="41">
        <f t="shared" si="21"/>
        <v>7.1556427927072495</v>
      </c>
      <c r="P120" s="229">
        <f t="shared" si="22"/>
        <v>125.87381242608912</v>
      </c>
      <c r="Q120" s="41">
        <f t="shared" si="23"/>
        <v>1479.6896776567992</v>
      </c>
      <c r="R120" s="41">
        <f t="shared" si="24"/>
        <v>1227.3942424202987</v>
      </c>
      <c r="S120" s="216">
        <f t="shared" si="5"/>
        <v>0.16847594841033331</v>
      </c>
      <c r="T120" s="216">
        <f t="shared" si="6"/>
        <v>0.36003149410718671</v>
      </c>
      <c r="U120" s="231">
        <f t="shared" si="25"/>
        <v>6.9257248495633128</v>
      </c>
      <c r="V120" s="231">
        <f t="shared" si="7"/>
        <v>6.9557248495633122</v>
      </c>
      <c r="W120" s="41">
        <f t="shared" si="26"/>
        <v>-0.29223215014416581</v>
      </c>
      <c r="X120" s="41">
        <f t="shared" si="27"/>
        <v>1440.0145182460501</v>
      </c>
      <c r="Y120" s="41">
        <f t="shared" si="28"/>
        <v>123.73001861924033</v>
      </c>
      <c r="Z120" s="41">
        <f t="shared" si="29"/>
        <v>1223.4535859523683</v>
      </c>
      <c r="AA120" s="231">
        <f t="shared" si="8"/>
        <v>0.16448667431103306</v>
      </c>
      <c r="AB120" s="231">
        <f t="shared" si="30"/>
        <v>-0.34976360179915772</v>
      </c>
      <c r="AC120" s="41">
        <f t="shared" si="40"/>
        <v>0.36003149410718671</v>
      </c>
      <c r="AD120" s="41">
        <f t="shared" si="9"/>
        <v>0.16665208733694034</v>
      </c>
      <c r="AE120" s="41">
        <f t="shared" si="32"/>
        <v>-6.5708361543537E-3</v>
      </c>
      <c r="AF120" s="41">
        <f t="shared" si="10"/>
        <v>741.0611183740134</v>
      </c>
      <c r="AG120" s="41">
        <f t="shared" si="11"/>
        <v>723.54319620946615</v>
      </c>
      <c r="AH120" s="41">
        <f t="shared" si="33"/>
        <v>7.0461927273492568</v>
      </c>
      <c r="AI120" s="41">
        <f t="shared" si="12"/>
        <v>293.32995191279417</v>
      </c>
      <c r="AJ120" s="41">
        <f t="shared" si="34"/>
        <v>4.6380179735181652</v>
      </c>
      <c r="AK120" s="8">
        <f t="shared" si="36"/>
        <v>10.670039828975801</v>
      </c>
      <c r="AL120" s="42">
        <f t="shared" si="37"/>
        <v>1.2978917937237517</v>
      </c>
      <c r="AZ120" s="8"/>
    </row>
    <row r="121" spans="1:52" ht="15" x14ac:dyDescent="0.15">
      <c r="A121" s="40"/>
      <c r="B121" s="41">
        <f t="shared" si="39"/>
        <v>741.0611183740134</v>
      </c>
      <c r="C121" s="41">
        <f t="shared" si="39"/>
        <v>723.54319620946615</v>
      </c>
      <c r="D121" s="41">
        <f t="shared" si="39"/>
        <v>7.0461927273492568</v>
      </c>
      <c r="E121" s="41">
        <f t="shared" si="35"/>
        <v>16</v>
      </c>
      <c r="F121" s="41">
        <f t="shared" si="14"/>
        <v>16</v>
      </c>
      <c r="G121" s="41">
        <f t="shared" si="15"/>
        <v>1620.9939591148514</v>
      </c>
      <c r="H121" s="25">
        <f t="shared" si="41"/>
        <v>0.06</v>
      </c>
      <c r="I121" s="227">
        <f t="shared" si="17"/>
        <v>14.014337731637807</v>
      </c>
      <c r="J121" s="228">
        <f t="shared" si="38"/>
        <v>80</v>
      </c>
      <c r="K121" s="41">
        <f t="shared" si="18"/>
        <v>1</v>
      </c>
      <c r="L121" s="216">
        <f t="shared" si="19"/>
        <v>7.1061927273492564</v>
      </c>
      <c r="M121" s="216">
        <f t="shared" si="4"/>
        <v>7.0761927273492571</v>
      </c>
      <c r="N121" s="41">
        <f t="shared" si="20"/>
        <v>0.30198634901575616</v>
      </c>
      <c r="O121" s="41">
        <f t="shared" si="21"/>
        <v>7.1479838800254258</v>
      </c>
      <c r="P121" s="229">
        <f t="shared" si="22"/>
        <v>127.32002927863847</v>
      </c>
      <c r="Q121" s="41">
        <f t="shared" si="23"/>
        <v>1520.3667228463578</v>
      </c>
      <c r="R121" s="41">
        <f t="shared" si="24"/>
        <v>1229.9682026993382</v>
      </c>
      <c r="S121" s="216">
        <f t="shared" si="5"/>
        <v>0.17293022510747177</v>
      </c>
      <c r="T121" s="216">
        <f t="shared" si="6"/>
        <v>0.36512801964622288</v>
      </c>
      <c r="U121" s="231">
        <f t="shared" si="25"/>
        <v>6.9861927273492572</v>
      </c>
      <c r="V121" s="231">
        <f t="shared" si="7"/>
        <v>7.0161927273492566</v>
      </c>
      <c r="W121" s="41">
        <f t="shared" si="26"/>
        <v>-0.29474155084291453</v>
      </c>
      <c r="X121" s="41">
        <f t="shared" si="27"/>
        <v>1480.0017449783163</v>
      </c>
      <c r="Y121" s="41">
        <f t="shared" si="28"/>
        <v>125.17005537748302</v>
      </c>
      <c r="Z121" s="41">
        <f t="shared" si="29"/>
        <v>1226.117417745339</v>
      </c>
      <c r="AA121" s="231">
        <f t="shared" si="8"/>
        <v>0.16886770499870379</v>
      </c>
      <c r="AB121" s="231">
        <f t="shared" si="30"/>
        <v>-0.35462651688014946</v>
      </c>
      <c r="AC121" s="41">
        <f t="shared" si="40"/>
        <v>0.36512801964622288</v>
      </c>
      <c r="AD121" s="41">
        <f t="shared" si="9"/>
        <v>0.16432592617278385</v>
      </c>
      <c r="AE121" s="41">
        <f t="shared" si="32"/>
        <v>-6.4155847645611889E-3</v>
      </c>
      <c r="AF121" s="41">
        <f t="shared" si="10"/>
        <v>740.99797670338296</v>
      </c>
      <c r="AG121" s="41">
        <f t="shared" si="11"/>
        <v>723.1780681898199</v>
      </c>
      <c r="AH121" s="41">
        <f t="shared" si="33"/>
        <v>7.1066668473331474</v>
      </c>
      <c r="AI121" s="41">
        <f t="shared" si="12"/>
        <v>296.8597227512858</v>
      </c>
      <c r="AJ121" s="41">
        <f t="shared" si="34"/>
        <v>4.7204790076157446</v>
      </c>
      <c r="AK121" s="8">
        <f t="shared" si="36"/>
        <v>11.139067383344617</v>
      </c>
      <c r="AL121" s="42">
        <f t="shared" si="37"/>
        <v>1.3216405715438546</v>
      </c>
      <c r="AZ121" s="8"/>
    </row>
    <row r="122" spans="1:52" ht="15" x14ac:dyDescent="0.15">
      <c r="A122" s="40"/>
      <c r="B122" s="41">
        <f t="shared" si="39"/>
        <v>740.99797670338296</v>
      </c>
      <c r="C122" s="41">
        <f t="shared" si="39"/>
        <v>723.1780681898199</v>
      </c>
      <c r="D122" s="41">
        <f t="shared" si="39"/>
        <v>7.1066668473331474</v>
      </c>
      <c r="E122" s="41">
        <f t="shared" si="35"/>
        <v>16</v>
      </c>
      <c r="F122" s="41">
        <f t="shared" si="14"/>
        <v>16</v>
      </c>
      <c r="G122" s="41">
        <f t="shared" si="15"/>
        <v>1662.7329277759609</v>
      </c>
      <c r="H122" s="25">
        <f t="shared" si="41"/>
        <v>0.06</v>
      </c>
      <c r="I122" s="227">
        <f t="shared" si="17"/>
        <v>14.255926810850452</v>
      </c>
      <c r="J122" s="228">
        <f t="shared" si="38"/>
        <v>80</v>
      </c>
      <c r="K122" s="41">
        <f t="shared" si="18"/>
        <v>1</v>
      </c>
      <c r="L122" s="216">
        <f t="shared" si="19"/>
        <v>7.166666847333147</v>
      </c>
      <c r="M122" s="216">
        <f t="shared" si="4"/>
        <v>7.1366668473331476</v>
      </c>
      <c r="N122" s="41">
        <f t="shared" si="20"/>
        <v>0.30459856099699323</v>
      </c>
      <c r="O122" s="41">
        <f t="shared" si="21"/>
        <v>7.1400111917471554</v>
      </c>
      <c r="P122" s="229">
        <f t="shared" si="22"/>
        <v>128.77052104174055</v>
      </c>
      <c r="Q122" s="41">
        <f t="shared" si="23"/>
        <v>1561.7492420769477</v>
      </c>
      <c r="R122" s="41">
        <f t="shared" si="24"/>
        <v>1232.4844522473402</v>
      </c>
      <c r="S122" s="216">
        <f t="shared" si="5"/>
        <v>0.17747245702808262</v>
      </c>
      <c r="T122" s="216">
        <f t="shared" si="6"/>
        <v>0.37032019608295691</v>
      </c>
      <c r="U122" s="231">
        <f t="shared" si="25"/>
        <v>7.0466668473331477</v>
      </c>
      <c r="V122" s="231">
        <f t="shared" si="7"/>
        <v>7.0766668473331471</v>
      </c>
      <c r="W122" s="41">
        <f t="shared" si="26"/>
        <v>-0.29725077053552695</v>
      </c>
      <c r="X122" s="41">
        <f t="shared" si="27"/>
        <v>1520.6884283372153</v>
      </c>
      <c r="Y122" s="41">
        <f t="shared" si="28"/>
        <v>126.61440163509555</v>
      </c>
      <c r="Z122" s="41">
        <f t="shared" si="29"/>
        <v>1228.720614664803</v>
      </c>
      <c r="AA122" s="231">
        <f t="shared" si="8"/>
        <v>0.17333577398496669</v>
      </c>
      <c r="AB122" s="231">
        <f t="shared" si="30"/>
        <v>-0.35957860662295227</v>
      </c>
      <c r="AC122" s="41">
        <f t="shared" si="40"/>
        <v>0.37032019608295691</v>
      </c>
      <c r="AD122" s="41">
        <f t="shared" si="9"/>
        <v>0.16202194920678634</v>
      </c>
      <c r="AE122" s="41">
        <f t="shared" si="32"/>
        <v>-6.2655042645339155E-3</v>
      </c>
      <c r="AF122" s="41">
        <f t="shared" si="10"/>
        <v>740.93225506829697</v>
      </c>
      <c r="AG122" s="41">
        <f t="shared" si="11"/>
        <v>722.80774799373694</v>
      </c>
      <c r="AH122" s="41">
        <f t="shared" si="33"/>
        <v>7.1671471918168015</v>
      </c>
      <c r="AI122" s="41">
        <f t="shared" si="12"/>
        <v>300.46642406539621</v>
      </c>
      <c r="AJ122" s="41">
        <f t="shared" si="34"/>
        <v>4.8039419031894655</v>
      </c>
      <c r="AK122" s="8">
        <f t="shared" si="36"/>
        <v>11.626121641671466</v>
      </c>
      <c r="AL122" s="42">
        <f t="shared" si="37"/>
        <v>1.3456778854690863</v>
      </c>
      <c r="AZ122" s="8"/>
    </row>
    <row r="123" spans="1:52" ht="15" x14ac:dyDescent="0.15">
      <c r="A123" s="40"/>
      <c r="B123" s="41">
        <f t="shared" si="39"/>
        <v>740.93225506829697</v>
      </c>
      <c r="C123" s="41">
        <f t="shared" si="39"/>
        <v>722.80774799373694</v>
      </c>
      <c r="D123" s="41">
        <f t="shared" si="39"/>
        <v>7.1671471918168015</v>
      </c>
      <c r="E123" s="41">
        <f t="shared" si="35"/>
        <v>16</v>
      </c>
      <c r="F123" s="41">
        <f t="shared" si="14"/>
        <v>16</v>
      </c>
      <c r="G123" s="41">
        <f t="shared" si="15"/>
        <v>1705.1867006856978</v>
      </c>
      <c r="H123" s="25">
        <f t="shared" si="41"/>
        <v>0.06</v>
      </c>
      <c r="I123" s="227">
        <f t="shared" si="17"/>
        <v>14.499605659648024</v>
      </c>
      <c r="J123" s="228">
        <f t="shared" si="38"/>
        <v>80</v>
      </c>
      <c r="K123" s="41">
        <f t="shared" si="18"/>
        <v>1</v>
      </c>
      <c r="L123" s="216">
        <f t="shared" si="19"/>
        <v>7.2271471918168011</v>
      </c>
      <c r="M123" s="216">
        <f t="shared" si="4"/>
        <v>7.1971471918168017</v>
      </c>
      <c r="N123" s="41">
        <f t="shared" si="20"/>
        <v>0.3072114819951679</v>
      </c>
      <c r="O123" s="41">
        <f t="shared" si="21"/>
        <v>7.1317127399569644</v>
      </c>
      <c r="P123" s="229">
        <f t="shared" si="22"/>
        <v>130.22526529279551</v>
      </c>
      <c r="Q123" s="41">
        <f t="shared" si="23"/>
        <v>1603.8434345241749</v>
      </c>
      <c r="R123" s="41">
        <f t="shared" si="24"/>
        <v>1234.9448412952227</v>
      </c>
      <c r="S123" s="216">
        <f t="shared" si="5"/>
        <v>0.18210445418487586</v>
      </c>
      <c r="T123" s="216">
        <f t="shared" si="6"/>
        <v>0.37561212255899668</v>
      </c>
      <c r="U123" s="231">
        <f t="shared" si="25"/>
        <v>7.1071471918168019</v>
      </c>
      <c r="V123" s="231">
        <f t="shared" si="7"/>
        <v>7.1371471918168012</v>
      </c>
      <c r="W123" s="41">
        <f t="shared" si="26"/>
        <v>-0.2997598083515598</v>
      </c>
      <c r="X123" s="41">
        <f t="shared" si="27"/>
        <v>1562.0807658631927</v>
      </c>
      <c r="Y123" s="41">
        <f t="shared" si="28"/>
        <v>128.0630344840647</v>
      </c>
      <c r="Z123" s="41">
        <f t="shared" si="29"/>
        <v>1231.265150372039</v>
      </c>
      <c r="AA123" s="231">
        <f t="shared" si="8"/>
        <v>0.1778926708895843</v>
      </c>
      <c r="AB123" s="231">
        <f t="shared" si="30"/>
        <v>-0.36462369052946325</v>
      </c>
      <c r="AC123" s="41">
        <f t="shared" si="40"/>
        <v>0.37561212255899668</v>
      </c>
      <c r="AD123" s="41">
        <f t="shared" si="9"/>
        <v>0.15973925333194194</v>
      </c>
      <c r="AE123" s="41">
        <f t="shared" si="32"/>
        <v>-6.120383358641103E-3</v>
      </c>
      <c r="AF123" s="41">
        <f t="shared" si="10"/>
        <v>740.86385442773314</v>
      </c>
      <c r="AG123" s="41">
        <f t="shared" si="11"/>
        <v>722.43213587117793</v>
      </c>
      <c r="AH123" s="41">
        <f t="shared" si="33"/>
        <v>7.2276337435551614</v>
      </c>
      <c r="AI123" s="41">
        <f t="shared" si="12"/>
        <v>304.15295485185464</v>
      </c>
      <c r="AJ123" s="41">
        <f t="shared" si="34"/>
        <v>4.8884288350927587</v>
      </c>
      <c r="AK123" s="8">
        <f t="shared" si="36"/>
        <v>12.131846774784</v>
      </c>
      <c r="AL123" s="42">
        <f t="shared" si="37"/>
        <v>1.3700101218572347</v>
      </c>
      <c r="AZ123" s="8"/>
    </row>
    <row r="124" spans="1:52" ht="15" x14ac:dyDescent="0.15">
      <c r="A124" s="40"/>
      <c r="B124" s="41">
        <f t="shared" si="39"/>
        <v>740.86385442773314</v>
      </c>
      <c r="C124" s="41">
        <f t="shared" si="39"/>
        <v>722.43213587117793</v>
      </c>
      <c r="D124" s="41">
        <f t="shared" si="39"/>
        <v>7.2276337435551614</v>
      </c>
      <c r="E124" s="41">
        <f t="shared" si="35"/>
        <v>16</v>
      </c>
      <c r="F124" s="41">
        <f t="shared" si="14"/>
        <v>16</v>
      </c>
      <c r="G124" s="41">
        <f t="shared" si="15"/>
        <v>1748.3614821133838</v>
      </c>
      <c r="H124" s="25">
        <f t="shared" si="41"/>
        <v>0.06</v>
      </c>
      <c r="I124" s="227">
        <f t="shared" si="17"/>
        <v>14.74537484524417</v>
      </c>
      <c r="J124" s="228">
        <f t="shared" si="38"/>
        <v>80</v>
      </c>
      <c r="K124" s="41">
        <f t="shared" si="18"/>
        <v>1</v>
      </c>
      <c r="L124" s="216">
        <f t="shared" si="19"/>
        <v>7.287633743555161</v>
      </c>
      <c r="M124" s="216">
        <f t="shared" si="4"/>
        <v>7.2576337435551608</v>
      </c>
      <c r="N124" s="41">
        <f t="shared" si="20"/>
        <v>0.30982511140099689</v>
      </c>
      <c r="O124" s="41">
        <f t="shared" si="21"/>
        <v>7.1230760190751052</v>
      </c>
      <c r="P124" s="229">
        <f t="shared" si="22"/>
        <v>131.68423992684922</v>
      </c>
      <c r="Q124" s="41">
        <f t="shared" si="23"/>
        <v>1646.6555025832861</v>
      </c>
      <c r="R124" s="41">
        <f t="shared" si="24"/>
        <v>1237.3511430589936</v>
      </c>
      <c r="S124" s="216">
        <f t="shared" si="5"/>
        <v>0.18682810408572526</v>
      </c>
      <c r="T124" s="216">
        <f t="shared" si="6"/>
        <v>0.38100813980130332</v>
      </c>
      <c r="U124" s="231">
        <f t="shared" si="25"/>
        <v>7.1676337435551618</v>
      </c>
      <c r="V124" s="231">
        <f t="shared" si="7"/>
        <v>7.1976337435551621</v>
      </c>
      <c r="W124" s="41">
        <f t="shared" si="26"/>
        <v>-0.30226866343985392</v>
      </c>
      <c r="X124" s="41">
        <f t="shared" si="27"/>
        <v>1604.1849583177807</v>
      </c>
      <c r="Y124" s="41">
        <f t="shared" si="28"/>
        <v>129.51593134480811</v>
      </c>
      <c r="Z124" s="41">
        <f t="shared" si="29"/>
        <v>1233.7529151226151</v>
      </c>
      <c r="AA124" s="231">
        <f t="shared" si="8"/>
        <v>0.18254026167229334</v>
      </c>
      <c r="AB124" s="231">
        <f t="shared" si="30"/>
        <v>-0.36976581141257281</v>
      </c>
      <c r="AC124" s="41">
        <f t="shared" si="40"/>
        <v>0.38100813980130332</v>
      </c>
      <c r="AD124" s="41">
        <f t="shared" si="9"/>
        <v>0.15747695057457339</v>
      </c>
      <c r="AE124" s="41">
        <f t="shared" si="32"/>
        <v>-5.9800216037334975E-3</v>
      </c>
      <c r="AF124" s="41">
        <f t="shared" si="10"/>
        <v>740.79267139933279</v>
      </c>
      <c r="AG124" s="41">
        <f t="shared" si="11"/>
        <v>722.0511277313766</v>
      </c>
      <c r="AH124" s="41">
        <f t="shared" si="33"/>
        <v>7.2881264857412624</v>
      </c>
      <c r="AI124" s="41">
        <f t="shared" si="12"/>
        <v>307.922405000872</v>
      </c>
      <c r="AJ124" s="41">
        <f t="shared" si="34"/>
        <v>4.9739628364818902</v>
      </c>
      <c r="AK124" s="8">
        <f t="shared" si="36"/>
        <v>12.656911964634642</v>
      </c>
      <c r="AL124" s="42">
        <f t="shared" si="37"/>
        <v>1.3946439142573044</v>
      </c>
      <c r="AZ124" s="8"/>
    </row>
    <row r="125" spans="1:52" ht="15" x14ac:dyDescent="0.15">
      <c r="A125" s="40"/>
      <c r="B125" s="41">
        <f t="shared" si="39"/>
        <v>740.79267139933279</v>
      </c>
      <c r="C125" s="41">
        <f t="shared" si="39"/>
        <v>722.0511277313766</v>
      </c>
      <c r="D125" s="41">
        <f t="shared" si="39"/>
        <v>7.2881264857412624</v>
      </c>
      <c r="E125" s="41">
        <f t="shared" si="35"/>
        <v>16</v>
      </c>
      <c r="F125" s="41">
        <f t="shared" si="14"/>
        <v>16</v>
      </c>
      <c r="G125" s="41">
        <f t="shared" si="15"/>
        <v>1792.2634795471879</v>
      </c>
      <c r="H125" s="25">
        <f t="shared" si="41"/>
        <v>0.06</v>
      </c>
      <c r="I125" s="227">
        <f t="shared" si="17"/>
        <v>14.993234934364956</v>
      </c>
      <c r="J125" s="228">
        <f t="shared" si="38"/>
        <v>80</v>
      </c>
      <c r="K125" s="41">
        <f t="shared" si="18"/>
        <v>1</v>
      </c>
      <c r="L125" s="216">
        <f t="shared" si="19"/>
        <v>7.348126485741262</v>
      </c>
      <c r="M125" s="216">
        <f t="shared" ref="M125:M188" si="42">(D125+L125)/2</f>
        <v>7.3181264857412618</v>
      </c>
      <c r="N125" s="41">
        <f t="shared" si="20"/>
        <v>0.31243944862359285</v>
      </c>
      <c r="O125" s="41">
        <f t="shared" si="21"/>
        <v>7.114087975355754</v>
      </c>
      <c r="P125" s="229">
        <f t="shared" si="22"/>
        <v>133.14742314954105</v>
      </c>
      <c r="Q125" s="41">
        <f t="shared" si="23"/>
        <v>1690.1916518685186</v>
      </c>
      <c r="R125" s="41">
        <f t="shared" si="24"/>
        <v>1239.7050576735032</v>
      </c>
      <c r="S125" s="216">
        <f t="shared" ref="S125:S188" si="43">Q125/O125/R125</f>
        <v>0.19164537718243471</v>
      </c>
      <c r="T125" s="216">
        <f t="shared" ref="T125:T188" si="44">N125/(1-S125)</f>
        <v>0.38651284944046915</v>
      </c>
      <c r="U125" s="231">
        <f t="shared" si="25"/>
        <v>7.2281264857412628</v>
      </c>
      <c r="V125" s="231">
        <f t="shared" ref="V125:V188" si="45">(D125+U125)/2</f>
        <v>7.2581264857412631</v>
      </c>
      <c r="W125" s="41">
        <f t="shared" si="26"/>
        <v>-0.30477733496796588</v>
      </c>
      <c r="X125" s="41">
        <f t="shared" si="27"/>
        <v>1647.0072096829056</v>
      </c>
      <c r="Y125" s="41">
        <f t="shared" si="28"/>
        <v>130.97306995879555</v>
      </c>
      <c r="Z125" s="41">
        <f t="shared" si="29"/>
        <v>1236.1857200913153</v>
      </c>
      <c r="AA125" s="231">
        <f t="shared" ref="AA125:AA188" si="46">X125/O125/Z125</f>
        <v>0.18728049400176902</v>
      </c>
      <c r="AB125" s="231">
        <f t="shared" si="30"/>
        <v>-0.37500925315385414</v>
      </c>
      <c r="AC125" s="41">
        <f t="shared" si="40"/>
        <v>0.38651284944046915</v>
      </c>
      <c r="AD125" s="41">
        <f t="shared" ref="AD125:AD188" si="47">H125/AC125*K125</f>
        <v>0.15523416643679067</v>
      </c>
      <c r="AE125" s="41">
        <f t="shared" si="32"/>
        <v>-5.8442288073407732E-3</v>
      </c>
      <c r="AF125" s="41">
        <f t="shared" ref="AF125:AF188" si="48">B125-(AC125-N125)</f>
        <v>740.71859799851586</v>
      </c>
      <c r="AG125" s="41">
        <f t="shared" ref="AG125:AG188" si="49">C125-AC125</f>
        <v>721.66461488193613</v>
      </c>
      <c r="AH125" s="41">
        <f t="shared" si="33"/>
        <v>7.3486254019919457</v>
      </c>
      <c r="AI125" s="41">
        <f t="shared" ref="AI125:AI188" si="50">AC125/R125*1000000</f>
        <v>311.77806934644587</v>
      </c>
      <c r="AJ125" s="41">
        <f t="shared" si="34"/>
        <v>5.0605678557447922</v>
      </c>
      <c r="AK125" s="8">
        <f t="shared" si="36"/>
        <v>13.202012732047644</v>
      </c>
      <c r="AL125" s="42">
        <f t="shared" si="37"/>
        <v>1.4195861598050201</v>
      </c>
      <c r="AZ125" s="8"/>
    </row>
    <row r="126" spans="1:52" ht="15" x14ac:dyDescent="0.15">
      <c r="A126" s="40"/>
      <c r="B126" s="41">
        <f t="shared" ref="B126:D157" si="51">AF125</f>
        <v>740.71859799851586</v>
      </c>
      <c r="C126" s="41">
        <f t="shared" si="51"/>
        <v>721.66461488193613</v>
      </c>
      <c r="D126" s="41">
        <f t="shared" si="51"/>
        <v>7.3486254019919457</v>
      </c>
      <c r="E126" s="41">
        <f t="shared" si="35"/>
        <v>16</v>
      </c>
      <c r="F126" s="41">
        <f t="shared" ref="F126:F189" si="52">(E126+E125)/2</f>
        <v>16</v>
      </c>
      <c r="G126" s="41">
        <f t="shared" ref="G126:G189" si="53">F126*$S$53*$C$55*(B126-C126+N126)^1.5</f>
        <v>1836.8989036936339</v>
      </c>
      <c r="H126" s="25">
        <f t="shared" si="41"/>
        <v>0.06</v>
      </c>
      <c r="I126" s="227">
        <f t="shared" ref="I126:I189" si="54">(B126-C126)*B$19</f>
        <v>15.243186493263785</v>
      </c>
      <c r="J126" s="228">
        <f t="shared" si="38"/>
        <v>80</v>
      </c>
      <c r="K126" s="41">
        <f t="shared" ref="K126:K189" si="55">IF((1-S125-0.015)&gt;0,1,-1)</f>
        <v>1</v>
      </c>
      <c r="L126" s="216">
        <f t="shared" ref="L126:L189" si="56">D126+K126*H126</f>
        <v>7.4086254019919453</v>
      </c>
      <c r="M126" s="216">
        <f t="shared" si="42"/>
        <v>7.3786254019919451</v>
      </c>
      <c r="N126" s="41">
        <f t="shared" ref="N126:N189" si="57">2*($P$53*M126/$S$52/$S$51)^2-(B126-C126)*2</f>
        <v>0.3150544930899386</v>
      </c>
      <c r="O126" s="41">
        <f t="shared" ref="O126:O189" si="58">wh(B126,$F$51,$F$52,$F$53)</f>
        <v>7.104734973945936</v>
      </c>
      <c r="P126" s="229">
        <f t="shared" ref="P126:P189" si="59">$C$54*$L$55*$L$55*M126*M126/(($B$19*(B126-C126))^0.333)*1000</f>
        <v>134.61479347026821</v>
      </c>
      <c r="Q126" s="41">
        <f t="shared" ref="Q126:Q189" si="60">M126/$S$54*(B126-C126+N126/2)*E126-$C$53</f>
        <v>1734.4580912125875</v>
      </c>
      <c r="R126" s="41">
        <f t="shared" ref="R126:R189" si="61">rate1(1,$L$52,$L$51,$L$54,L126,$L$53,$L$50,P126)</f>
        <v>1242.0082158886009</v>
      </c>
      <c r="S126" s="216">
        <f t="shared" si="43"/>
        <v>0.19655833278042423</v>
      </c>
      <c r="T126" s="216">
        <f t="shared" si="44"/>
        <v>0.39213113526988153</v>
      </c>
      <c r="U126" s="231">
        <f t="shared" ref="U126:U189" si="62">D126-K126*H126</f>
        <v>7.2886254019919461</v>
      </c>
      <c r="V126" s="231">
        <f t="shared" si="45"/>
        <v>7.3186254019919463</v>
      </c>
      <c r="W126" s="41">
        <f t="shared" ref="W126:W189" si="63">2*($P$53*V126/$S$52/$S$51)^2-(B126-C126)*2</f>
        <v>-0.30728582212143607</v>
      </c>
      <c r="X126" s="41">
        <f t="shared" ref="X126:X189" si="64">V126/$S$54*(B126-C126+W126/2)*F126-$C$53</f>
        <v>1690.5537271603343</v>
      </c>
      <c r="Y126" s="41">
        <f t="shared" ref="Y126:Y189" si="65">$C$54*$L$55*$L$55*V126*V126/(($B$19*(B126-C126))^0.333)*1000</f>
        <v>132.43442838139927</v>
      </c>
      <c r="Z126" s="41">
        <f t="shared" ref="Z126:Z189" si="66">rate1(1,$L$52,$L$51,$L$54,U126,$L$53,$L$50,Y126)</f>
        <v>1238.5653014318982</v>
      </c>
      <c r="AA126" s="231">
        <f t="shared" si="46"/>
        <v>0.19211540307867428</v>
      </c>
      <c r="AB126" s="231">
        <f t="shared" ref="AB126:AB189" si="67">W126/(1-AA126)</f>
        <v>-0.38035856023550413</v>
      </c>
      <c r="AC126" s="41">
        <f t="shared" ref="AC126:AC157" si="68">delta_z(N126,S126,H126,AE125,AB126)</f>
        <v>0.39213113526988153</v>
      </c>
      <c r="AD126" s="41">
        <f t="shared" si="47"/>
        <v>0.15301003823301462</v>
      </c>
      <c r="AE126" s="41">
        <f t="shared" ref="AE126:AE189" si="69">(AD126-AD125)/(AC126+AC125)*2</f>
        <v>-5.7128244677916605E-3</v>
      </c>
      <c r="AF126" s="41">
        <f t="shared" si="48"/>
        <v>740.64152135633594</v>
      </c>
      <c r="AG126" s="41">
        <f t="shared" si="49"/>
        <v>721.27248374666624</v>
      </c>
      <c r="AH126" s="41">
        <f t="shared" ref="AH126:AH189" si="70">$S$54*$S$53*$C$55*SQRT(AF126-AG126)</f>
        <v>7.4091304763341217</v>
      </c>
      <c r="AI126" s="41">
        <f t="shared" si="50"/>
        <v>315.72346322148064</v>
      </c>
      <c r="AJ126" s="41">
        <f t="shared" ref="AJ126:AJ189" si="71">AJ125+AI126/3600</f>
        <v>5.1482688177507594</v>
      </c>
      <c r="AK126" s="8">
        <f t="shared" si="36"/>
        <v>13.767872364815663</v>
      </c>
      <c r="AL126" s="42">
        <f t="shared" si="37"/>
        <v>1.4448440368627387</v>
      </c>
      <c r="AZ126" s="8"/>
    </row>
    <row r="127" spans="1:52" ht="15" x14ac:dyDescent="0.15">
      <c r="A127" s="40"/>
      <c r="B127" s="41">
        <f t="shared" si="51"/>
        <v>740.64152135633594</v>
      </c>
      <c r="C127" s="41">
        <f t="shared" si="51"/>
        <v>721.27248374666624</v>
      </c>
      <c r="D127" s="41">
        <f t="shared" si="51"/>
        <v>7.4091304763341217</v>
      </c>
      <c r="E127" s="41">
        <f t="shared" ref="E127:E190" si="72">CalBreachWidth(C127,B127,I127,E126)</f>
        <v>16</v>
      </c>
      <c r="F127" s="41">
        <f t="shared" si="52"/>
        <v>16</v>
      </c>
      <c r="G127" s="41">
        <f t="shared" si="53"/>
        <v>1882.2739684771366</v>
      </c>
      <c r="H127" s="25">
        <f t="shared" ref="H127:H158" si="73">dv(S126)</f>
        <v>0.06</v>
      </c>
      <c r="I127" s="227">
        <f t="shared" si="54"/>
        <v>15.495230087735763</v>
      </c>
      <c r="J127" s="228">
        <f t="shared" si="38"/>
        <v>80</v>
      </c>
      <c r="K127" s="41">
        <f t="shared" si="55"/>
        <v>1</v>
      </c>
      <c r="L127" s="216">
        <f t="shared" si="56"/>
        <v>7.4691304763341213</v>
      </c>
      <c r="M127" s="216">
        <f t="shared" si="42"/>
        <v>7.4391304763341211</v>
      </c>
      <c r="N127" s="41">
        <f t="shared" si="57"/>
        <v>0.31767024424426893</v>
      </c>
      <c r="O127" s="41">
        <f t="shared" si="58"/>
        <v>7.0950027632600188</v>
      </c>
      <c r="P127" s="229">
        <f t="shared" si="59"/>
        <v>136.08632969555353</v>
      </c>
      <c r="Q127" s="41">
        <f t="shared" si="60"/>
        <v>1779.461032666198</v>
      </c>
      <c r="R127" s="41">
        <f t="shared" si="61"/>
        <v>1244.2621825442261</v>
      </c>
      <c r="S127" s="216">
        <f t="shared" si="43"/>
        <v>0.20156912545779457</v>
      </c>
      <c r="T127" s="216">
        <f t="shared" si="44"/>
        <v>0.3978681866810459</v>
      </c>
      <c r="U127" s="231">
        <f t="shared" si="62"/>
        <v>7.3491304763341221</v>
      </c>
      <c r="V127" s="231">
        <f t="shared" si="45"/>
        <v>7.3791304763341223</v>
      </c>
      <c r="W127" s="41">
        <f t="shared" si="63"/>
        <v>-0.30979412410336238</v>
      </c>
      <c r="X127" s="41">
        <f t="shared" si="64"/>
        <v>1734.8307211711406</v>
      </c>
      <c r="Y127" s="41">
        <f t="shared" si="65"/>
        <v>133.89998497495964</v>
      </c>
      <c r="Z127" s="41">
        <f t="shared" si="66"/>
        <v>1240.8933240904123</v>
      </c>
      <c r="AA127" s="231">
        <f t="shared" si="46"/>
        <v>0.19704711796052762</v>
      </c>
      <c r="AB127" s="231">
        <f t="shared" si="67"/>
        <v>-0.38581855926152986</v>
      </c>
      <c r="AC127" s="41">
        <f t="shared" si="68"/>
        <v>0.3978681866810459</v>
      </c>
      <c r="AD127" s="41">
        <f t="shared" si="47"/>
        <v>0.15080371341199858</v>
      </c>
      <c r="AE127" s="41">
        <f t="shared" si="69"/>
        <v>-5.5856372523648661E-3</v>
      </c>
      <c r="AF127" s="41">
        <f t="shared" si="48"/>
        <v>740.56132341389912</v>
      </c>
      <c r="AG127" s="41">
        <f t="shared" si="49"/>
        <v>720.87461555998516</v>
      </c>
      <c r="AH127" s="41">
        <f t="shared" si="70"/>
        <v>7.4696416931914964</v>
      </c>
      <c r="AI127" s="41">
        <f t="shared" si="50"/>
        <v>319.76233969234539</v>
      </c>
      <c r="AJ127" s="41">
        <f t="shared" si="71"/>
        <v>5.2370916898875217</v>
      </c>
      <c r="AK127" s="8">
        <f t="shared" ref="AK127:AK190" si="74">AK126+AI127*G126/1000000</f>
        <v>14.355243456039043</v>
      </c>
      <c r="AL127" s="42">
        <f t="shared" ref="AL127:AL190" si="75">AL126+AI127*J127/1000000</f>
        <v>1.4704250240381262</v>
      </c>
      <c r="AZ127" s="8"/>
    </row>
    <row r="128" spans="1:52" ht="15" x14ac:dyDescent="0.15">
      <c r="A128" s="40"/>
      <c r="B128" s="41">
        <f t="shared" si="51"/>
        <v>740.56132341389912</v>
      </c>
      <c r="C128" s="41">
        <f t="shared" si="51"/>
        <v>720.87461555998516</v>
      </c>
      <c r="D128" s="41">
        <f t="shared" si="51"/>
        <v>7.4696416931914964</v>
      </c>
      <c r="E128" s="41">
        <f t="shared" si="72"/>
        <v>16</v>
      </c>
      <c r="F128" s="41">
        <f t="shared" si="52"/>
        <v>16</v>
      </c>
      <c r="G128" s="41">
        <f t="shared" si="53"/>
        <v>1928.3948910394915</v>
      </c>
      <c r="H128" s="25">
        <f t="shared" si="73"/>
        <v>0.06</v>
      </c>
      <c r="I128" s="227">
        <f t="shared" si="54"/>
        <v>15.749366283131167</v>
      </c>
      <c r="J128" s="228">
        <f t="shared" ref="J128:J191" si="76">IF(H128&gt;0, $B$7,"")</f>
        <v>80</v>
      </c>
      <c r="K128" s="41">
        <f t="shared" si="55"/>
        <v>1</v>
      </c>
      <c r="L128" s="216">
        <f t="shared" si="56"/>
        <v>7.529641693191496</v>
      </c>
      <c r="M128" s="216">
        <f t="shared" si="42"/>
        <v>7.4996416931914958</v>
      </c>
      <c r="N128" s="41">
        <f t="shared" si="57"/>
        <v>0.32028670154751637</v>
      </c>
      <c r="O128" s="41">
        <f t="shared" si="58"/>
        <v>7.0848764363949952</v>
      </c>
      <c r="P128" s="229">
        <f t="shared" si="59"/>
        <v>137.56201092260918</v>
      </c>
      <c r="Q128" s="41">
        <f t="shared" si="60"/>
        <v>1825.2066914975214</v>
      </c>
      <c r="R128" s="41">
        <f t="shared" si="61"/>
        <v>1246.4684598396598</v>
      </c>
      <c r="S128" s="216">
        <f t="shared" si="43"/>
        <v>0.20668001204831346</v>
      </c>
      <c r="T128" s="216">
        <f t="shared" si="44"/>
        <v>0.40372952454466826</v>
      </c>
      <c r="U128" s="231">
        <f t="shared" si="62"/>
        <v>7.4096416931914968</v>
      </c>
      <c r="V128" s="231">
        <f t="shared" si="45"/>
        <v>7.439641693191497</v>
      </c>
      <c r="W128" s="41">
        <f t="shared" si="63"/>
        <v>-0.3123022401335831</v>
      </c>
      <c r="X128" s="41">
        <f t="shared" si="64"/>
        <v>1779.844405355153</v>
      </c>
      <c r="Y128" s="41">
        <f t="shared" si="65"/>
        <v>135.369718402058</v>
      </c>
      <c r="Z128" s="41">
        <f t="shared" si="66"/>
        <v>1243.171385389287</v>
      </c>
      <c r="AA128" s="231">
        <f t="shared" si="46"/>
        <v>0.20207786844211723</v>
      </c>
      <c r="AB128" s="231">
        <f t="shared" si="67"/>
        <v>-0.39139438271230365</v>
      </c>
      <c r="AC128" s="41">
        <f t="shared" si="68"/>
        <v>0.40372952454466826</v>
      </c>
      <c r="AD128" s="41">
        <f t="shared" si="47"/>
        <v>0.14861434785496261</v>
      </c>
      <c r="AE128" s="41">
        <f t="shared" si="69"/>
        <v>-5.4625045116165234E-3</v>
      </c>
      <c r="AF128" s="41">
        <f t="shared" si="48"/>
        <v>740.47788059090192</v>
      </c>
      <c r="AG128" s="41">
        <f t="shared" si="49"/>
        <v>720.47088603544046</v>
      </c>
      <c r="AH128" s="41">
        <f t="shared" si="70"/>
        <v>7.5301590373719796</v>
      </c>
      <c r="AI128" s="41">
        <f t="shared" si="50"/>
        <v>323.89870867378568</v>
      </c>
      <c r="AJ128" s="41">
        <f t="shared" si="71"/>
        <v>5.327063553408018</v>
      </c>
      <c r="AK128" s="8">
        <f t="shared" si="74"/>
        <v>14.964909563799068</v>
      </c>
      <c r="AL128" s="42">
        <f t="shared" si="75"/>
        <v>1.4963369207320292</v>
      </c>
      <c r="AZ128" s="8"/>
    </row>
    <row r="129" spans="1:52" ht="15" x14ac:dyDescent="0.15">
      <c r="A129" s="40"/>
      <c r="B129" s="41">
        <f t="shared" si="51"/>
        <v>740.47788059090192</v>
      </c>
      <c r="C129" s="41">
        <f t="shared" si="51"/>
        <v>720.47088603544046</v>
      </c>
      <c r="D129" s="41">
        <f t="shared" si="51"/>
        <v>7.5301590373719796</v>
      </c>
      <c r="E129" s="41">
        <f t="shared" si="72"/>
        <v>16</v>
      </c>
      <c r="F129" s="41">
        <f t="shared" si="52"/>
        <v>16</v>
      </c>
      <c r="G129" s="41">
        <f t="shared" si="53"/>
        <v>1975.2678917395399</v>
      </c>
      <c r="H129" s="25">
        <f t="shared" si="73"/>
        <v>0.06</v>
      </c>
      <c r="I129" s="227">
        <f t="shared" si="54"/>
        <v>16.005595644369169</v>
      </c>
      <c r="J129" s="228">
        <f t="shared" si="76"/>
        <v>80</v>
      </c>
      <c r="K129" s="41">
        <f t="shared" si="55"/>
        <v>1</v>
      </c>
      <c r="L129" s="216">
        <f t="shared" si="56"/>
        <v>7.5901590373719792</v>
      </c>
      <c r="M129" s="216">
        <f t="shared" si="42"/>
        <v>7.5601590373719798</v>
      </c>
      <c r="N129" s="41">
        <f t="shared" si="57"/>
        <v>0.32290386447679964</v>
      </c>
      <c r="O129" s="41">
        <f t="shared" si="58"/>
        <v>7.0743403892778822</v>
      </c>
      <c r="P129" s="229">
        <f t="shared" si="59"/>
        <v>139.04181653309249</v>
      </c>
      <c r="Q129" s="41">
        <f t="shared" si="60"/>
        <v>1871.701286191837</v>
      </c>
      <c r="R129" s="41">
        <f t="shared" si="61"/>
        <v>1248.6284904109948</v>
      </c>
      <c r="S129" s="216">
        <f t="shared" si="43"/>
        <v>0.21189335924986205</v>
      </c>
      <c r="T129" s="216">
        <f t="shared" si="44"/>
        <v>0.40972102984623038</v>
      </c>
      <c r="U129" s="231">
        <f t="shared" si="62"/>
        <v>7.4701590373719799</v>
      </c>
      <c r="V129" s="231">
        <f t="shared" si="45"/>
        <v>7.5001590373719793</v>
      </c>
      <c r="W129" s="41">
        <f t="shared" si="63"/>
        <v>-0.31481016944849927</v>
      </c>
      <c r="X129" s="41">
        <f t="shared" si="64"/>
        <v>1825.6009965705393</v>
      </c>
      <c r="Y129" s="41">
        <f t="shared" si="65"/>
        <v>136.84360761899259</v>
      </c>
      <c r="Z129" s="41">
        <f t="shared" si="66"/>
        <v>1245.4010183980911</v>
      </c>
      <c r="AA129" s="231">
        <f t="shared" si="46"/>
        <v>0.20720999255207054</v>
      </c>
      <c r="AB129" s="231">
        <f t="shared" si="67"/>
        <v>-0.39709149521435666</v>
      </c>
      <c r="AC129" s="41">
        <f t="shared" si="68"/>
        <v>0.40972102984623038</v>
      </c>
      <c r="AD129" s="41">
        <f t="shared" si="47"/>
        <v>0.14644110413985387</v>
      </c>
      <c r="AE129" s="41">
        <f t="shared" si="69"/>
        <v>-5.3432718273479776E-3</v>
      </c>
      <c r="AF129" s="41">
        <f t="shared" si="48"/>
        <v>740.39106342553248</v>
      </c>
      <c r="AG129" s="41">
        <f t="shared" si="49"/>
        <v>720.06116500559426</v>
      </c>
      <c r="AH129" s="41">
        <f t="shared" si="70"/>
        <v>7.5906824940554749</v>
      </c>
      <c r="AI129" s="41">
        <f t="shared" si="50"/>
        <v>328.13685815495671</v>
      </c>
      <c r="AJ129" s="41">
        <f t="shared" si="71"/>
        <v>5.4182126806732835</v>
      </c>
      <c r="AK129" s="8">
        <f t="shared" si="74"/>
        <v>15.597687004626838</v>
      </c>
      <c r="AL129" s="42">
        <f t="shared" si="75"/>
        <v>1.5225878693844257</v>
      </c>
      <c r="AZ129" s="8"/>
    </row>
    <row r="130" spans="1:52" ht="15" x14ac:dyDescent="0.15">
      <c r="A130" s="40"/>
      <c r="B130" s="41">
        <f t="shared" si="51"/>
        <v>740.39106342553248</v>
      </c>
      <c r="C130" s="41">
        <f t="shared" si="51"/>
        <v>720.06116500559426</v>
      </c>
      <c r="D130" s="41">
        <f t="shared" si="51"/>
        <v>7.5906824940554749</v>
      </c>
      <c r="E130" s="41">
        <f t="shared" si="72"/>
        <v>16</v>
      </c>
      <c r="F130" s="41">
        <f t="shared" si="52"/>
        <v>16</v>
      </c>
      <c r="G130" s="41">
        <f t="shared" si="53"/>
        <v>2022.899194152769</v>
      </c>
      <c r="H130" s="25">
        <f t="shared" si="73"/>
        <v>0.06</v>
      </c>
      <c r="I130" s="227">
        <f t="shared" si="54"/>
        <v>16.263918735950575</v>
      </c>
      <c r="J130" s="228">
        <f t="shared" si="76"/>
        <v>80</v>
      </c>
      <c r="K130" s="41">
        <f t="shared" si="55"/>
        <v>1</v>
      </c>
      <c r="L130" s="216">
        <f t="shared" si="56"/>
        <v>7.6506824940554745</v>
      </c>
      <c r="M130" s="216">
        <f t="shared" si="42"/>
        <v>7.6206824940554743</v>
      </c>
      <c r="N130" s="41">
        <f t="shared" si="57"/>
        <v>0.32552173252493333</v>
      </c>
      <c r="O130" s="41">
        <f t="shared" si="58"/>
        <v>7.0633782751972349</v>
      </c>
      <c r="P130" s="229">
        <f t="shared" si="59"/>
        <v>140.52572618704275</v>
      </c>
      <c r="Q130" s="41">
        <f t="shared" si="60"/>
        <v>1918.9510384511091</v>
      </c>
      <c r="R130" s="41">
        <f t="shared" si="61"/>
        <v>1250.7436602297773</v>
      </c>
      <c r="S130" s="216">
        <f t="shared" si="43"/>
        <v>0.21721165192787104</v>
      </c>
      <c r="T130" s="216">
        <f t="shared" si="44"/>
        <v>0.41584897543076177</v>
      </c>
      <c r="U130" s="231">
        <f t="shared" si="62"/>
        <v>7.5306824940554753</v>
      </c>
      <c r="V130" s="231">
        <f t="shared" si="45"/>
        <v>7.5606824940554755</v>
      </c>
      <c r="W130" s="41">
        <f t="shared" si="63"/>
        <v>-0.31731791130010834</v>
      </c>
      <c r="X130" s="41">
        <f t="shared" si="64"/>
        <v>1872.1067148933691</v>
      </c>
      <c r="Y130" s="41">
        <f t="shared" si="65"/>
        <v>138.32163186944578</v>
      </c>
      <c r="Z130" s="41">
        <f t="shared" si="66"/>
        <v>1247.5836951055771</v>
      </c>
      <c r="AA130" s="231">
        <f t="shared" si="46"/>
        <v>0.21244594473406977</v>
      </c>
      <c r="AB130" s="231">
        <f t="shared" si="67"/>
        <v>-0.40291572264580727</v>
      </c>
      <c r="AC130" s="41">
        <f t="shared" si="68"/>
        <v>0.41584897543076177</v>
      </c>
      <c r="AD130" s="41">
        <f t="shared" si="47"/>
        <v>0.1442831497609158</v>
      </c>
      <c r="AE130" s="41">
        <f t="shared" si="69"/>
        <v>-5.2277925921352638E-3</v>
      </c>
      <c r="AF130" s="41">
        <f t="shared" si="48"/>
        <v>740.30073618262668</v>
      </c>
      <c r="AG130" s="41">
        <f t="shared" si="49"/>
        <v>719.64531603016349</v>
      </c>
      <c r="AH130" s="41">
        <f t="shared" si="70"/>
        <v>7.6512120487822211</v>
      </c>
      <c r="AI130" s="41">
        <f t="shared" si="50"/>
        <v>332.48137780235885</v>
      </c>
      <c r="AJ130" s="41">
        <f t="shared" si="71"/>
        <v>5.5105686189517167</v>
      </c>
      <c r="AK130" s="8">
        <f t="shared" si="74"/>
        <v>16.254426794801162</v>
      </c>
      <c r="AL130" s="42">
        <f t="shared" si="75"/>
        <v>1.5491863796086145</v>
      </c>
      <c r="AZ130" s="8"/>
    </row>
    <row r="131" spans="1:52" ht="15" x14ac:dyDescent="0.15">
      <c r="A131" s="40"/>
      <c r="B131" s="41">
        <f t="shared" si="51"/>
        <v>740.30073618262668</v>
      </c>
      <c r="C131" s="41">
        <f t="shared" si="51"/>
        <v>719.64531603016349</v>
      </c>
      <c r="D131" s="41">
        <f t="shared" si="51"/>
        <v>7.6512120487822211</v>
      </c>
      <c r="E131" s="41">
        <f t="shared" si="72"/>
        <v>16</v>
      </c>
      <c r="F131" s="41">
        <f t="shared" si="52"/>
        <v>16</v>
      </c>
      <c r="G131" s="41">
        <f t="shared" si="53"/>
        <v>2071.2950250709937</v>
      </c>
      <c r="H131" s="25">
        <f t="shared" si="73"/>
        <v>0.06</v>
      </c>
      <c r="I131" s="227">
        <f t="shared" si="54"/>
        <v>16.524336121970556</v>
      </c>
      <c r="J131" s="228">
        <f t="shared" si="76"/>
        <v>80</v>
      </c>
      <c r="K131" s="41">
        <f t="shared" si="55"/>
        <v>1</v>
      </c>
      <c r="L131" s="216">
        <f t="shared" si="56"/>
        <v>7.7112120487822207</v>
      </c>
      <c r="M131" s="216">
        <f t="shared" si="42"/>
        <v>7.6812120487822213</v>
      </c>
      <c r="N131" s="41">
        <f t="shared" si="57"/>
        <v>0.32814030519983106</v>
      </c>
      <c r="O131" s="41">
        <f t="shared" si="58"/>
        <v>7.0519729553263293</v>
      </c>
      <c r="P131" s="229">
        <f t="shared" si="59"/>
        <v>142.01371981699481</v>
      </c>
      <c r="Q131" s="41">
        <f t="shared" si="60"/>
        <v>1966.9621731936691</v>
      </c>
      <c r="R131" s="41">
        <f t="shared" si="61"/>
        <v>1252.8153013347985</v>
      </c>
      <c r="S131" s="216">
        <f t="shared" si="43"/>
        <v>0.22263750219256104</v>
      </c>
      <c r="T131" s="216">
        <f t="shared" si="44"/>
        <v>0.42212006126531065</v>
      </c>
      <c r="U131" s="231">
        <f t="shared" si="62"/>
        <v>7.5912120487822214</v>
      </c>
      <c r="V131" s="231">
        <f t="shared" si="45"/>
        <v>7.6212120487822208</v>
      </c>
      <c r="W131" s="41">
        <f t="shared" si="63"/>
        <v>-0.31982546495600417</v>
      </c>
      <c r="X131" s="41">
        <f t="shared" si="64"/>
        <v>1919.367783617236</v>
      </c>
      <c r="Y131" s="41">
        <f t="shared" si="65"/>
        <v>139.80377067833757</v>
      </c>
      <c r="Z131" s="41">
        <f t="shared" si="66"/>
        <v>1249.7208294065099</v>
      </c>
      <c r="AA131" s="231">
        <f t="shared" si="46"/>
        <v>0.21778830479033218</v>
      </c>
      <c r="AB131" s="231">
        <f t="shared" si="67"/>
        <v>-0.40887328445054327</v>
      </c>
      <c r="AC131" s="41">
        <f t="shared" si="68"/>
        <v>0.42212006126531065</v>
      </c>
      <c r="AD131" s="41">
        <f t="shared" si="47"/>
        <v>0.14213965529178874</v>
      </c>
      <c r="AE131" s="41">
        <f t="shared" si="69"/>
        <v>-5.1159276184676071E-3</v>
      </c>
      <c r="AF131" s="41">
        <f t="shared" si="48"/>
        <v>740.20675642656124</v>
      </c>
      <c r="AG131" s="41">
        <f t="shared" si="49"/>
        <v>719.22319596889815</v>
      </c>
      <c r="AH131" s="41">
        <f t="shared" si="70"/>
        <v>7.7117476874414974</v>
      </c>
      <c r="AI131" s="41">
        <f t="shared" si="50"/>
        <v>336.93718524635466</v>
      </c>
      <c r="AJ131" s="41">
        <f t="shared" si="71"/>
        <v>5.6041622815201482</v>
      </c>
      <c r="AK131" s="8">
        <f t="shared" si="74"/>
        <v>16.936016755316114</v>
      </c>
      <c r="AL131" s="42">
        <f t="shared" si="75"/>
        <v>1.5761413544283229</v>
      </c>
      <c r="AZ131" s="8"/>
    </row>
    <row r="132" spans="1:52" ht="15" x14ac:dyDescent="0.15">
      <c r="A132" s="40"/>
      <c r="B132" s="41">
        <f t="shared" si="51"/>
        <v>740.20675642656124</v>
      </c>
      <c r="C132" s="41">
        <f t="shared" si="51"/>
        <v>719.22319596889815</v>
      </c>
      <c r="D132" s="41">
        <f t="shared" si="51"/>
        <v>7.7117476874414974</v>
      </c>
      <c r="E132" s="41">
        <f t="shared" si="72"/>
        <v>16</v>
      </c>
      <c r="F132" s="41">
        <f t="shared" si="52"/>
        <v>16</v>
      </c>
      <c r="G132" s="41">
        <f t="shared" si="53"/>
        <v>2120.461614502035</v>
      </c>
      <c r="H132" s="25">
        <f t="shared" si="73"/>
        <v>0.06</v>
      </c>
      <c r="I132" s="227">
        <f t="shared" si="54"/>
        <v>16.786848366130471</v>
      </c>
      <c r="J132" s="228">
        <f t="shared" si="76"/>
        <v>80</v>
      </c>
      <c r="K132" s="41">
        <f t="shared" si="55"/>
        <v>1</v>
      </c>
      <c r="L132" s="216">
        <f t="shared" si="56"/>
        <v>7.771747687441497</v>
      </c>
      <c r="M132" s="216">
        <f t="shared" si="42"/>
        <v>7.7417476874414977</v>
      </c>
      <c r="N132" s="41">
        <f t="shared" si="57"/>
        <v>0.33075958202417866</v>
      </c>
      <c r="O132" s="41">
        <f t="shared" si="58"/>
        <v>7.0401064447937998</v>
      </c>
      <c r="P132" s="229">
        <f t="shared" si="59"/>
        <v>143.50577762225998</v>
      </c>
      <c r="Q132" s="41">
        <f t="shared" si="60"/>
        <v>2015.7409185538495</v>
      </c>
      <c r="R132" s="41">
        <f t="shared" si="61"/>
        <v>1254.8446944080988</v>
      </c>
      <c r="S132" s="216">
        <f t="shared" si="43"/>
        <v>0.22817365933947226</v>
      </c>
      <c r="T132" s="216">
        <f t="shared" si="44"/>
        <v>0.42854145369166224</v>
      </c>
      <c r="U132" s="231">
        <f t="shared" si="62"/>
        <v>7.6517476874414978</v>
      </c>
      <c r="V132" s="231">
        <f t="shared" si="45"/>
        <v>7.6817476874414972</v>
      </c>
      <c r="W132" s="41">
        <f t="shared" si="63"/>
        <v>-0.32233282969846044</v>
      </c>
      <c r="X132" s="41">
        <f t="shared" si="64"/>
        <v>1967.3904292528762</v>
      </c>
      <c r="Y132" s="41">
        <f t="shared" si="65"/>
        <v>141.29000384585709</v>
      </c>
      <c r="Z132" s="41">
        <f t="shared" si="66"/>
        <v>1251.8137799157425</v>
      </c>
      <c r="AA132" s="231">
        <f t="shared" si="46"/>
        <v>0.22323978767549899</v>
      </c>
      <c r="AB132" s="231">
        <f t="shared" si="67"/>
        <v>-0.41497082958698456</v>
      </c>
      <c r="AC132" s="41">
        <f t="shared" si="68"/>
        <v>0.42854145369166224</v>
      </c>
      <c r="AD132" s="41">
        <f t="shared" si="47"/>
        <v>0.14000979247895654</v>
      </c>
      <c r="AE132" s="41">
        <f t="shared" si="69"/>
        <v>-5.0075447763495698E-3</v>
      </c>
      <c r="AF132" s="41">
        <f t="shared" si="48"/>
        <v>740.10897455489373</v>
      </c>
      <c r="AG132" s="41">
        <f t="shared" si="49"/>
        <v>718.7946545152065</v>
      </c>
      <c r="AH132" s="41">
        <f t="shared" si="70"/>
        <v>7.7722893962608453</v>
      </c>
      <c r="AI132" s="41">
        <f t="shared" si="50"/>
        <v>341.50955540661721</v>
      </c>
      <c r="AJ132" s="41">
        <f t="shared" si="71"/>
        <v>5.6990260469108751</v>
      </c>
      <c r="AK132" s="8">
        <f t="shared" si="74"/>
        <v>17.643383798444049</v>
      </c>
      <c r="AL132" s="42">
        <f t="shared" si="75"/>
        <v>1.6034621188608522</v>
      </c>
      <c r="AZ132" s="8"/>
    </row>
    <row r="133" spans="1:52" ht="15" x14ac:dyDescent="0.15">
      <c r="A133" s="40"/>
      <c r="B133" s="41">
        <f t="shared" si="51"/>
        <v>740.10897455489373</v>
      </c>
      <c r="C133" s="41">
        <f t="shared" si="51"/>
        <v>718.7946545152065</v>
      </c>
      <c r="D133" s="41">
        <f t="shared" si="51"/>
        <v>7.7722893962608453</v>
      </c>
      <c r="E133" s="41">
        <f t="shared" si="72"/>
        <v>16</v>
      </c>
      <c r="F133" s="41">
        <f t="shared" si="52"/>
        <v>16</v>
      </c>
      <c r="G133" s="41">
        <f t="shared" si="53"/>
        <v>2170.4051956694543</v>
      </c>
      <c r="H133" s="25">
        <f t="shared" si="73"/>
        <v>0.06</v>
      </c>
      <c r="I133" s="227">
        <f t="shared" si="54"/>
        <v>17.051456031749787</v>
      </c>
      <c r="J133" s="228">
        <f t="shared" si="76"/>
        <v>80</v>
      </c>
      <c r="K133" s="41">
        <f t="shared" si="55"/>
        <v>1</v>
      </c>
      <c r="L133" s="216">
        <f t="shared" si="56"/>
        <v>7.8322893962608449</v>
      </c>
      <c r="M133" s="216">
        <f t="shared" si="42"/>
        <v>7.8022893962608446</v>
      </c>
      <c r="N133" s="41">
        <f t="shared" si="57"/>
        <v>0.33337956253486567</v>
      </c>
      <c r="O133" s="41">
        <f t="shared" si="58"/>
        <v>7.0277598537979156</v>
      </c>
      <c r="P133" s="229">
        <f t="shared" si="59"/>
        <v>145.00188006337288</v>
      </c>
      <c r="Q133" s="41">
        <f t="shared" si="60"/>
        <v>2065.2935058817234</v>
      </c>
      <c r="R133" s="41">
        <f t="shared" si="61"/>
        <v>1256.8330712054294</v>
      </c>
      <c r="S133" s="216">
        <f t="shared" si="43"/>
        <v>0.23382302075521011</v>
      </c>
      <c r="T133" s="216">
        <f t="shared" si="44"/>
        <v>0.43512082921555972</v>
      </c>
      <c r="U133" s="231">
        <f t="shared" si="62"/>
        <v>7.7122893962608456</v>
      </c>
      <c r="V133" s="231">
        <f t="shared" si="45"/>
        <v>7.7422893962608459</v>
      </c>
      <c r="W133" s="41">
        <f t="shared" si="63"/>
        <v>-0.3248400048242317</v>
      </c>
      <c r="X133" s="41">
        <f t="shared" si="64"/>
        <v>2016.1808815278659</v>
      </c>
      <c r="Y133" s="41">
        <f t="shared" si="65"/>
        <v>142.78031144166727</v>
      </c>
      <c r="Z133" s="41">
        <f t="shared" si="66"/>
        <v>1253.8638526210516</v>
      </c>
      <c r="AA133" s="231">
        <f t="shared" si="46"/>
        <v>0.22880325424131301</v>
      </c>
      <c r="AB133" s="231">
        <f t="shared" si="67"/>
        <v>-0.42121547660922892</v>
      </c>
      <c r="AC133" s="41">
        <f t="shared" si="68"/>
        <v>0.43512082921555972</v>
      </c>
      <c r="AD133" s="41">
        <f t="shared" si="47"/>
        <v>0.13789273225133489</v>
      </c>
      <c r="AE133" s="41">
        <f t="shared" si="69"/>
        <v>-4.9025186569344971E-3</v>
      </c>
      <c r="AF133" s="41">
        <f t="shared" si="48"/>
        <v>740.007233288213</v>
      </c>
      <c r="AG133" s="41">
        <f t="shared" si="49"/>
        <v>718.35953368599098</v>
      </c>
      <c r="AH133" s="41">
        <f t="shared" si="70"/>
        <v>7.832837161795724</v>
      </c>
      <c r="AI133" s="41">
        <f t="shared" si="50"/>
        <v>346.20415326773275</v>
      </c>
      <c r="AJ133" s="41">
        <f t="shared" si="71"/>
        <v>5.7951938672630234</v>
      </c>
      <c r="AK133" s="8">
        <f t="shared" si="74"/>
        <v>18.377496416229455</v>
      </c>
      <c r="AL133" s="42">
        <f t="shared" si="75"/>
        <v>1.6311584511222708</v>
      </c>
      <c r="AZ133" s="8"/>
    </row>
    <row r="134" spans="1:52" ht="15" x14ac:dyDescent="0.15">
      <c r="A134" s="40"/>
      <c r="B134" s="41">
        <f t="shared" si="51"/>
        <v>740.007233288213</v>
      </c>
      <c r="C134" s="41">
        <f t="shared" si="51"/>
        <v>718.35953368599098</v>
      </c>
      <c r="D134" s="41">
        <f t="shared" si="51"/>
        <v>7.832837161795724</v>
      </c>
      <c r="E134" s="41">
        <f t="shared" si="72"/>
        <v>16</v>
      </c>
      <c r="F134" s="41">
        <f t="shared" si="52"/>
        <v>16</v>
      </c>
      <c r="G134" s="41">
        <f t="shared" si="53"/>
        <v>2221.1320050123568</v>
      </c>
      <c r="H134" s="25">
        <f t="shared" si="73"/>
        <v>0.06</v>
      </c>
      <c r="I134" s="227">
        <f t="shared" si="54"/>
        <v>17.318159681777615</v>
      </c>
      <c r="J134" s="228">
        <f t="shared" si="76"/>
        <v>80</v>
      </c>
      <c r="K134" s="41">
        <f t="shared" si="55"/>
        <v>1</v>
      </c>
      <c r="L134" s="216">
        <f t="shared" si="56"/>
        <v>7.8928371617957236</v>
      </c>
      <c r="M134" s="216">
        <f t="shared" si="42"/>
        <v>7.8628371617957242</v>
      </c>
      <c r="N134" s="41">
        <f t="shared" si="57"/>
        <v>0.3360002462825733</v>
      </c>
      <c r="O134" s="41">
        <f t="shared" si="58"/>
        <v>7.0149133231916956</v>
      </c>
      <c r="P134" s="229">
        <f t="shared" si="59"/>
        <v>146.50200785669543</v>
      </c>
      <c r="Q134" s="41">
        <f t="shared" si="60"/>
        <v>2115.6261697428913</v>
      </c>
      <c r="R134" s="41">
        <f t="shared" si="61"/>
        <v>1258.7816168506452</v>
      </c>
      <c r="S134" s="216">
        <f t="shared" si="43"/>
        <v>0.23958864390473436</v>
      </c>
      <c r="T134" s="216">
        <f t="shared" si="44"/>
        <v>0.44186642346840305</v>
      </c>
      <c r="U134" s="231">
        <f t="shared" si="62"/>
        <v>7.7728371617957244</v>
      </c>
      <c r="V134" s="231">
        <f t="shared" si="45"/>
        <v>7.8028371617957237</v>
      </c>
      <c r="W134" s="41">
        <f t="shared" si="63"/>
        <v>-0.32734698964404174</v>
      </c>
      <c r="X134" s="41">
        <f t="shared" si="64"/>
        <v>2065.7453733863708</v>
      </c>
      <c r="Y134" s="41">
        <f t="shared" si="65"/>
        <v>144.27467379927683</v>
      </c>
      <c r="Z134" s="41">
        <f t="shared" si="66"/>
        <v>1255.8723033853817</v>
      </c>
      <c r="AA134" s="231">
        <f t="shared" si="46"/>
        <v>0.23448172304665682</v>
      </c>
      <c r="AB134" s="231">
        <f t="shared" si="67"/>
        <v>-0.42761485845489866</v>
      </c>
      <c r="AC134" s="41">
        <f t="shared" si="68"/>
        <v>0.44186642346840305</v>
      </c>
      <c r="AD134" s="41">
        <f t="shared" si="47"/>
        <v>0.1357876426297199</v>
      </c>
      <c r="AE134" s="41">
        <f t="shared" si="69"/>
        <v>-4.8007302618652556E-3</v>
      </c>
      <c r="AF134" s="41">
        <f t="shared" si="48"/>
        <v>739.90136711102718</v>
      </c>
      <c r="AG134" s="41">
        <f t="shared" si="49"/>
        <v>717.91766726252263</v>
      </c>
      <c r="AH134" s="41">
        <f t="shared" si="70"/>
        <v>7.8933909709194854</v>
      </c>
      <c r="AI134" s="41">
        <f t="shared" si="50"/>
        <v>351.02707058426216</v>
      </c>
      <c r="AJ134" s="41">
        <f t="shared" si="71"/>
        <v>5.8927013868697626</v>
      </c>
      <c r="AK134" s="8">
        <f t="shared" si="74"/>
        <v>19.139367394046165</v>
      </c>
      <c r="AL134" s="42">
        <f t="shared" si="75"/>
        <v>1.6592406167690117</v>
      </c>
      <c r="AZ134" s="8"/>
    </row>
    <row r="135" spans="1:52" ht="15" x14ac:dyDescent="0.15">
      <c r="A135" s="40"/>
      <c r="B135" s="41">
        <f t="shared" si="51"/>
        <v>739.90136711102718</v>
      </c>
      <c r="C135" s="41">
        <f t="shared" si="51"/>
        <v>717.91766726252263</v>
      </c>
      <c r="D135" s="41">
        <f t="shared" si="51"/>
        <v>7.8933909709194854</v>
      </c>
      <c r="E135" s="41">
        <f t="shared" si="72"/>
        <v>16</v>
      </c>
      <c r="F135" s="41">
        <f t="shared" si="52"/>
        <v>16</v>
      </c>
      <c r="G135" s="41">
        <f t="shared" si="53"/>
        <v>2272.6482821851805</v>
      </c>
      <c r="H135" s="25">
        <f t="shared" si="73"/>
        <v>0.06</v>
      </c>
      <c r="I135" s="227">
        <f t="shared" si="54"/>
        <v>17.586959878803647</v>
      </c>
      <c r="J135" s="228">
        <f t="shared" si="76"/>
        <v>80</v>
      </c>
      <c r="K135" s="41">
        <f t="shared" si="55"/>
        <v>1</v>
      </c>
      <c r="L135" s="216">
        <f t="shared" si="56"/>
        <v>7.953390970919485</v>
      </c>
      <c r="M135" s="216">
        <f t="shared" si="42"/>
        <v>7.9233909709194847</v>
      </c>
      <c r="N135" s="41">
        <f t="shared" si="57"/>
        <v>0.33862163283139779</v>
      </c>
      <c r="O135" s="41">
        <f t="shared" si="58"/>
        <v>7.0015459538856994</v>
      </c>
      <c r="P135" s="229">
        <f t="shared" si="59"/>
        <v>148.00614196917093</v>
      </c>
      <c r="Q135" s="41">
        <f t="shared" si="60"/>
        <v>2166.7451479182364</v>
      </c>
      <c r="R135" s="41">
        <f t="shared" si="61"/>
        <v>1260.6914720028033</v>
      </c>
      <c r="S135" s="216">
        <f t="shared" si="43"/>
        <v>0.24547375953335226</v>
      </c>
      <c r="T135" s="216">
        <f t="shared" si="44"/>
        <v>0.448787086081953</v>
      </c>
      <c r="U135" s="231">
        <f t="shared" si="62"/>
        <v>7.8333909709194858</v>
      </c>
      <c r="V135" s="231">
        <f t="shared" si="45"/>
        <v>7.863390970919486</v>
      </c>
      <c r="W135" s="41">
        <f t="shared" si="63"/>
        <v>-0.32985378348213601</v>
      </c>
      <c r="X135" s="41">
        <f t="shared" si="64"/>
        <v>2116.0901409888802</v>
      </c>
      <c r="Y135" s="41">
        <f t="shared" si="65"/>
        <v>145.77307151057019</v>
      </c>
      <c r="Z135" s="41">
        <f t="shared" si="66"/>
        <v>1257.840340308343</v>
      </c>
      <c r="AA135" s="231">
        <f t="shared" si="46"/>
        <v>0.24027838336409704</v>
      </c>
      <c r="AB135" s="231">
        <f t="shared" si="67"/>
        <v>-0.43417717261060723</v>
      </c>
      <c r="AC135" s="41">
        <f t="shared" si="68"/>
        <v>0.448787086081953</v>
      </c>
      <c r="AD135" s="41">
        <f t="shared" si="47"/>
        <v>0.13369368651807284</v>
      </c>
      <c r="AE135" s="41">
        <f t="shared" si="69"/>
        <v>-4.7020667166161809E-3</v>
      </c>
      <c r="AF135" s="41">
        <f t="shared" si="48"/>
        <v>739.79120165777658</v>
      </c>
      <c r="AG135" s="41">
        <f t="shared" si="49"/>
        <v>717.46888017644062</v>
      </c>
      <c r="AH135" s="41">
        <f t="shared" si="70"/>
        <v>7.9539508108137458</v>
      </c>
      <c r="AI135" s="41">
        <f t="shared" si="50"/>
        <v>355.98486707376969</v>
      </c>
      <c r="AJ135" s="41">
        <f t="shared" si="71"/>
        <v>5.9915860721680323</v>
      </c>
      <c r="AK135" s="8">
        <f t="shared" si="74"/>
        <v>19.930056775603784</v>
      </c>
      <c r="AL135" s="42">
        <f t="shared" si="75"/>
        <v>1.6877194061349132</v>
      </c>
      <c r="AZ135" s="8"/>
    </row>
    <row r="136" spans="1:52" ht="15" x14ac:dyDescent="0.15">
      <c r="A136" s="40"/>
      <c r="B136" s="41">
        <f t="shared" si="51"/>
        <v>739.79120165777658</v>
      </c>
      <c r="C136" s="41">
        <f t="shared" si="51"/>
        <v>717.46888017644062</v>
      </c>
      <c r="D136" s="41">
        <f t="shared" si="51"/>
        <v>7.9539508108137458</v>
      </c>
      <c r="E136" s="41">
        <f t="shared" si="72"/>
        <v>16</v>
      </c>
      <c r="F136" s="41">
        <f t="shared" si="52"/>
        <v>16</v>
      </c>
      <c r="G136" s="41">
        <f t="shared" si="53"/>
        <v>2324.9602700575006</v>
      </c>
      <c r="H136" s="25">
        <f t="shared" si="73"/>
        <v>0.06</v>
      </c>
      <c r="I136" s="227">
        <f t="shared" si="54"/>
        <v>17.85785718506877</v>
      </c>
      <c r="J136" s="228">
        <f t="shared" si="76"/>
        <v>80</v>
      </c>
      <c r="K136" s="41">
        <f t="shared" si="55"/>
        <v>1</v>
      </c>
      <c r="L136" s="216">
        <f t="shared" si="56"/>
        <v>8.0139508108137463</v>
      </c>
      <c r="M136" s="216">
        <f t="shared" si="42"/>
        <v>7.983950810813746</v>
      </c>
      <c r="N136" s="41">
        <f t="shared" si="57"/>
        <v>0.34124372175843121</v>
      </c>
      <c r="O136" s="41">
        <f t="shared" si="58"/>
        <v>6.9876357293219238</v>
      </c>
      <c r="P136" s="229">
        <f t="shared" si="59"/>
        <v>149.51426361322547</v>
      </c>
      <c r="Q136" s="41">
        <f t="shared" si="60"/>
        <v>2218.6566814037315</v>
      </c>
      <c r="R136" s="41">
        <f t="shared" si="61"/>
        <v>1262.5637349041144</v>
      </c>
      <c r="S136" s="216">
        <f t="shared" si="43"/>
        <v>0.25148178623627632</v>
      </c>
      <c r="T136" s="216">
        <f t="shared" si="44"/>
        <v>0.45589234234204995</v>
      </c>
      <c r="U136" s="231">
        <f t="shared" si="62"/>
        <v>7.8939508108137462</v>
      </c>
      <c r="V136" s="231">
        <f t="shared" si="45"/>
        <v>7.9239508108137464</v>
      </c>
      <c r="W136" s="41">
        <f t="shared" si="63"/>
        <v>-0.33236038567586945</v>
      </c>
      <c r="X136" s="41">
        <f t="shared" si="64"/>
        <v>2167.2214237119729</v>
      </c>
      <c r="Y136" s="41">
        <f t="shared" si="65"/>
        <v>147.27548542049198</v>
      </c>
      <c r="Z136" s="41">
        <f t="shared" si="66"/>
        <v>1259.7691259560947</v>
      </c>
      <c r="AA136" s="231">
        <f t="shared" si="46"/>
        <v>0.24619660953347419</v>
      </c>
      <c r="AB136" s="231">
        <f t="shared" si="67"/>
        <v>-0.44091123743841615</v>
      </c>
      <c r="AC136" s="41">
        <f t="shared" si="68"/>
        <v>0.45589234234204995</v>
      </c>
      <c r="AD136" s="41">
        <f t="shared" si="47"/>
        <v>0.13161001935624267</v>
      </c>
      <c r="AE136" s="41">
        <f t="shared" si="69"/>
        <v>-4.6064210069638135E-3</v>
      </c>
      <c r="AF136" s="41">
        <f t="shared" si="48"/>
        <v>739.676553037193</v>
      </c>
      <c r="AG136" s="41">
        <f t="shared" si="49"/>
        <v>717.01298783409857</v>
      </c>
      <c r="AH136" s="41">
        <f t="shared" si="70"/>
        <v>8.0145166689591427</v>
      </c>
      <c r="AI136" s="41">
        <f t="shared" si="50"/>
        <v>361.08461675138545</v>
      </c>
      <c r="AJ136" s="41">
        <f t="shared" si="71"/>
        <v>6.0918873545989731</v>
      </c>
      <c r="AK136" s="8">
        <f t="shared" si="74"/>
        <v>20.750675109587316</v>
      </c>
      <c r="AL136" s="42">
        <f t="shared" si="75"/>
        <v>1.7166061754750241</v>
      </c>
      <c r="AZ136" s="8"/>
    </row>
    <row r="137" spans="1:52" ht="15" x14ac:dyDescent="0.15">
      <c r="A137" s="40"/>
      <c r="B137" s="41">
        <f t="shared" si="51"/>
        <v>739.676553037193</v>
      </c>
      <c r="C137" s="41">
        <f t="shared" si="51"/>
        <v>717.01298783409857</v>
      </c>
      <c r="D137" s="41">
        <f t="shared" si="51"/>
        <v>8.0145166689591427</v>
      </c>
      <c r="E137" s="41">
        <f t="shared" si="72"/>
        <v>16</v>
      </c>
      <c r="F137" s="41">
        <f t="shared" si="52"/>
        <v>16</v>
      </c>
      <c r="G137" s="41">
        <f t="shared" si="53"/>
        <v>2360.5025556538471</v>
      </c>
      <c r="H137" s="25">
        <f t="shared" si="73"/>
        <v>0.04</v>
      </c>
      <c r="I137" s="227">
        <f t="shared" si="54"/>
        <v>18.130852162475549</v>
      </c>
      <c r="J137" s="228">
        <f t="shared" si="76"/>
        <v>80</v>
      </c>
      <c r="K137" s="41">
        <f t="shared" si="55"/>
        <v>1</v>
      </c>
      <c r="L137" s="216">
        <f t="shared" si="56"/>
        <v>8.0545166689591419</v>
      </c>
      <c r="M137" s="216">
        <f t="shared" si="42"/>
        <v>8.0345166689591423</v>
      </c>
      <c r="N137" s="41">
        <f t="shared" si="57"/>
        <v>0.23039142798979384</v>
      </c>
      <c r="O137" s="41">
        <f t="shared" si="58"/>
        <v>6.9731594301629034</v>
      </c>
      <c r="P137" s="229">
        <f t="shared" si="59"/>
        <v>150.65111110086332</v>
      </c>
      <c r="Q137" s="41">
        <f t="shared" si="60"/>
        <v>2262.6090788683427</v>
      </c>
      <c r="R137" s="41">
        <f t="shared" si="61"/>
        <v>1263.9477035199216</v>
      </c>
      <c r="S137" s="216">
        <f t="shared" si="43"/>
        <v>0.25671475174419689</v>
      </c>
      <c r="T137" s="216">
        <f t="shared" si="44"/>
        <v>0.30996367616662851</v>
      </c>
      <c r="U137" s="231">
        <f t="shared" si="62"/>
        <v>7.9745166689591427</v>
      </c>
      <c r="V137" s="231">
        <f t="shared" si="45"/>
        <v>7.9945166689591431</v>
      </c>
      <c r="W137" s="41">
        <f t="shared" si="63"/>
        <v>-0.22209744416262822</v>
      </c>
      <c r="X137" s="41">
        <f t="shared" si="64"/>
        <v>2227.7948023607705</v>
      </c>
      <c r="Y137" s="41">
        <f t="shared" si="65"/>
        <v>149.1548060209106</v>
      </c>
      <c r="Z137" s="41">
        <f t="shared" si="66"/>
        <v>1262.121285673504</v>
      </c>
      <c r="AA137" s="231">
        <f t="shared" si="46"/>
        <v>0.25313051366382233</v>
      </c>
      <c r="AB137" s="231">
        <f t="shared" si="67"/>
        <v>-0.29737115818205845</v>
      </c>
      <c r="AC137" s="41">
        <f t="shared" si="68"/>
        <v>0.30996367616662851</v>
      </c>
      <c r="AD137" s="41">
        <f t="shared" si="47"/>
        <v>0.12904737901771765</v>
      </c>
      <c r="AE137" s="41">
        <f t="shared" si="69"/>
        <v>-6.6922248479946607E-3</v>
      </c>
      <c r="AF137" s="41">
        <f t="shared" si="48"/>
        <v>739.59698078901613</v>
      </c>
      <c r="AG137" s="41">
        <f t="shared" si="49"/>
        <v>716.70302415793196</v>
      </c>
      <c r="AH137" s="41">
        <f t="shared" si="70"/>
        <v>8.0551503233857087</v>
      </c>
      <c r="AI137" s="41">
        <f t="shared" si="50"/>
        <v>245.23457363261312</v>
      </c>
      <c r="AJ137" s="41">
        <f t="shared" si="71"/>
        <v>6.1600080694969215</v>
      </c>
      <c r="AK137" s="8">
        <f t="shared" si="74"/>
        <v>21.320835750127632</v>
      </c>
      <c r="AL137" s="42">
        <f t="shared" si="75"/>
        <v>1.7362249413656332</v>
      </c>
      <c r="AZ137" s="8"/>
    </row>
    <row r="138" spans="1:52" ht="15" x14ac:dyDescent="0.15">
      <c r="A138" s="40"/>
      <c r="B138" s="41">
        <f t="shared" si="51"/>
        <v>739.59698078901613</v>
      </c>
      <c r="C138" s="41">
        <f t="shared" si="51"/>
        <v>716.70302415793196</v>
      </c>
      <c r="D138" s="41">
        <f t="shared" si="51"/>
        <v>8.0551503233857087</v>
      </c>
      <c r="E138" s="41">
        <f t="shared" si="72"/>
        <v>16</v>
      </c>
      <c r="F138" s="41">
        <f t="shared" si="52"/>
        <v>16</v>
      </c>
      <c r="G138" s="41">
        <f t="shared" si="53"/>
        <v>2396.4085352017009</v>
      </c>
      <c r="H138" s="25">
        <f t="shared" si="73"/>
        <v>0.04</v>
      </c>
      <c r="I138" s="227">
        <f t="shared" si="54"/>
        <v>18.315165304867332</v>
      </c>
      <c r="J138" s="228">
        <f t="shared" si="76"/>
        <v>80</v>
      </c>
      <c r="K138" s="41">
        <f t="shared" si="55"/>
        <v>1</v>
      </c>
      <c r="L138" s="216">
        <f t="shared" si="56"/>
        <v>8.0951503233857078</v>
      </c>
      <c r="M138" s="216">
        <f t="shared" si="42"/>
        <v>8.0751503233857083</v>
      </c>
      <c r="N138" s="41">
        <f t="shared" si="57"/>
        <v>0.23157777626977349</v>
      </c>
      <c r="O138" s="41">
        <f t="shared" si="58"/>
        <v>6.9631121076264364</v>
      </c>
      <c r="P138" s="229">
        <f t="shared" si="59"/>
        <v>151.66707591588184</v>
      </c>
      <c r="Q138" s="41">
        <f t="shared" si="60"/>
        <v>2298.3315708229707</v>
      </c>
      <c r="R138" s="41">
        <f t="shared" si="61"/>
        <v>1265.165131491118</v>
      </c>
      <c r="S138" s="216">
        <f t="shared" si="43"/>
        <v>0.26089279243833713</v>
      </c>
      <c r="T138" s="216">
        <f t="shared" si="44"/>
        <v>0.31332095520182462</v>
      </c>
      <c r="U138" s="231">
        <f t="shared" si="62"/>
        <v>8.0151503233857095</v>
      </c>
      <c r="V138" s="231">
        <f t="shared" si="45"/>
        <v>8.0351503233857091</v>
      </c>
      <c r="W138" s="41">
        <f t="shared" si="63"/>
        <v>-0.22320521756490308</v>
      </c>
      <c r="X138" s="41">
        <f t="shared" si="64"/>
        <v>2263.1633829092521</v>
      </c>
      <c r="Y138" s="41">
        <f t="shared" si="65"/>
        <v>150.16824128527801</v>
      </c>
      <c r="Z138" s="41">
        <f t="shared" si="66"/>
        <v>1263.3626994762683</v>
      </c>
      <c r="AA138" s="231">
        <f t="shared" si="46"/>
        <v>0.25726722973261124</v>
      </c>
      <c r="AB138" s="231">
        <f t="shared" si="67"/>
        <v>-0.30051887637130609</v>
      </c>
      <c r="AC138" s="41">
        <f t="shared" si="68"/>
        <v>0.31332095520182462</v>
      </c>
      <c r="AD138" s="41">
        <f t="shared" si="47"/>
        <v>0.12766461781732452</v>
      </c>
      <c r="AE138" s="41">
        <f t="shared" si="69"/>
        <v>-4.4370136236383893E-3</v>
      </c>
      <c r="AF138" s="41">
        <f t="shared" si="48"/>
        <v>739.51523761008411</v>
      </c>
      <c r="AG138" s="41">
        <f t="shared" si="49"/>
        <v>716.38970320273017</v>
      </c>
      <c r="AH138" s="41">
        <f t="shared" si="70"/>
        <v>8.0957876914229061</v>
      </c>
      <c r="AI138" s="41">
        <f t="shared" si="50"/>
        <v>247.65222136065822</v>
      </c>
      <c r="AJ138" s="41">
        <f t="shared" si="71"/>
        <v>6.2288003532082152</v>
      </c>
      <c r="AK138" s="8">
        <f t="shared" si="74"/>
        <v>21.905419451562818</v>
      </c>
      <c r="AL138" s="42">
        <f t="shared" si="75"/>
        <v>1.7560371190744859</v>
      </c>
      <c r="AZ138" s="8"/>
    </row>
    <row r="139" spans="1:52" ht="15" x14ac:dyDescent="0.15">
      <c r="A139" s="40"/>
      <c r="B139" s="41">
        <f t="shared" si="51"/>
        <v>739.51523761008411</v>
      </c>
      <c r="C139" s="41">
        <f t="shared" si="51"/>
        <v>716.38970320273017</v>
      </c>
      <c r="D139" s="41">
        <f t="shared" si="51"/>
        <v>8.0957876914229061</v>
      </c>
      <c r="E139" s="41">
        <f t="shared" si="72"/>
        <v>16</v>
      </c>
      <c r="F139" s="41">
        <f t="shared" si="52"/>
        <v>16</v>
      </c>
      <c r="G139" s="41">
        <f t="shared" si="53"/>
        <v>2432.6801243353743</v>
      </c>
      <c r="H139" s="25">
        <f t="shared" si="73"/>
        <v>0.04</v>
      </c>
      <c r="I139" s="227">
        <f t="shared" si="54"/>
        <v>18.500427525883151</v>
      </c>
      <c r="J139" s="228">
        <f t="shared" si="76"/>
        <v>80</v>
      </c>
      <c r="K139" s="41">
        <f t="shared" si="55"/>
        <v>1</v>
      </c>
      <c r="L139" s="216">
        <f t="shared" si="56"/>
        <v>8.1357876914229053</v>
      </c>
      <c r="M139" s="216">
        <f t="shared" si="42"/>
        <v>8.1157876914229057</v>
      </c>
      <c r="N139" s="41">
        <f t="shared" si="57"/>
        <v>0.232764431684231</v>
      </c>
      <c r="O139" s="41">
        <f t="shared" si="58"/>
        <v>6.9527906688999543</v>
      </c>
      <c r="P139" s="229">
        <f t="shared" si="59"/>
        <v>152.68484066023109</v>
      </c>
      <c r="Q139" s="41">
        <f t="shared" si="60"/>
        <v>2334.418698951833</v>
      </c>
      <c r="R139" s="41">
        <f t="shared" si="61"/>
        <v>1266.3667949158059</v>
      </c>
      <c r="S139" s="216">
        <f t="shared" si="43"/>
        <v>0.26513074048739493</v>
      </c>
      <c r="T139" s="216">
        <f t="shared" si="44"/>
        <v>0.3167426432269187</v>
      </c>
      <c r="U139" s="231">
        <f t="shared" si="62"/>
        <v>8.055787691422907</v>
      </c>
      <c r="V139" s="231">
        <f t="shared" si="45"/>
        <v>8.0757876914229065</v>
      </c>
      <c r="W139" s="41">
        <f t="shared" si="63"/>
        <v>-0.22431289349814421</v>
      </c>
      <c r="X139" s="41">
        <f t="shared" si="64"/>
        <v>2298.8947772456445</v>
      </c>
      <c r="Y139" s="41">
        <f t="shared" si="65"/>
        <v>151.18348473300037</v>
      </c>
      <c r="Z139" s="41">
        <f t="shared" si="66"/>
        <v>1264.5878989749335</v>
      </c>
      <c r="AA139" s="231">
        <f t="shared" si="46"/>
        <v>0.26146340816356534</v>
      </c>
      <c r="AB139" s="231">
        <f t="shared" si="67"/>
        <v>-0.30372617413630237</v>
      </c>
      <c r="AC139" s="41">
        <f t="shared" si="68"/>
        <v>0.3167426432269187</v>
      </c>
      <c r="AD139" s="41">
        <f t="shared" si="47"/>
        <v>0.12628549030369574</v>
      </c>
      <c r="AE139" s="41">
        <f t="shared" si="69"/>
        <v>-4.3777406505250051E-3</v>
      </c>
      <c r="AF139" s="41">
        <f t="shared" si="48"/>
        <v>739.43125939854144</v>
      </c>
      <c r="AG139" s="41">
        <f t="shared" si="49"/>
        <v>716.07296055950326</v>
      </c>
      <c r="AH139" s="41">
        <f t="shared" si="70"/>
        <v>8.1364287709201637</v>
      </c>
      <c r="AI139" s="41">
        <f t="shared" si="50"/>
        <v>250.11919492723058</v>
      </c>
      <c r="AJ139" s="41">
        <f t="shared" si="71"/>
        <v>6.2982779073546684</v>
      </c>
      <c r="AK139" s="8">
        <f t="shared" si="74"/>
        <v>22.504807225104212</v>
      </c>
      <c r="AL139" s="42">
        <f t="shared" si="75"/>
        <v>1.7760466546686644</v>
      </c>
      <c r="AZ139" s="8"/>
    </row>
    <row r="140" spans="1:52" ht="15" x14ac:dyDescent="0.15">
      <c r="A140" s="40"/>
      <c r="B140" s="41">
        <f t="shared" si="51"/>
        <v>739.43125939854144</v>
      </c>
      <c r="C140" s="41">
        <f t="shared" si="51"/>
        <v>716.07296055950326</v>
      </c>
      <c r="D140" s="41">
        <f t="shared" si="51"/>
        <v>8.1364287709201637</v>
      </c>
      <c r="E140" s="41">
        <f t="shared" si="72"/>
        <v>16</v>
      </c>
      <c r="F140" s="41">
        <f t="shared" si="52"/>
        <v>16</v>
      </c>
      <c r="G140" s="41">
        <f t="shared" si="53"/>
        <v>2469.3192396509598</v>
      </c>
      <c r="H140" s="25">
        <f t="shared" si="73"/>
        <v>0.04</v>
      </c>
      <c r="I140" s="227">
        <f t="shared" si="54"/>
        <v>18.686639071230548</v>
      </c>
      <c r="J140" s="228">
        <f t="shared" si="76"/>
        <v>80</v>
      </c>
      <c r="K140" s="41">
        <f t="shared" si="55"/>
        <v>1</v>
      </c>
      <c r="L140" s="216">
        <f t="shared" si="56"/>
        <v>8.1764287709201628</v>
      </c>
      <c r="M140" s="216">
        <f t="shared" si="42"/>
        <v>8.1564287709201633</v>
      </c>
      <c r="N140" s="41">
        <f t="shared" si="57"/>
        <v>0.23395139422480327</v>
      </c>
      <c r="O140" s="41">
        <f t="shared" si="58"/>
        <v>6.9421870200558331</v>
      </c>
      <c r="P140" s="229">
        <f t="shared" si="59"/>
        <v>153.70440005620782</v>
      </c>
      <c r="Q140" s="41">
        <f t="shared" si="60"/>
        <v>2370.8723792884239</v>
      </c>
      <c r="R140" s="41">
        <f t="shared" si="61"/>
        <v>1267.5529864037017</v>
      </c>
      <c r="S140" s="216">
        <f t="shared" si="43"/>
        <v>0.26942987219578424</v>
      </c>
      <c r="T140" s="216">
        <f t="shared" si="44"/>
        <v>0.32023126229916082</v>
      </c>
      <c r="U140" s="231">
        <f t="shared" si="62"/>
        <v>8.0964287709201646</v>
      </c>
      <c r="V140" s="231">
        <f t="shared" si="45"/>
        <v>8.1164287709201641</v>
      </c>
      <c r="W140" s="41">
        <f t="shared" si="63"/>
        <v>-0.22542047184934688</v>
      </c>
      <c r="X140" s="41">
        <f t="shared" si="64"/>
        <v>2334.9909009316398</v>
      </c>
      <c r="Y140" s="41">
        <f t="shared" si="65"/>
        <v>152.20053101798001</v>
      </c>
      <c r="Z140" s="41">
        <f t="shared" si="66"/>
        <v>1265.7971877484358</v>
      </c>
      <c r="AA140" s="231">
        <f t="shared" si="46"/>
        <v>0.26572031392058348</v>
      </c>
      <c r="AB140" s="231">
        <f t="shared" si="67"/>
        <v>-0.3069953808104755</v>
      </c>
      <c r="AC140" s="41">
        <f t="shared" si="68"/>
        <v>0.32023126229916082</v>
      </c>
      <c r="AD140" s="41">
        <f t="shared" si="47"/>
        <v>0.12490972840319352</v>
      </c>
      <c r="AE140" s="41">
        <f t="shared" si="69"/>
        <v>-4.3196805663992463E-3</v>
      </c>
      <c r="AF140" s="41">
        <f t="shared" si="48"/>
        <v>739.34497953046707</v>
      </c>
      <c r="AG140" s="41">
        <f t="shared" si="49"/>
        <v>715.75272929720404</v>
      </c>
      <c r="AH140" s="41">
        <f t="shared" si="70"/>
        <v>8.1770735597631763</v>
      </c>
      <c r="AI140" s="41">
        <f t="shared" si="50"/>
        <v>252.63737747778117</v>
      </c>
      <c r="AJ140" s="41">
        <f t="shared" si="71"/>
        <v>6.3684549566540518</v>
      </c>
      <c r="AK140" s="8">
        <f t="shared" si="74"/>
        <v>23.119393151958622</v>
      </c>
      <c r="AL140" s="42">
        <f t="shared" si="75"/>
        <v>1.796257644866887</v>
      </c>
      <c r="AZ140" s="8"/>
    </row>
    <row r="141" spans="1:52" ht="15" x14ac:dyDescent="0.15">
      <c r="A141" s="40"/>
      <c r="B141" s="41">
        <f t="shared" si="51"/>
        <v>739.34497953046707</v>
      </c>
      <c r="C141" s="41">
        <f t="shared" si="51"/>
        <v>715.75272929720404</v>
      </c>
      <c r="D141" s="41">
        <f t="shared" si="51"/>
        <v>8.1770735597631763</v>
      </c>
      <c r="E141" s="41">
        <f t="shared" si="72"/>
        <v>16</v>
      </c>
      <c r="F141" s="41">
        <f t="shared" si="52"/>
        <v>16</v>
      </c>
      <c r="G141" s="41">
        <f t="shared" si="53"/>
        <v>2506.3277987066176</v>
      </c>
      <c r="H141" s="25">
        <f t="shared" si="73"/>
        <v>0.04</v>
      </c>
      <c r="I141" s="227">
        <f t="shared" si="54"/>
        <v>18.873800186610424</v>
      </c>
      <c r="J141" s="228">
        <f t="shared" si="76"/>
        <v>80</v>
      </c>
      <c r="K141" s="41">
        <f t="shared" si="55"/>
        <v>1</v>
      </c>
      <c r="L141" s="216">
        <f t="shared" si="56"/>
        <v>8.2170735597631754</v>
      </c>
      <c r="M141" s="216">
        <f t="shared" si="42"/>
        <v>8.1970735597631759</v>
      </c>
      <c r="N141" s="41">
        <f t="shared" si="57"/>
        <v>0.23513866388422855</v>
      </c>
      <c r="O141" s="41">
        <f t="shared" si="58"/>
        <v>6.9312927487136422</v>
      </c>
      <c r="P141" s="229">
        <f t="shared" si="59"/>
        <v>154.72574887082695</v>
      </c>
      <c r="Q141" s="41">
        <f t="shared" si="60"/>
        <v>2407.6945288281436</v>
      </c>
      <c r="R141" s="41">
        <f t="shared" si="61"/>
        <v>1268.7239914915717</v>
      </c>
      <c r="S141" s="216">
        <f t="shared" si="43"/>
        <v>0.27379151912623217</v>
      </c>
      <c r="T141" s="216">
        <f t="shared" si="44"/>
        <v>0.32378947654441009</v>
      </c>
      <c r="U141" s="231">
        <f t="shared" si="62"/>
        <v>8.1370735597631771</v>
      </c>
      <c r="V141" s="231">
        <f t="shared" si="45"/>
        <v>8.1570735597631767</v>
      </c>
      <c r="W141" s="41">
        <f t="shared" si="63"/>
        <v>-0.22652795250638036</v>
      </c>
      <c r="X141" s="41">
        <f t="shared" si="64"/>
        <v>2371.4536704908542</v>
      </c>
      <c r="Y141" s="41">
        <f t="shared" si="65"/>
        <v>153.21937483973716</v>
      </c>
      <c r="Z141" s="41">
        <f t="shared" si="66"/>
        <v>1266.9908619735472</v>
      </c>
      <c r="AA141" s="231">
        <f t="shared" si="46"/>
        <v>0.27003926667805067</v>
      </c>
      <c r="AB141" s="231">
        <f t="shared" si="67"/>
        <v>-0.31032895629259849</v>
      </c>
      <c r="AC141" s="41">
        <f t="shared" si="68"/>
        <v>0.32378947654441009</v>
      </c>
      <c r="AD141" s="41">
        <f t="shared" si="47"/>
        <v>0.12353706002706888</v>
      </c>
      <c r="AE141" s="41">
        <f t="shared" si="69"/>
        <v>-4.2628079915235538E-3</v>
      </c>
      <c r="AF141" s="41">
        <f t="shared" si="48"/>
        <v>739.25632871780692</v>
      </c>
      <c r="AG141" s="41">
        <f t="shared" si="49"/>
        <v>715.42893982065959</v>
      </c>
      <c r="AH141" s="41">
        <f t="shared" si="70"/>
        <v>8.2177220558731836</v>
      </c>
      <c r="AI141" s="41">
        <f t="shared" si="50"/>
        <v>255.20875991613266</v>
      </c>
      <c r="AJ141" s="41">
        <f t="shared" si="71"/>
        <v>6.4393462788529776</v>
      </c>
      <c r="AK141" s="8">
        <f t="shared" si="74"/>
        <v>23.749585052946991</v>
      </c>
      <c r="AL141" s="42">
        <f t="shared" si="75"/>
        <v>1.8166743456601777</v>
      </c>
      <c r="AZ141" s="8"/>
    </row>
    <row r="142" spans="1:52" ht="15" x14ac:dyDescent="0.15">
      <c r="A142" s="40"/>
      <c r="B142" s="41">
        <f t="shared" si="51"/>
        <v>739.25632871780692</v>
      </c>
      <c r="C142" s="41">
        <f t="shared" si="51"/>
        <v>715.42893982065959</v>
      </c>
      <c r="D142" s="41">
        <f t="shared" si="51"/>
        <v>8.2177220558731836</v>
      </c>
      <c r="E142" s="41">
        <f t="shared" si="72"/>
        <v>16</v>
      </c>
      <c r="F142" s="41">
        <f t="shared" si="52"/>
        <v>16</v>
      </c>
      <c r="G142" s="41">
        <f t="shared" si="53"/>
        <v>2543.7077200227977</v>
      </c>
      <c r="H142" s="25">
        <f t="shared" si="73"/>
        <v>0.04</v>
      </c>
      <c r="I142" s="227">
        <f t="shared" si="54"/>
        <v>19.061911117717866</v>
      </c>
      <c r="J142" s="228">
        <f t="shared" si="76"/>
        <v>80</v>
      </c>
      <c r="K142" s="41">
        <f t="shared" si="55"/>
        <v>1</v>
      </c>
      <c r="L142" s="216">
        <f t="shared" si="56"/>
        <v>8.2577220558731828</v>
      </c>
      <c r="M142" s="216">
        <f t="shared" si="42"/>
        <v>8.2377220558731832</v>
      </c>
      <c r="N142" s="41">
        <f t="shared" si="57"/>
        <v>0.23632624065617591</v>
      </c>
      <c r="O142" s="41">
        <f t="shared" si="58"/>
        <v>6.9200991061017545</v>
      </c>
      <c r="P142" s="229">
        <f t="shared" si="59"/>
        <v>155.74888191523198</v>
      </c>
      <c r="Q142" s="41">
        <f t="shared" si="60"/>
        <v>2444.8870655285227</v>
      </c>
      <c r="R142" s="41">
        <f t="shared" si="61"/>
        <v>1269.8800888537357</v>
      </c>
      <c r="S142" s="216">
        <f t="shared" si="43"/>
        <v>0.27821707153775038</v>
      </c>
      <c r="T142" s="216">
        <f t="shared" si="44"/>
        <v>0.32742010282740586</v>
      </c>
      <c r="U142" s="231">
        <f t="shared" si="62"/>
        <v>8.1777220558731845</v>
      </c>
      <c r="V142" s="231">
        <f t="shared" si="45"/>
        <v>8.197722055873184</v>
      </c>
      <c r="W142" s="41">
        <f t="shared" si="63"/>
        <v>-0.22763533535826497</v>
      </c>
      <c r="X142" s="41">
        <f t="shared" si="64"/>
        <v>2408.2850034090397</v>
      </c>
      <c r="Y142" s="41">
        <f t="shared" si="65"/>
        <v>154.24001094280382</v>
      </c>
      <c r="Z142" s="41">
        <f t="shared" si="66"/>
        <v>1268.1692106470991</v>
      </c>
      <c r="AA142" s="231">
        <f t="shared" si="46"/>
        <v>0.27442164422449289</v>
      </c>
      <c r="AB142" s="231">
        <f t="shared" si="67"/>
        <v>-0.31372950081313478</v>
      </c>
      <c r="AC142" s="41">
        <f t="shared" si="68"/>
        <v>0.32742010282740586</v>
      </c>
      <c r="AD142" s="41">
        <f t="shared" si="47"/>
        <v>0.12216720859404698</v>
      </c>
      <c r="AE142" s="41">
        <f t="shared" si="69"/>
        <v>-4.2070985329893864E-3</v>
      </c>
      <c r="AF142" s="41">
        <f t="shared" si="48"/>
        <v>739.16523485563573</v>
      </c>
      <c r="AG142" s="41">
        <f t="shared" si="49"/>
        <v>715.10151971783216</v>
      </c>
      <c r="AH142" s="41">
        <f t="shared" si="70"/>
        <v>8.2583742572062704</v>
      </c>
      <c r="AI142" s="41">
        <f t="shared" si="50"/>
        <v>257.83544895404526</v>
      </c>
      <c r="AJ142" s="41">
        <f t="shared" si="71"/>
        <v>6.5109672368957678</v>
      </c>
      <c r="AK142" s="8">
        <f t="shared" si="74"/>
        <v>24.395805206152517</v>
      </c>
      <c r="AL142" s="42">
        <f t="shared" si="75"/>
        <v>1.8373011815765012</v>
      </c>
      <c r="AZ142" s="8"/>
    </row>
    <row r="143" spans="1:52" ht="15" x14ac:dyDescent="0.15">
      <c r="A143" s="40"/>
      <c r="B143" s="41">
        <f t="shared" si="51"/>
        <v>739.16523485563573</v>
      </c>
      <c r="C143" s="41">
        <f t="shared" si="51"/>
        <v>715.10151971783216</v>
      </c>
      <c r="D143" s="41">
        <f t="shared" si="51"/>
        <v>8.2583742572062704</v>
      </c>
      <c r="E143" s="41">
        <f t="shared" si="72"/>
        <v>16</v>
      </c>
      <c r="F143" s="41">
        <f t="shared" si="52"/>
        <v>16</v>
      </c>
      <c r="G143" s="41">
        <f t="shared" si="53"/>
        <v>2581.460923082459</v>
      </c>
      <c r="H143" s="25">
        <f t="shared" si="73"/>
        <v>0.04</v>
      </c>
      <c r="I143" s="227">
        <f t="shared" si="54"/>
        <v>19.250972110242856</v>
      </c>
      <c r="J143" s="228">
        <f t="shared" si="76"/>
        <v>80</v>
      </c>
      <c r="K143" s="41">
        <f t="shared" si="55"/>
        <v>1</v>
      </c>
      <c r="L143" s="216">
        <f t="shared" si="56"/>
        <v>8.2983742572062695</v>
      </c>
      <c r="M143" s="216">
        <f t="shared" si="42"/>
        <v>8.27837425720627</v>
      </c>
      <c r="N143" s="41">
        <f t="shared" si="57"/>
        <v>0.23751412453528786</v>
      </c>
      <c r="O143" s="41">
        <f t="shared" si="58"/>
        <v>6.9085969877716051</v>
      </c>
      <c r="P143" s="229">
        <f t="shared" si="59"/>
        <v>156.7737940441159</v>
      </c>
      <c r="Q143" s="41">
        <f t="shared" si="60"/>
        <v>2482.4519083094506</v>
      </c>
      <c r="R143" s="41">
        <f t="shared" si="61"/>
        <v>1271.0215505051333</v>
      </c>
      <c r="S143" s="216">
        <f t="shared" si="43"/>
        <v>0.28270798209488468</v>
      </c>
      <c r="T143" s="216">
        <f t="shared" si="44"/>
        <v>0.33112612242494893</v>
      </c>
      <c r="U143" s="231">
        <f t="shared" si="62"/>
        <v>8.2183742572062712</v>
      </c>
      <c r="V143" s="231">
        <f t="shared" si="45"/>
        <v>8.2383742572062708</v>
      </c>
      <c r="W143" s="41">
        <f t="shared" si="63"/>
        <v>-0.22874262029484527</v>
      </c>
      <c r="X143" s="41">
        <f t="shared" si="64"/>
        <v>2445.4868181343272</v>
      </c>
      <c r="Y143" s="41">
        <f t="shared" si="65"/>
        <v>155.26243411612919</v>
      </c>
      <c r="Z143" s="41">
        <f t="shared" si="66"/>
        <v>1269.3325158002897</v>
      </c>
      <c r="AA143" s="231">
        <f t="shared" si="46"/>
        <v>0.27886888613477029</v>
      </c>
      <c r="AB143" s="231">
        <f t="shared" si="67"/>
        <v>-0.31719976561376656</v>
      </c>
      <c r="AC143" s="41">
        <f t="shared" si="68"/>
        <v>0.33112612242494893</v>
      </c>
      <c r="AD143" s="41">
        <f t="shared" si="47"/>
        <v>0.12079989252151546</v>
      </c>
      <c r="AE143" s="41">
        <f t="shared" si="69"/>
        <v>-4.1525287674606609E-3</v>
      </c>
      <c r="AF143" s="41">
        <f t="shared" si="48"/>
        <v>739.07162285774609</v>
      </c>
      <c r="AG143" s="41">
        <f t="shared" si="49"/>
        <v>714.7703935954072</v>
      </c>
      <c r="AH143" s="41">
        <f t="shared" si="70"/>
        <v>8.299030161752686</v>
      </c>
      <c r="AI143" s="41">
        <f t="shared" si="50"/>
        <v>260.51967592001239</v>
      </c>
      <c r="AJ143" s="41">
        <f t="shared" si="71"/>
        <v>6.5833338135402153</v>
      </c>
      <c r="AK143" s="8">
        <f t="shared" si="74"/>
        <v>25.058491117008089</v>
      </c>
      <c r="AL143" s="42">
        <f t="shared" si="75"/>
        <v>1.8581427556501022</v>
      </c>
      <c r="AZ143" s="8"/>
    </row>
    <row r="144" spans="1:52" ht="15" x14ac:dyDescent="0.15">
      <c r="A144" s="40"/>
      <c r="B144" s="41">
        <f t="shared" si="51"/>
        <v>739.07162285774609</v>
      </c>
      <c r="C144" s="41">
        <f t="shared" si="51"/>
        <v>714.7703935954072</v>
      </c>
      <c r="D144" s="41">
        <f t="shared" si="51"/>
        <v>8.299030161752686</v>
      </c>
      <c r="E144" s="41">
        <f t="shared" si="72"/>
        <v>16</v>
      </c>
      <c r="F144" s="41">
        <f t="shared" si="52"/>
        <v>16</v>
      </c>
      <c r="G144" s="41">
        <f t="shared" si="53"/>
        <v>2619.5893283313335</v>
      </c>
      <c r="H144" s="25">
        <f t="shared" si="73"/>
        <v>0.04</v>
      </c>
      <c r="I144" s="227">
        <f t="shared" si="54"/>
        <v>19.440983409871116</v>
      </c>
      <c r="J144" s="228">
        <f t="shared" si="76"/>
        <v>80</v>
      </c>
      <c r="K144" s="41">
        <f t="shared" si="55"/>
        <v>1</v>
      </c>
      <c r="L144" s="216">
        <f t="shared" si="56"/>
        <v>8.3390301617526852</v>
      </c>
      <c r="M144" s="216">
        <f t="shared" si="42"/>
        <v>8.3190301617526856</v>
      </c>
      <c r="N144" s="41">
        <f t="shared" si="57"/>
        <v>0.23870231551723009</v>
      </c>
      <c r="O144" s="41">
        <f t="shared" si="58"/>
        <v>6.8967769128380736</v>
      </c>
      <c r="P144" s="229">
        <f t="shared" si="59"/>
        <v>157.80048015515229</v>
      </c>
      <c r="Q144" s="41">
        <f t="shared" si="60"/>
        <v>2520.3909770534174</v>
      </c>
      <c r="R144" s="41">
        <f t="shared" si="61"/>
        <v>1272.1486419972612</v>
      </c>
      <c r="S144" s="216">
        <f t="shared" si="43"/>
        <v>0.28726576987466873</v>
      </c>
      <c r="T144" s="216">
        <f t="shared" si="44"/>
        <v>0.33491069381535854</v>
      </c>
      <c r="U144" s="231">
        <f t="shared" si="62"/>
        <v>8.2590301617526869</v>
      </c>
      <c r="V144" s="231">
        <f t="shared" si="45"/>
        <v>8.2790301617526865</v>
      </c>
      <c r="W144" s="41">
        <f t="shared" si="63"/>
        <v>-0.22984980720710979</v>
      </c>
      <c r="X144" s="41">
        <f t="shared" si="64"/>
        <v>2483.0610340774442</v>
      </c>
      <c r="Y144" s="41">
        <f t="shared" si="65"/>
        <v>156.28663919249507</v>
      </c>
      <c r="Z144" s="41">
        <f t="shared" si="66"/>
        <v>1270.4810527053996</v>
      </c>
      <c r="AA144" s="231">
        <f t="shared" si="46"/>
        <v>0.28338249773695778</v>
      </c>
      <c r="AB144" s="231">
        <f t="shared" si="67"/>
        <v>-0.32074266464502416</v>
      </c>
      <c r="AC144" s="41">
        <f t="shared" si="68"/>
        <v>0.33491069381535854</v>
      </c>
      <c r="AD144" s="41">
        <f t="shared" si="47"/>
        <v>0.11943482468210651</v>
      </c>
      <c r="AE144" s="41">
        <f t="shared" si="69"/>
        <v>-4.0990762255894196E-3</v>
      </c>
      <c r="AF144" s="41">
        <f t="shared" si="48"/>
        <v>738.97541447944798</v>
      </c>
      <c r="AG144" s="41">
        <f t="shared" si="49"/>
        <v>714.43548290159185</v>
      </c>
      <c r="AH144" s="41">
        <f t="shared" si="70"/>
        <v>8.3396897675362069</v>
      </c>
      <c r="AI144" s="41">
        <f t="shared" si="50"/>
        <v>263.26380641302416</v>
      </c>
      <c r="AJ144" s="41">
        <f t="shared" si="71"/>
        <v>6.6564626486549443</v>
      </c>
      <c r="AK144" s="8">
        <f t="shared" si="74"/>
        <v>25.738096345725257</v>
      </c>
      <c r="AL144" s="42">
        <f t="shared" si="75"/>
        <v>1.8792038601631442</v>
      </c>
      <c r="AZ144" s="8"/>
    </row>
    <row r="145" spans="1:52" ht="15" x14ac:dyDescent="0.15">
      <c r="A145" s="40"/>
      <c r="B145" s="41">
        <f t="shared" si="51"/>
        <v>738.97541447944798</v>
      </c>
      <c r="C145" s="41">
        <f t="shared" si="51"/>
        <v>714.43548290159185</v>
      </c>
      <c r="D145" s="41">
        <f t="shared" si="51"/>
        <v>8.3396897675362069</v>
      </c>
      <c r="E145" s="41">
        <f t="shared" si="72"/>
        <v>16</v>
      </c>
      <c r="F145" s="41">
        <f t="shared" si="52"/>
        <v>16</v>
      </c>
      <c r="G145" s="41">
        <f t="shared" si="53"/>
        <v>2658.0948571781623</v>
      </c>
      <c r="H145" s="25">
        <f t="shared" si="73"/>
        <v>0.04</v>
      </c>
      <c r="I145" s="227">
        <f t="shared" si="54"/>
        <v>19.631945262284901</v>
      </c>
      <c r="J145" s="228">
        <f t="shared" si="76"/>
        <v>80</v>
      </c>
      <c r="K145" s="41">
        <f t="shared" si="55"/>
        <v>1</v>
      </c>
      <c r="L145" s="216">
        <f t="shared" si="56"/>
        <v>8.3796897675362061</v>
      </c>
      <c r="M145" s="216">
        <f t="shared" si="42"/>
        <v>8.3596897675362065</v>
      </c>
      <c r="N145" s="41">
        <f t="shared" si="57"/>
        <v>0.23989081359858488</v>
      </c>
      <c r="O145" s="41">
        <f t="shared" si="58"/>
        <v>6.8846290016049645</v>
      </c>
      <c r="P145" s="229">
        <f t="shared" si="59"/>
        <v>158.82893518843767</v>
      </c>
      <c r="Q145" s="41">
        <f t="shared" si="60"/>
        <v>2558.7061926057663</v>
      </c>
      <c r="R145" s="41">
        <f t="shared" si="61"/>
        <v>1273.2616226072682</v>
      </c>
      <c r="S145" s="216">
        <f t="shared" si="43"/>
        <v>0.29189202470079789</v>
      </c>
      <c r="T145" s="216">
        <f t="shared" si="44"/>
        <v>0.33877716671277713</v>
      </c>
      <c r="U145" s="231">
        <f t="shared" si="62"/>
        <v>8.2996897675362078</v>
      </c>
      <c r="V145" s="231">
        <f t="shared" si="45"/>
        <v>8.3196897675362074</v>
      </c>
      <c r="W145" s="41">
        <f t="shared" si="63"/>
        <v>-0.23095689598684999</v>
      </c>
      <c r="X145" s="41">
        <f t="shared" si="64"/>
        <v>2521.0095716119854</v>
      </c>
      <c r="Y145" s="41">
        <f t="shared" si="65"/>
        <v>157.31262104794337</v>
      </c>
      <c r="Z145" s="41">
        <f t="shared" si="66"/>
        <v>1271.6150900752295</v>
      </c>
      <c r="AA145" s="231">
        <f t="shared" si="46"/>
        <v>0.28796405440313555</v>
      </c>
      <c r="AB145" s="231">
        <f t="shared" si="67"/>
        <v>-0.32436128739715558</v>
      </c>
      <c r="AC145" s="41">
        <f t="shared" si="68"/>
        <v>0.33877716671277713</v>
      </c>
      <c r="AD145" s="41">
        <f t="shared" si="47"/>
        <v>0.11807171182204525</v>
      </c>
      <c r="AE145" s="41">
        <f t="shared" si="69"/>
        <v>-4.0467193782967965E-3</v>
      </c>
      <c r="AF145" s="41">
        <f t="shared" si="48"/>
        <v>738.87652812633382</v>
      </c>
      <c r="AG145" s="41">
        <f t="shared" si="49"/>
        <v>714.09670573487904</v>
      </c>
      <c r="AH145" s="41">
        <f t="shared" si="70"/>
        <v>8.3803530726134987</v>
      </c>
      <c r="AI145" s="41">
        <f t="shared" si="50"/>
        <v>266.07035089855327</v>
      </c>
      <c r="AJ145" s="41">
        <f t="shared" si="71"/>
        <v>6.7303710794600979</v>
      </c>
      <c r="AK145" s="8">
        <f t="shared" si="74"/>
        <v>26.435091397524481</v>
      </c>
      <c r="AL145" s="42">
        <f t="shared" si="75"/>
        <v>1.9004894882350285</v>
      </c>
      <c r="AZ145" s="8"/>
    </row>
    <row r="146" spans="1:52" ht="15" x14ac:dyDescent="0.15">
      <c r="A146" s="40"/>
      <c r="B146" s="41">
        <f t="shared" si="51"/>
        <v>738.87652812633382</v>
      </c>
      <c r="C146" s="41">
        <f t="shared" si="51"/>
        <v>714.09670573487904</v>
      </c>
      <c r="D146" s="41">
        <f t="shared" si="51"/>
        <v>8.3803530726134987</v>
      </c>
      <c r="E146" s="41">
        <f t="shared" si="72"/>
        <v>16</v>
      </c>
      <c r="F146" s="41">
        <f t="shared" si="52"/>
        <v>16</v>
      </c>
      <c r="G146" s="41">
        <f t="shared" si="53"/>
        <v>2696.9794319949488</v>
      </c>
      <c r="H146" s="25">
        <f t="shared" si="73"/>
        <v>0.04</v>
      </c>
      <c r="I146" s="227">
        <f t="shared" si="54"/>
        <v>19.823857913163831</v>
      </c>
      <c r="J146" s="228">
        <f t="shared" si="76"/>
        <v>80</v>
      </c>
      <c r="K146" s="41">
        <f t="shared" si="55"/>
        <v>1</v>
      </c>
      <c r="L146" s="216">
        <f t="shared" si="56"/>
        <v>8.4203530726134979</v>
      </c>
      <c r="M146" s="216">
        <f t="shared" si="42"/>
        <v>8.4003530726134983</v>
      </c>
      <c r="N146" s="41">
        <f t="shared" si="57"/>
        <v>0.24107961877685113</v>
      </c>
      <c r="O146" s="41">
        <f t="shared" si="58"/>
        <v>6.872142951418418</v>
      </c>
      <c r="P146" s="229">
        <f t="shared" si="59"/>
        <v>159.85915412594318</v>
      </c>
      <c r="Q146" s="41">
        <f t="shared" si="60"/>
        <v>2597.3994767749409</v>
      </c>
      <c r="R146" s="41">
        <f t="shared" si="61"/>
        <v>1274.3607455204879</v>
      </c>
      <c r="S146" s="216">
        <f t="shared" si="43"/>
        <v>0.29658841183802809</v>
      </c>
      <c r="T146" s="216">
        <f t="shared" si="44"/>
        <v>0.34272909749297253</v>
      </c>
      <c r="U146" s="231">
        <f t="shared" si="62"/>
        <v>8.3403530726134996</v>
      </c>
      <c r="V146" s="231">
        <f t="shared" si="45"/>
        <v>8.3603530726134991</v>
      </c>
      <c r="W146" s="41">
        <f t="shared" si="63"/>
        <v>-0.23206388652681653</v>
      </c>
      <c r="X146" s="41">
        <f t="shared" si="64"/>
        <v>2559.334352074653</v>
      </c>
      <c r="Y146" s="41">
        <f t="shared" si="65"/>
        <v>158.34037460121269</v>
      </c>
      <c r="Z146" s="41">
        <f t="shared" si="66"/>
        <v>1272.734890255552</v>
      </c>
      <c r="AA146" s="231">
        <f t="shared" si="46"/>
        <v>0.29261520619675013</v>
      </c>
      <c r="AB146" s="231">
        <f t="shared" si="67"/>
        <v>-0.32805891299857681</v>
      </c>
      <c r="AC146" s="41">
        <f t="shared" si="68"/>
        <v>0.34272909749297253</v>
      </c>
      <c r="AD146" s="41">
        <f t="shared" si="47"/>
        <v>0.11671025393698933</v>
      </c>
      <c r="AE146" s="41">
        <f t="shared" si="69"/>
        <v>-3.9954376256324002E-3</v>
      </c>
      <c r="AF146" s="41">
        <f t="shared" si="48"/>
        <v>738.7748786476177</v>
      </c>
      <c r="AG146" s="41">
        <f t="shared" si="49"/>
        <v>713.75397663738602</v>
      </c>
      <c r="AH146" s="41">
        <f t="shared" si="70"/>
        <v>8.4210200750734217</v>
      </c>
      <c r="AI146" s="41">
        <f t="shared" si="50"/>
        <v>268.9419763577161</v>
      </c>
      <c r="AJ146" s="41">
        <f t="shared" si="71"/>
        <v>6.8050771840039079</v>
      </c>
      <c r="AK146" s="8">
        <f t="shared" si="74"/>
        <v>27.149964681760256</v>
      </c>
      <c r="AL146" s="42">
        <f t="shared" si="75"/>
        <v>1.9220048463436459</v>
      </c>
      <c r="AZ146" s="8"/>
    </row>
    <row r="147" spans="1:52" ht="15" x14ac:dyDescent="0.15">
      <c r="A147" s="40"/>
      <c r="B147" s="41">
        <f t="shared" si="51"/>
        <v>738.7748786476177</v>
      </c>
      <c r="C147" s="41">
        <f t="shared" si="51"/>
        <v>713.75397663738602</v>
      </c>
      <c r="D147" s="41">
        <f t="shared" si="51"/>
        <v>8.4210200750734217</v>
      </c>
      <c r="E147" s="41">
        <f t="shared" si="72"/>
        <v>16</v>
      </c>
      <c r="F147" s="41">
        <f t="shared" si="52"/>
        <v>16</v>
      </c>
      <c r="G147" s="41">
        <f t="shared" si="53"/>
        <v>2736.244976117152</v>
      </c>
      <c r="H147" s="25">
        <f t="shared" si="73"/>
        <v>0.04</v>
      </c>
      <c r="I147" s="227">
        <f t="shared" si="54"/>
        <v>20.016721608185346</v>
      </c>
      <c r="J147" s="228">
        <f t="shared" si="76"/>
        <v>80</v>
      </c>
      <c r="K147" s="41">
        <f t="shared" si="55"/>
        <v>1</v>
      </c>
      <c r="L147" s="216">
        <f t="shared" si="56"/>
        <v>8.4610200750734208</v>
      </c>
      <c r="M147" s="216">
        <f t="shared" si="42"/>
        <v>8.4410200750734212</v>
      </c>
      <c r="N147" s="41">
        <f t="shared" si="57"/>
        <v>0.24226873105045854</v>
      </c>
      <c r="O147" s="41">
        <f t="shared" si="58"/>
        <v>6.8593080105725281</v>
      </c>
      <c r="P147" s="229">
        <f t="shared" si="59"/>
        <v>160.89113199097369</v>
      </c>
      <c r="Q147" s="41">
        <f t="shared" si="60"/>
        <v>2636.4727523326756</v>
      </c>
      <c r="R147" s="41">
        <f t="shared" si="61"/>
        <v>1275.4462580066618</v>
      </c>
      <c r="S147" s="216">
        <f t="shared" si="43"/>
        <v>0.30135667708379549</v>
      </c>
      <c r="T147" s="216">
        <f t="shared" si="44"/>
        <v>0.34677026617703222</v>
      </c>
      <c r="U147" s="231">
        <f t="shared" si="62"/>
        <v>8.3810200750734225</v>
      </c>
      <c r="V147" s="231">
        <f t="shared" si="45"/>
        <v>8.4010200750734221</v>
      </c>
      <c r="W147" s="41">
        <f t="shared" si="63"/>
        <v>-0.23317077872072645</v>
      </c>
      <c r="X147" s="41">
        <f t="shared" si="64"/>
        <v>2598.0372977654351</v>
      </c>
      <c r="Y147" s="41">
        <f t="shared" si="65"/>
        <v>159.36989481318332</v>
      </c>
      <c r="Z147" s="41">
        <f t="shared" si="66"/>
        <v>1273.8407094108622</v>
      </c>
      <c r="AA147" s="231">
        <f t="shared" si="46"/>
        <v>0.29733768291316398</v>
      </c>
      <c r="AB147" s="231">
        <f t="shared" si="67"/>
        <v>-0.33183902573205853</v>
      </c>
      <c r="AC147" s="41">
        <f t="shared" si="68"/>
        <v>0.34677026617703222</v>
      </c>
      <c r="AD147" s="41">
        <f t="shared" si="47"/>
        <v>0.11535014360077606</v>
      </c>
      <c r="AE147" s="41">
        <f t="shared" si="69"/>
        <v>-3.9452112877198468E-3</v>
      </c>
      <c r="AF147" s="41">
        <f t="shared" si="48"/>
        <v>738.67037711249111</v>
      </c>
      <c r="AG147" s="41">
        <f t="shared" si="49"/>
        <v>713.40720637120899</v>
      </c>
      <c r="AH147" s="41">
        <f t="shared" si="70"/>
        <v>8.4616907730364819</v>
      </c>
      <c r="AI147" s="41">
        <f t="shared" si="50"/>
        <v>271.88151911550085</v>
      </c>
      <c r="AJ147" s="41">
        <f t="shared" si="71"/>
        <v>6.8805998282026586</v>
      </c>
      <c r="AK147" s="8">
        <f t="shared" si="74"/>
        <v>27.883223546754305</v>
      </c>
      <c r="AL147" s="42">
        <f t="shared" si="75"/>
        <v>1.9437553678728861</v>
      </c>
      <c r="AZ147" s="8"/>
    </row>
    <row r="148" spans="1:52" ht="15" x14ac:dyDescent="0.15">
      <c r="A148" s="40"/>
      <c r="B148" s="41">
        <f t="shared" si="51"/>
        <v>738.67037711249111</v>
      </c>
      <c r="C148" s="41">
        <f t="shared" si="51"/>
        <v>713.40720637120899</v>
      </c>
      <c r="D148" s="41">
        <f t="shared" si="51"/>
        <v>8.4616907730364819</v>
      </c>
      <c r="E148" s="41">
        <f t="shared" si="72"/>
        <v>16</v>
      </c>
      <c r="F148" s="41">
        <f t="shared" si="52"/>
        <v>16</v>
      </c>
      <c r="G148" s="41">
        <f t="shared" si="53"/>
        <v>2775.8934138439668</v>
      </c>
      <c r="H148" s="25">
        <f t="shared" si="73"/>
        <v>0.04</v>
      </c>
      <c r="I148" s="227">
        <f t="shared" si="54"/>
        <v>20.210536593025701</v>
      </c>
      <c r="J148" s="228">
        <f t="shared" si="76"/>
        <v>80</v>
      </c>
      <c r="K148" s="41">
        <f t="shared" si="55"/>
        <v>1</v>
      </c>
      <c r="L148" s="216">
        <f t="shared" si="56"/>
        <v>8.501690773036481</v>
      </c>
      <c r="M148" s="216">
        <f t="shared" si="42"/>
        <v>8.4816907730364814</v>
      </c>
      <c r="N148" s="41">
        <f t="shared" si="57"/>
        <v>0.24345815041866814</v>
      </c>
      <c r="O148" s="41">
        <f t="shared" si="58"/>
        <v>6.8461129500705447</v>
      </c>
      <c r="P148" s="229">
        <f t="shared" si="59"/>
        <v>161.92486384764044</v>
      </c>
      <c r="Q148" s="41">
        <f t="shared" si="60"/>
        <v>2675.9279430142856</v>
      </c>
      <c r="R148" s="41">
        <f t="shared" si="61"/>
        <v>1276.518401590122</v>
      </c>
      <c r="S148" s="216">
        <f t="shared" si="43"/>
        <v>0.30619865229861176</v>
      </c>
      <c r="T148" s="216">
        <f t="shared" si="44"/>
        <v>0.35090469516276063</v>
      </c>
      <c r="U148" s="231">
        <f t="shared" si="62"/>
        <v>8.4216907730364827</v>
      </c>
      <c r="V148" s="231">
        <f t="shared" si="45"/>
        <v>8.4416907730364823</v>
      </c>
      <c r="W148" s="41">
        <f t="shared" si="63"/>
        <v>-0.23427757246317071</v>
      </c>
      <c r="X148" s="41">
        <f t="shared" si="64"/>
        <v>2637.1203319479123</v>
      </c>
      <c r="Y148" s="41">
        <f t="shared" si="65"/>
        <v>160.40117668633559</v>
      </c>
      <c r="Z148" s="41">
        <f t="shared" si="66"/>
        <v>1274.9327977036987</v>
      </c>
      <c r="AA148" s="231">
        <f t="shared" si="46"/>
        <v>0.30213329955452972</v>
      </c>
      <c r="AB148" s="231">
        <f t="shared" si="67"/>
        <v>-0.33570533214097187</v>
      </c>
      <c r="AC148" s="41">
        <f t="shared" si="68"/>
        <v>0.35090469516276063</v>
      </c>
      <c r="AD148" s="41">
        <f t="shared" si="47"/>
        <v>0.11399106524193625</v>
      </c>
      <c r="AE148" s="41">
        <f t="shared" si="69"/>
        <v>-3.8960215978795453E-3</v>
      </c>
      <c r="AF148" s="41">
        <f t="shared" si="48"/>
        <v>738.562930567747</v>
      </c>
      <c r="AG148" s="41">
        <f t="shared" si="49"/>
        <v>713.05630167604625</v>
      </c>
      <c r="AH148" s="41">
        <f t="shared" si="70"/>
        <v>8.5023651646542202</v>
      </c>
      <c r="AI148" s="41">
        <f t="shared" si="50"/>
        <v>274.89199899167045</v>
      </c>
      <c r="AJ148" s="41">
        <f t="shared" si="71"/>
        <v>6.9569587168114557</v>
      </c>
      <c r="AK148" s="8">
        <f t="shared" si="74"/>
        <v>28.635395397970065</v>
      </c>
      <c r="AL148" s="42">
        <f t="shared" si="75"/>
        <v>1.9657467277922196</v>
      </c>
      <c r="AZ148" s="8"/>
    </row>
    <row r="149" spans="1:52" ht="15" x14ac:dyDescent="0.15">
      <c r="A149" s="40"/>
      <c r="B149" s="41">
        <f t="shared" si="51"/>
        <v>738.562930567747</v>
      </c>
      <c r="C149" s="41">
        <f t="shared" si="51"/>
        <v>713.05630167604625</v>
      </c>
      <c r="D149" s="41">
        <f t="shared" si="51"/>
        <v>8.5023651646542202</v>
      </c>
      <c r="E149" s="41">
        <f t="shared" si="72"/>
        <v>16</v>
      </c>
      <c r="F149" s="41">
        <f t="shared" si="52"/>
        <v>16</v>
      </c>
      <c r="G149" s="41">
        <f t="shared" si="53"/>
        <v>2815.9266704385923</v>
      </c>
      <c r="H149" s="25">
        <f t="shared" si="73"/>
        <v>0.04</v>
      </c>
      <c r="I149" s="227">
        <f t="shared" si="54"/>
        <v>20.405303113360606</v>
      </c>
      <c r="J149" s="228">
        <f t="shared" si="76"/>
        <v>80</v>
      </c>
      <c r="K149" s="41">
        <f t="shared" si="55"/>
        <v>1</v>
      </c>
      <c r="L149" s="216">
        <f t="shared" si="56"/>
        <v>8.5423651646542194</v>
      </c>
      <c r="M149" s="216">
        <f t="shared" si="42"/>
        <v>8.5223651646542198</v>
      </c>
      <c r="N149" s="41">
        <f t="shared" si="57"/>
        <v>0.24464787688174283</v>
      </c>
      <c r="O149" s="41">
        <f t="shared" si="58"/>
        <v>6.8325460330208552</v>
      </c>
      <c r="P149" s="229">
        <f t="shared" si="59"/>
        <v>162.96034480034041</v>
      </c>
      <c r="Q149" s="41">
        <f t="shared" si="60"/>
        <v>2715.7669735189143</v>
      </c>
      <c r="R149" s="41">
        <f t="shared" si="61"/>
        <v>1277.5774122141572</v>
      </c>
      <c r="S149" s="216">
        <f t="shared" si="43"/>
        <v>0.31111626142197918</v>
      </c>
      <c r="T149" s="216">
        <f t="shared" si="44"/>
        <v>0.35513666992160353</v>
      </c>
      <c r="U149" s="231">
        <f t="shared" si="62"/>
        <v>8.4623651646542211</v>
      </c>
      <c r="V149" s="231">
        <f t="shared" si="45"/>
        <v>8.4823651646542206</v>
      </c>
      <c r="W149" s="41">
        <f t="shared" si="63"/>
        <v>-0.23538426764955744</v>
      </c>
      <c r="X149" s="41">
        <f t="shared" si="64"/>
        <v>2676.5853788494883</v>
      </c>
      <c r="Y149" s="41">
        <f t="shared" si="65"/>
        <v>161.43421526421534</v>
      </c>
      <c r="Z149" s="41">
        <f t="shared" si="66"/>
        <v>1276.0113994677911</v>
      </c>
      <c r="AA149" s="231">
        <f t="shared" si="46"/>
        <v>0.30700396228524285</v>
      </c>
      <c r="AB149" s="231">
        <f t="shared" si="67"/>
        <v>-0.3396617799226776</v>
      </c>
      <c r="AC149" s="41">
        <f t="shared" si="68"/>
        <v>0.35513666992160353</v>
      </c>
      <c r="AD149" s="41">
        <f t="shared" si="47"/>
        <v>0.11263269436194805</v>
      </c>
      <c r="AE149" s="41">
        <f t="shared" si="69"/>
        <v>-3.8478506987360281E-3</v>
      </c>
      <c r="AF149" s="41">
        <f t="shared" si="48"/>
        <v>738.45244177470715</v>
      </c>
      <c r="AG149" s="41">
        <f t="shared" si="49"/>
        <v>712.7011650061246</v>
      </c>
      <c r="AH149" s="41">
        <f t="shared" si="70"/>
        <v>8.5430432481086331</v>
      </c>
      <c r="AI149" s="41">
        <f t="shared" si="50"/>
        <v>277.97663493918509</v>
      </c>
      <c r="AJ149" s="41">
        <f t="shared" si="71"/>
        <v>7.034174448739007</v>
      </c>
      <c r="AK149" s="8">
        <f t="shared" si="74"/>
        <v>29.407028908100258</v>
      </c>
      <c r="AL149" s="42">
        <f t="shared" si="75"/>
        <v>1.9879848585873543</v>
      </c>
      <c r="AZ149" s="8"/>
    </row>
    <row r="150" spans="1:52" ht="15" x14ac:dyDescent="0.15">
      <c r="A150" s="40"/>
      <c r="B150" s="41">
        <f t="shared" si="51"/>
        <v>738.45244177470715</v>
      </c>
      <c r="C150" s="41">
        <f t="shared" si="51"/>
        <v>712.7011650061246</v>
      </c>
      <c r="D150" s="41">
        <f t="shared" si="51"/>
        <v>8.5430432481086331</v>
      </c>
      <c r="E150" s="41">
        <f t="shared" si="72"/>
        <v>16</v>
      </c>
      <c r="F150" s="41">
        <f t="shared" si="52"/>
        <v>16</v>
      </c>
      <c r="G150" s="41">
        <f t="shared" si="53"/>
        <v>2856.3466721284676</v>
      </c>
      <c r="H150" s="25">
        <f t="shared" si="73"/>
        <v>0.04</v>
      </c>
      <c r="I150" s="227">
        <f t="shared" si="54"/>
        <v>20.601021414866047</v>
      </c>
      <c r="J150" s="228">
        <f t="shared" si="76"/>
        <v>80</v>
      </c>
      <c r="K150" s="41">
        <f t="shared" si="55"/>
        <v>1</v>
      </c>
      <c r="L150" s="216">
        <f t="shared" si="56"/>
        <v>8.5830432481086323</v>
      </c>
      <c r="M150" s="216">
        <f t="shared" si="42"/>
        <v>8.5630432481086327</v>
      </c>
      <c r="N150" s="41">
        <f t="shared" si="57"/>
        <v>0.24583791044069159</v>
      </c>
      <c r="O150" s="41">
        <f t="shared" si="58"/>
        <v>6.8185949814196904</v>
      </c>
      <c r="P150" s="229">
        <f t="shared" si="59"/>
        <v>163.99756999324526</v>
      </c>
      <c r="Q150" s="41">
        <f t="shared" si="60"/>
        <v>2755.9917695097815</v>
      </c>
      <c r="R150" s="41">
        <f t="shared" si="61"/>
        <v>1278.6235203998017</v>
      </c>
      <c r="S150" s="216">
        <f t="shared" si="43"/>
        <v>0.31611152702654099</v>
      </c>
      <c r="T150" s="216">
        <f t="shared" si="44"/>
        <v>0.35947076190920429</v>
      </c>
      <c r="U150" s="231">
        <f t="shared" si="62"/>
        <v>8.503043248108634</v>
      </c>
      <c r="V150" s="231">
        <f t="shared" si="45"/>
        <v>8.5230432481086336</v>
      </c>
      <c r="W150" s="41">
        <f t="shared" si="63"/>
        <v>-0.23649086417623977</v>
      </c>
      <c r="X150" s="41">
        <f t="shared" si="64"/>
        <v>2716.4343636616441</v>
      </c>
      <c r="Y150" s="41">
        <f t="shared" si="65"/>
        <v>162.46900563090981</v>
      </c>
      <c r="Z150" s="41">
        <f t="shared" si="66"/>
        <v>1277.0767533752794</v>
      </c>
      <c r="AA150" s="231">
        <f t="shared" si="46"/>
        <v>0.31195167492015796</v>
      </c>
      <c r="AB150" s="231">
        <f t="shared" si="67"/>
        <v>-0.34371257883491985</v>
      </c>
      <c r="AC150" s="41">
        <f t="shared" si="68"/>
        <v>0.35947076190920429</v>
      </c>
      <c r="AD150" s="41">
        <f t="shared" si="47"/>
        <v>0.11127469668897096</v>
      </c>
      <c r="AE150" s="41">
        <f t="shared" si="69"/>
        <v>-3.8006816399821972E-3</v>
      </c>
      <c r="AF150" s="41">
        <f t="shared" si="48"/>
        <v>738.33880892323862</v>
      </c>
      <c r="AG150" s="41">
        <f t="shared" si="49"/>
        <v>712.34169424421543</v>
      </c>
      <c r="AH150" s="41">
        <f t="shared" si="70"/>
        <v>8.5837250216115333</v>
      </c>
      <c r="AI150" s="41">
        <f t="shared" si="50"/>
        <v>281.13886235786163</v>
      </c>
      <c r="AJ150" s="41">
        <f t="shared" si="71"/>
        <v>7.1122685771717462</v>
      </c>
      <c r="AK150" s="8">
        <f t="shared" si="74"/>
        <v>30.198695328710524</v>
      </c>
      <c r="AL150" s="42">
        <f t="shared" si="75"/>
        <v>2.0104759675759833</v>
      </c>
      <c r="AZ150" s="8"/>
    </row>
    <row r="151" spans="1:52" ht="15" x14ac:dyDescent="0.15">
      <c r="A151" s="40"/>
      <c r="B151" s="41">
        <f t="shared" si="51"/>
        <v>738.33880892323862</v>
      </c>
      <c r="C151" s="41">
        <f t="shared" si="51"/>
        <v>712.34169424421543</v>
      </c>
      <c r="D151" s="41">
        <f t="shared" si="51"/>
        <v>8.5837250216115333</v>
      </c>
      <c r="E151" s="41">
        <f t="shared" si="72"/>
        <v>16</v>
      </c>
      <c r="F151" s="41">
        <f t="shared" si="52"/>
        <v>16</v>
      </c>
      <c r="G151" s="41">
        <f t="shared" si="53"/>
        <v>2897.1553461054455</v>
      </c>
      <c r="H151" s="25">
        <f t="shared" si="73"/>
        <v>0.04</v>
      </c>
      <c r="I151" s="227">
        <f t="shared" si="54"/>
        <v>20.79769174321855</v>
      </c>
      <c r="J151" s="228">
        <f t="shared" si="76"/>
        <v>80</v>
      </c>
      <c r="K151" s="41">
        <f t="shared" si="55"/>
        <v>1</v>
      </c>
      <c r="L151" s="216">
        <f t="shared" si="56"/>
        <v>8.6237250216115324</v>
      </c>
      <c r="M151" s="216">
        <f t="shared" si="42"/>
        <v>8.6037250216115329</v>
      </c>
      <c r="N151" s="41">
        <f t="shared" si="57"/>
        <v>0.24702825109740445</v>
      </c>
      <c r="O151" s="41">
        <f t="shared" si="58"/>
        <v>6.8042469400409296</v>
      </c>
      <c r="P151" s="229">
        <f t="shared" si="59"/>
        <v>165.03653460979754</v>
      </c>
      <c r="Q151" s="41">
        <f t="shared" si="60"/>
        <v>2796.6042576143623</v>
      </c>
      <c r="R151" s="41">
        <f t="shared" si="61"/>
        <v>1279.6569513992577</v>
      </c>
      <c r="S151" s="216">
        <f t="shared" si="43"/>
        <v>0.32118657747004348</v>
      </c>
      <c r="T151" s="216">
        <f t="shared" si="44"/>
        <v>0.36391185397708153</v>
      </c>
      <c r="U151" s="231">
        <f t="shared" si="62"/>
        <v>8.5437250216115341</v>
      </c>
      <c r="V151" s="231">
        <f t="shared" si="45"/>
        <v>8.5637250216115337</v>
      </c>
      <c r="W151" s="41">
        <f t="shared" si="63"/>
        <v>-0.2375973619403382</v>
      </c>
      <c r="X151" s="41">
        <f t="shared" si="64"/>
        <v>2756.6692125401173</v>
      </c>
      <c r="Y151" s="41">
        <f t="shared" si="65"/>
        <v>163.50554291052995</v>
      </c>
      <c r="Z151" s="41">
        <f t="shared" si="66"/>
        <v>1278.1290925982362</v>
      </c>
      <c r="AA151" s="231">
        <f t="shared" si="46"/>
        <v>0.31697854600452791</v>
      </c>
      <c r="AB151" s="231">
        <f t="shared" si="67"/>
        <v>-0.34786222387373689</v>
      </c>
      <c r="AC151" s="41">
        <f t="shared" si="68"/>
        <v>0.36391185397708153</v>
      </c>
      <c r="AD151" s="41">
        <f t="shared" si="47"/>
        <v>0.10991672725923109</v>
      </c>
      <c r="AE151" s="41">
        <f t="shared" si="69"/>
        <v>-3.7544983800200668E-3</v>
      </c>
      <c r="AF151" s="41">
        <f t="shared" si="48"/>
        <v>738.22192532035899</v>
      </c>
      <c r="AG151" s="41">
        <f t="shared" si="49"/>
        <v>711.9777823902383</v>
      </c>
      <c r="AH151" s="41">
        <f t="shared" si="70"/>
        <v>8.6244104834041284</v>
      </c>
      <c r="AI151" s="41">
        <f t="shared" si="50"/>
        <v>284.38235230087048</v>
      </c>
      <c r="AJ151" s="41">
        <f t="shared" si="71"/>
        <v>7.1912636750330989</v>
      </c>
      <c r="AK151" s="8">
        <f t="shared" si="74"/>
        <v>31.010989914317182</v>
      </c>
      <c r="AL151" s="42">
        <f t="shared" si="75"/>
        <v>2.0332265557600531</v>
      </c>
      <c r="AZ151" s="8"/>
    </row>
    <row r="152" spans="1:52" ht="15" x14ac:dyDescent="0.15">
      <c r="A152" s="40"/>
      <c r="B152" s="41">
        <f t="shared" si="51"/>
        <v>738.22192532035899</v>
      </c>
      <c r="C152" s="41">
        <f t="shared" si="51"/>
        <v>711.9777823902383</v>
      </c>
      <c r="D152" s="41">
        <f t="shared" si="51"/>
        <v>8.6244104834041284</v>
      </c>
      <c r="E152" s="41">
        <f t="shared" si="72"/>
        <v>16</v>
      </c>
      <c r="F152" s="41">
        <f t="shared" si="52"/>
        <v>16</v>
      </c>
      <c r="G152" s="41">
        <f t="shared" si="53"/>
        <v>2938.3546205261887</v>
      </c>
      <c r="H152" s="25">
        <f t="shared" si="73"/>
        <v>0.04</v>
      </c>
      <c r="I152" s="227">
        <f t="shared" si="54"/>
        <v>20.995314344096553</v>
      </c>
      <c r="J152" s="228">
        <f t="shared" si="76"/>
        <v>80</v>
      </c>
      <c r="K152" s="41">
        <f t="shared" si="55"/>
        <v>1</v>
      </c>
      <c r="L152" s="216">
        <f t="shared" si="56"/>
        <v>8.6644104834041276</v>
      </c>
      <c r="M152" s="216">
        <f t="shared" si="42"/>
        <v>8.644410483404128</v>
      </c>
      <c r="N152" s="41">
        <f t="shared" si="57"/>
        <v>0.2482188988546028</v>
      </c>
      <c r="O152" s="41">
        <f t="shared" si="58"/>
        <v>6.7894884371173285</v>
      </c>
      <c r="P152" s="229">
        <f t="shared" si="59"/>
        <v>166.07723387222032</v>
      </c>
      <c r="Q152" s="41">
        <f t="shared" si="60"/>
        <v>2837.6063654247741</v>
      </c>
      <c r="R152" s="41">
        <f t="shared" si="61"/>
        <v>1280.6779253441746</v>
      </c>
      <c r="S152" s="216">
        <f t="shared" si="43"/>
        <v>0.32634365471262089</v>
      </c>
      <c r="T152" s="216">
        <f t="shared" si="44"/>
        <v>0.36846516861459028</v>
      </c>
      <c r="U152" s="231">
        <f t="shared" si="62"/>
        <v>8.5844104834041293</v>
      </c>
      <c r="V152" s="231">
        <f t="shared" si="45"/>
        <v>8.6044104834041288</v>
      </c>
      <c r="W152" s="41">
        <f t="shared" si="63"/>
        <v>-0.23870376083986855</v>
      </c>
      <c r="X152" s="41">
        <f t="shared" si="64"/>
        <v>2797.2918526052804</v>
      </c>
      <c r="Y152" s="41">
        <f t="shared" si="65"/>
        <v>164.54382226670791</v>
      </c>
      <c r="Z152" s="41">
        <f t="shared" si="66"/>
        <v>1279.1686449647273</v>
      </c>
      <c r="AA152" s="231">
        <f t="shared" si="46"/>
        <v>0.32208679655248418</v>
      </c>
      <c r="AB152" s="231">
        <f t="shared" si="67"/>
        <v>-0.35211552102237381</v>
      </c>
      <c r="AC152" s="41">
        <f t="shared" si="68"/>
        <v>0.36846516861459028</v>
      </c>
      <c r="AD152" s="41">
        <f t="shared" si="47"/>
        <v>0.1085584294178956</v>
      </c>
      <c r="AE152" s="41">
        <f t="shared" si="69"/>
        <v>-3.7092857897940493E-3</v>
      </c>
      <c r="AF152" s="41">
        <f t="shared" si="48"/>
        <v>738.10167905059905</v>
      </c>
      <c r="AG152" s="41">
        <f t="shared" si="49"/>
        <v>711.60931722162377</v>
      </c>
      <c r="AH152" s="41">
        <f t="shared" si="70"/>
        <v>8.6650996317562967</v>
      </c>
      <c r="AI152" s="41">
        <f t="shared" si="50"/>
        <v>287.71103282315693</v>
      </c>
      <c r="AJ152" s="41">
        <f t="shared" si="71"/>
        <v>7.2711834063728649</v>
      </c>
      <c r="AK152" s="8">
        <f t="shared" si="74"/>
        <v>31.84453347119431</v>
      </c>
      <c r="AL152" s="42">
        <f t="shared" si="75"/>
        <v>2.0562434383859056</v>
      </c>
      <c r="AZ152" s="8"/>
    </row>
    <row r="153" spans="1:52" ht="15" x14ac:dyDescent="0.15">
      <c r="A153" s="40"/>
      <c r="B153" s="41">
        <f t="shared" si="51"/>
        <v>738.10167905059905</v>
      </c>
      <c r="C153" s="41">
        <f t="shared" si="51"/>
        <v>711.60931722162377</v>
      </c>
      <c r="D153" s="41">
        <f t="shared" si="51"/>
        <v>8.6650996317562967</v>
      </c>
      <c r="E153" s="41">
        <f t="shared" si="72"/>
        <v>16</v>
      </c>
      <c r="F153" s="41">
        <f t="shared" si="52"/>
        <v>16</v>
      </c>
      <c r="G153" s="41">
        <f t="shared" si="53"/>
        <v>2979.946424512239</v>
      </c>
      <c r="H153" s="25">
        <f t="shared" si="73"/>
        <v>0.04</v>
      </c>
      <c r="I153" s="227">
        <f t="shared" si="54"/>
        <v>21.193889463180223</v>
      </c>
      <c r="J153" s="228">
        <f t="shared" si="76"/>
        <v>80</v>
      </c>
      <c r="K153" s="41">
        <f t="shared" si="55"/>
        <v>1</v>
      </c>
      <c r="L153" s="216">
        <f t="shared" si="56"/>
        <v>8.7050996317562959</v>
      </c>
      <c r="M153" s="216">
        <f t="shared" si="42"/>
        <v>8.6850996317562963</v>
      </c>
      <c r="N153" s="41">
        <f t="shared" si="57"/>
        <v>0.2494098537157825</v>
      </c>
      <c r="O153" s="41">
        <f t="shared" si="58"/>
        <v>6.7743053414556398</v>
      </c>
      <c r="P153" s="229">
        <f t="shared" si="59"/>
        <v>167.11966304102762</v>
      </c>
      <c r="Q153" s="41">
        <f t="shared" si="60"/>
        <v>2879.0000214978486</v>
      </c>
      <c r="R153" s="41">
        <f t="shared" si="61"/>
        <v>1281.686657388964</v>
      </c>
      <c r="S153" s="216">
        <f t="shared" si="43"/>
        <v>0.33158512287597963</v>
      </c>
      <c r="T153" s="216">
        <f t="shared" si="44"/>
        <v>0.37313629940272258</v>
      </c>
      <c r="U153" s="231">
        <f t="shared" si="62"/>
        <v>8.6250996317562976</v>
      </c>
      <c r="V153" s="231">
        <f t="shared" si="45"/>
        <v>8.6450996317562971</v>
      </c>
      <c r="W153" s="41">
        <f t="shared" si="63"/>
        <v>-0.23981006077357847</v>
      </c>
      <c r="X153" s="41">
        <f t="shared" si="64"/>
        <v>2838.304211942223</v>
      </c>
      <c r="Y153" s="41">
        <f t="shared" si="65"/>
        <v>165.58383890209419</v>
      </c>
      <c r="Z153" s="41">
        <f t="shared" si="66"/>
        <v>1280.1956331096098</v>
      </c>
      <c r="AA153" s="231">
        <f t="shared" si="46"/>
        <v>0.32727876851985016</v>
      </c>
      <c r="AB153" s="231">
        <f t="shared" si="67"/>
        <v>-0.35647761591519594</v>
      </c>
      <c r="AC153" s="41">
        <f t="shared" si="68"/>
        <v>0.37313629940272258</v>
      </c>
      <c r="AD153" s="41">
        <f t="shared" si="47"/>
        <v>0.10719943372978669</v>
      </c>
      <c r="AE153" s="41">
        <f t="shared" si="69"/>
        <v>-3.6650296600469856E-3</v>
      </c>
      <c r="AF153" s="41">
        <f t="shared" si="48"/>
        <v>737.97795260491216</v>
      </c>
      <c r="AG153" s="41">
        <f t="shared" si="49"/>
        <v>711.23618092222102</v>
      </c>
      <c r="AH153" s="41">
        <f t="shared" si="70"/>
        <v>8.7057924649662244</v>
      </c>
      <c r="AI153" s="41">
        <f t="shared" si="50"/>
        <v>291.12911276058003</v>
      </c>
      <c r="AJ153" s="41">
        <f t="shared" si="71"/>
        <v>7.3520526043619148</v>
      </c>
      <c r="AK153" s="8">
        <f t="shared" si="74"/>
        <v>32.699974044844048</v>
      </c>
      <c r="AL153" s="42">
        <f t="shared" si="75"/>
        <v>2.079533767406752</v>
      </c>
      <c r="AZ153" s="8"/>
    </row>
    <row r="154" spans="1:52" ht="15" x14ac:dyDescent="0.15">
      <c r="A154" s="40"/>
      <c r="B154" s="41">
        <f t="shared" si="51"/>
        <v>737.97795260491216</v>
      </c>
      <c r="C154" s="41">
        <f t="shared" si="51"/>
        <v>711.23618092222102</v>
      </c>
      <c r="D154" s="41">
        <f t="shared" si="51"/>
        <v>8.7057924649662244</v>
      </c>
      <c r="E154" s="41">
        <f t="shared" si="72"/>
        <v>16</v>
      </c>
      <c r="F154" s="41">
        <f t="shared" si="52"/>
        <v>16</v>
      </c>
      <c r="G154" s="41">
        <f t="shared" si="53"/>
        <v>3021.9326881504562</v>
      </c>
      <c r="H154" s="25">
        <f t="shared" si="73"/>
        <v>0.04</v>
      </c>
      <c r="I154" s="227">
        <f t="shared" si="54"/>
        <v>21.393417346152912</v>
      </c>
      <c r="J154" s="228">
        <f t="shared" si="76"/>
        <v>80</v>
      </c>
      <c r="K154" s="41">
        <f t="shared" si="55"/>
        <v>1</v>
      </c>
      <c r="L154" s="216">
        <f t="shared" si="56"/>
        <v>8.7457924649662235</v>
      </c>
      <c r="M154" s="216">
        <f t="shared" si="42"/>
        <v>8.725792464966224</v>
      </c>
      <c r="N154" s="41">
        <f t="shared" si="57"/>
        <v>0.25060111568528498</v>
      </c>
      <c r="O154" s="41">
        <f t="shared" si="58"/>
        <v>6.7586828155802428</v>
      </c>
      <c r="P154" s="229">
        <f t="shared" si="59"/>
        <v>168.16381741455186</v>
      </c>
      <c r="Q154" s="41">
        <f t="shared" si="60"/>
        <v>2920.7871553555569</v>
      </c>
      <c r="R154" s="41">
        <f t="shared" si="61"/>
        <v>1282.6833578493658</v>
      </c>
      <c r="S154" s="216">
        <f t="shared" si="43"/>
        <v>0.33691347763176088</v>
      </c>
      <c r="T154" s="216">
        <f t="shared" si="44"/>
        <v>0.37793124612192902</v>
      </c>
      <c r="U154" s="231">
        <f t="shared" si="62"/>
        <v>8.6657924649662252</v>
      </c>
      <c r="V154" s="231">
        <f t="shared" si="45"/>
        <v>8.6857924649662248</v>
      </c>
      <c r="W154" s="41">
        <f t="shared" si="63"/>
        <v>-0.24091626164111091</v>
      </c>
      <c r="X154" s="41">
        <f t="shared" si="64"/>
        <v>2879.7082196011615</v>
      </c>
      <c r="Y154" s="41">
        <f t="shared" si="65"/>
        <v>166.62558805787305</v>
      </c>
      <c r="Z154" s="41">
        <f t="shared" si="66"/>
        <v>1281.2102746202861</v>
      </c>
      <c r="AA154" s="231">
        <f t="shared" si="46"/>
        <v>0.3325569340976649</v>
      </c>
      <c r="AB154" s="231">
        <f t="shared" si="67"/>
        <v>-0.36095402581703268</v>
      </c>
      <c r="AC154" s="41">
        <f t="shared" si="68"/>
        <v>0.37793124612192902</v>
      </c>
      <c r="AD154" s="41">
        <f t="shared" si="47"/>
        <v>0.10583935678897297</v>
      </c>
      <c r="AE154" s="41">
        <f t="shared" si="69"/>
        <v>-3.6217167122130156E-3</v>
      </c>
      <c r="AF154" s="41">
        <f t="shared" si="48"/>
        <v>737.85062247447547</v>
      </c>
      <c r="AG154" s="41">
        <f t="shared" si="49"/>
        <v>710.85824967609915</v>
      </c>
      <c r="AH154" s="41">
        <f t="shared" si="70"/>
        <v>8.7464889813597413</v>
      </c>
      <c r="AI154" s="41">
        <f t="shared" si="50"/>
        <v>294.64110827444915</v>
      </c>
      <c r="AJ154" s="41">
        <f t="shared" si="71"/>
        <v>7.4338973566603732</v>
      </c>
      <c r="AK154" s="8">
        <f t="shared" si="74"/>
        <v>33.577988761960817</v>
      </c>
      <c r="AL154" s="42">
        <f t="shared" si="75"/>
        <v>2.1031050560687081</v>
      </c>
      <c r="AZ154" s="8"/>
    </row>
    <row r="155" spans="1:52" ht="15" x14ac:dyDescent="0.15">
      <c r="A155" s="40"/>
      <c r="B155" s="41">
        <f t="shared" si="51"/>
        <v>737.85062247447547</v>
      </c>
      <c r="C155" s="41">
        <f t="shared" si="51"/>
        <v>710.85824967609915</v>
      </c>
      <c r="D155" s="41">
        <f t="shared" si="51"/>
        <v>8.7464889813597413</v>
      </c>
      <c r="E155" s="41">
        <f t="shared" si="72"/>
        <v>16</v>
      </c>
      <c r="F155" s="41">
        <f t="shared" si="52"/>
        <v>16</v>
      </c>
      <c r="G155" s="41">
        <f t="shared" si="53"/>
        <v>3064.315342493102</v>
      </c>
      <c r="H155" s="25">
        <f t="shared" si="73"/>
        <v>0.04</v>
      </c>
      <c r="I155" s="227">
        <f t="shared" si="54"/>
        <v>21.593898238701058</v>
      </c>
      <c r="J155" s="228">
        <f t="shared" si="76"/>
        <v>80</v>
      </c>
      <c r="K155" s="41">
        <f t="shared" si="55"/>
        <v>1</v>
      </c>
      <c r="L155" s="216">
        <f t="shared" si="56"/>
        <v>8.7864889813597404</v>
      </c>
      <c r="M155" s="216">
        <f t="shared" si="42"/>
        <v>8.7664889813597409</v>
      </c>
      <c r="N155" s="41">
        <f t="shared" si="57"/>
        <v>0.25179268476826167</v>
      </c>
      <c r="O155" s="41">
        <f t="shared" si="58"/>
        <v>6.7426052644437693</v>
      </c>
      <c r="P155" s="229">
        <f t="shared" si="59"/>
        <v>169.2096923284715</v>
      </c>
      <c r="Q155" s="41">
        <f t="shared" si="60"/>
        <v>2962.9696974851126</v>
      </c>
      <c r="R155" s="41">
        <f t="shared" si="61"/>
        <v>1283.6682323364271</v>
      </c>
      <c r="S155" s="216">
        <f t="shared" si="43"/>
        <v>0.34233135651853952</v>
      </c>
      <c r="T155" s="216">
        <f t="shared" si="44"/>
        <v>0.38285645402730784</v>
      </c>
      <c r="U155" s="231">
        <f t="shared" si="62"/>
        <v>8.7064889813597421</v>
      </c>
      <c r="V155" s="231">
        <f t="shared" si="45"/>
        <v>8.7264889813597417</v>
      </c>
      <c r="W155" s="41">
        <f t="shared" si="63"/>
        <v>-0.24202236334279803</v>
      </c>
      <c r="X155" s="41">
        <f t="shared" si="64"/>
        <v>2921.5058055975501</v>
      </c>
      <c r="Y155" s="41">
        <f t="shared" si="65"/>
        <v>167.6690650132781</v>
      </c>
      <c r="Z155" s="41">
        <f t="shared" si="66"/>
        <v>1282.212782177596</v>
      </c>
      <c r="AA155" s="231">
        <f t="shared" si="46"/>
        <v>0.33792390592485611</v>
      </c>
      <c r="AB155" s="231">
        <f t="shared" si="67"/>
        <v>-0.36555067538102221</v>
      </c>
      <c r="AC155" s="41">
        <f t="shared" si="68"/>
        <v>0.38285645402730784</v>
      </c>
      <c r="AD155" s="41">
        <f t="shared" si="47"/>
        <v>0.10447779991491782</v>
      </c>
      <c r="AE155" s="41">
        <f t="shared" si="69"/>
        <v>-3.5793346127653302E-3</v>
      </c>
      <c r="AF155" s="41">
        <f t="shared" si="48"/>
        <v>737.7195587052164</v>
      </c>
      <c r="AG155" s="41">
        <f t="shared" si="49"/>
        <v>710.47539322207183</v>
      </c>
      <c r="AH155" s="41">
        <f t="shared" si="70"/>
        <v>8.787189179289971</v>
      </c>
      <c r="AI155" s="41">
        <f t="shared" si="50"/>
        <v>298.25187255001555</v>
      </c>
      <c r="AJ155" s="41">
        <f t="shared" si="71"/>
        <v>7.5167450990353775</v>
      </c>
      <c r="AK155" s="8">
        <f t="shared" si="74"/>
        <v>34.47928584492179</v>
      </c>
      <c r="AL155" s="42">
        <f t="shared" si="75"/>
        <v>2.1269652058727093</v>
      </c>
      <c r="AZ155" s="8"/>
    </row>
    <row r="156" spans="1:52" ht="15" x14ac:dyDescent="0.15">
      <c r="A156" s="40"/>
      <c r="B156" s="41">
        <f t="shared" si="51"/>
        <v>737.7195587052164</v>
      </c>
      <c r="C156" s="41">
        <f t="shared" si="51"/>
        <v>710.47539322207183</v>
      </c>
      <c r="D156" s="41">
        <f t="shared" si="51"/>
        <v>8.787189179289971</v>
      </c>
      <c r="E156" s="41">
        <f t="shared" si="72"/>
        <v>16</v>
      </c>
      <c r="F156" s="41">
        <f t="shared" si="52"/>
        <v>16</v>
      </c>
      <c r="G156" s="41">
        <f t="shared" si="53"/>
        <v>3107.0963195582713</v>
      </c>
      <c r="H156" s="25">
        <f t="shared" si="73"/>
        <v>0.04</v>
      </c>
      <c r="I156" s="227">
        <f t="shared" si="54"/>
        <v>21.795332386515657</v>
      </c>
      <c r="J156" s="228">
        <f t="shared" si="76"/>
        <v>80</v>
      </c>
      <c r="K156" s="41">
        <f t="shared" si="55"/>
        <v>1</v>
      </c>
      <c r="L156" s="216">
        <f t="shared" si="56"/>
        <v>8.8271891792899702</v>
      </c>
      <c r="M156" s="216">
        <f t="shared" si="42"/>
        <v>8.8071891792899706</v>
      </c>
      <c r="N156" s="41">
        <f t="shared" si="57"/>
        <v>0.25298456097058875</v>
      </c>
      <c r="O156" s="41">
        <f t="shared" si="58"/>
        <v>6.7260562791786578</v>
      </c>
      <c r="P156" s="229">
        <f t="shared" si="59"/>
        <v>170.25728315535397</v>
      </c>
      <c r="Q156" s="41">
        <f t="shared" si="60"/>
        <v>3005.5495793393916</v>
      </c>
      <c r="R156" s="41">
        <f t="shared" si="61"/>
        <v>1284.6414818860844</v>
      </c>
      <c r="S156" s="216">
        <f t="shared" si="43"/>
        <v>0.34784155030139507</v>
      </c>
      <c r="T156" s="216">
        <f t="shared" si="44"/>
        <v>0.38791885789029579</v>
      </c>
      <c r="U156" s="231">
        <f t="shared" si="62"/>
        <v>8.7471891792899719</v>
      </c>
      <c r="V156" s="231">
        <f t="shared" si="45"/>
        <v>8.7671891792899714</v>
      </c>
      <c r="W156" s="41">
        <f t="shared" si="63"/>
        <v>-0.24312836577978914</v>
      </c>
      <c r="X156" s="41">
        <f t="shared" si="64"/>
        <v>2963.6989009124982</v>
      </c>
      <c r="Y156" s="41">
        <f t="shared" si="65"/>
        <v>168.7142650851232</v>
      </c>
      <c r="Z156" s="41">
        <f t="shared" si="66"/>
        <v>1283.2033636920512</v>
      </c>
      <c r="AA156" s="231">
        <f t="shared" si="46"/>
        <v>0.34338244833281983</v>
      </c>
      <c r="AB156" s="231">
        <f t="shared" si="67"/>
        <v>-0.37027393672690562</v>
      </c>
      <c r="AC156" s="41">
        <f t="shared" si="68"/>
        <v>0.38791885789029579</v>
      </c>
      <c r="AD156" s="41">
        <f t="shared" si="47"/>
        <v>0.10311434772091456</v>
      </c>
      <c r="AE156" s="41">
        <f t="shared" si="69"/>
        <v>-3.5378719918030092E-3</v>
      </c>
      <c r="AF156" s="41">
        <f t="shared" si="48"/>
        <v>737.58462440829669</v>
      </c>
      <c r="AG156" s="41">
        <f t="shared" si="49"/>
        <v>710.0874743641815</v>
      </c>
      <c r="AH156" s="41">
        <f t="shared" si="70"/>
        <v>8.8278930571366949</v>
      </c>
      <c r="AI156" s="41">
        <f t="shared" si="50"/>
        <v>301.9666291024335</v>
      </c>
      <c r="AJ156" s="41">
        <f t="shared" si="71"/>
        <v>7.600624718230498</v>
      </c>
      <c r="AK156" s="8">
        <f t="shared" si="74"/>
        <v>35.404606819401302</v>
      </c>
      <c r="AL156" s="42">
        <f t="shared" si="75"/>
        <v>2.1511225362009041</v>
      </c>
      <c r="AZ156" s="8"/>
    </row>
    <row r="157" spans="1:52" ht="15" x14ac:dyDescent="0.15">
      <c r="A157" s="40"/>
      <c r="B157" s="41">
        <f t="shared" si="51"/>
        <v>737.58462440829669</v>
      </c>
      <c r="C157" s="41">
        <f t="shared" si="51"/>
        <v>710.0874743641815</v>
      </c>
      <c r="D157" s="41">
        <f t="shared" si="51"/>
        <v>8.8278930571366949</v>
      </c>
      <c r="E157" s="41">
        <f t="shared" si="72"/>
        <v>16</v>
      </c>
      <c r="F157" s="41">
        <f t="shared" si="52"/>
        <v>16</v>
      </c>
      <c r="G157" s="41">
        <f t="shared" si="53"/>
        <v>3150.2775523299997</v>
      </c>
      <c r="H157" s="25">
        <f t="shared" si="73"/>
        <v>0.04</v>
      </c>
      <c r="I157" s="227">
        <f t="shared" si="54"/>
        <v>21.997720035292151</v>
      </c>
      <c r="J157" s="228">
        <f t="shared" si="76"/>
        <v>80</v>
      </c>
      <c r="K157" s="41">
        <f t="shared" si="55"/>
        <v>1</v>
      </c>
      <c r="L157" s="216">
        <f t="shared" si="56"/>
        <v>8.8678930571366941</v>
      </c>
      <c r="M157" s="216">
        <f t="shared" si="42"/>
        <v>8.8478930571366945</v>
      </c>
      <c r="N157" s="41">
        <f t="shared" si="57"/>
        <v>0.25417674429883164</v>
      </c>
      <c r="O157" s="41">
        <f t="shared" si="58"/>
        <v>6.7090185752875957</v>
      </c>
      <c r="P157" s="229">
        <f t="shared" si="59"/>
        <v>171.30658530419922</v>
      </c>
      <c r="Q157" s="41">
        <f t="shared" si="60"/>
        <v>3048.5287333370411</v>
      </c>
      <c r="R157" s="41">
        <f t="shared" si="61"/>
        <v>1285.6033030845053</v>
      </c>
      <c r="S157" s="216">
        <f t="shared" si="43"/>
        <v>0.35344701550464586</v>
      </c>
      <c r="T157" s="216">
        <f t="shared" si="44"/>
        <v>0.39312593150771857</v>
      </c>
      <c r="U157" s="231">
        <f t="shared" si="62"/>
        <v>8.7878930571366958</v>
      </c>
      <c r="V157" s="231">
        <f t="shared" si="45"/>
        <v>8.8078930571366953</v>
      </c>
      <c r="W157" s="41">
        <f t="shared" si="63"/>
        <v>-0.24423426885397248</v>
      </c>
      <c r="X157" s="41">
        <f t="shared" si="64"/>
        <v>3006.2894374928801</v>
      </c>
      <c r="Y157" s="41">
        <f t="shared" si="65"/>
        <v>169.76118362733445</v>
      </c>
      <c r="Z157" s="41">
        <f t="shared" si="66"/>
        <v>1284.182222435569</v>
      </c>
      <c r="AA157" s="231">
        <f t="shared" si="46"/>
        <v>0.34893548975115513</v>
      </c>
      <c r="AB157" s="231">
        <f t="shared" si="67"/>
        <v>-0.37513067447129494</v>
      </c>
      <c r="AC157" s="41">
        <f t="shared" si="68"/>
        <v>0.39312593150771857</v>
      </c>
      <c r="AD157" s="41">
        <f t="shared" si="47"/>
        <v>0.10174856653844176</v>
      </c>
      <c r="AE157" s="41">
        <f t="shared" si="69"/>
        <v>-3.4973184662699434E-3</v>
      </c>
      <c r="AF157" s="41">
        <f t="shared" si="48"/>
        <v>737.44567522108775</v>
      </c>
      <c r="AG157" s="41">
        <f t="shared" si="49"/>
        <v>709.69434843267379</v>
      </c>
      <c r="AH157" s="41">
        <f t="shared" si="70"/>
        <v>8.8686006133058939</v>
      </c>
      <c r="AI157" s="41">
        <f t="shared" si="50"/>
        <v>305.7910092207328</v>
      </c>
      <c r="AJ157" s="41">
        <f t="shared" si="71"/>
        <v>7.6855666652362569</v>
      </c>
      <c r="AK157" s="8">
        <f t="shared" si="74"/>
        <v>36.354728938705051</v>
      </c>
      <c r="AL157" s="42">
        <f t="shared" si="75"/>
        <v>2.1755858169385629</v>
      </c>
      <c r="AZ157" s="8"/>
    </row>
    <row r="158" spans="1:52" ht="15" x14ac:dyDescent="0.15">
      <c r="A158" s="40"/>
      <c r="B158" s="41">
        <f t="shared" ref="B158:D189" si="77">AF157</f>
        <v>737.44567522108775</v>
      </c>
      <c r="C158" s="41">
        <f t="shared" si="77"/>
        <v>709.69434843267379</v>
      </c>
      <c r="D158" s="41">
        <f t="shared" si="77"/>
        <v>8.8686006133058939</v>
      </c>
      <c r="E158" s="41">
        <f t="shared" si="72"/>
        <v>16</v>
      </c>
      <c r="F158" s="41">
        <f t="shared" si="52"/>
        <v>16</v>
      </c>
      <c r="G158" s="41">
        <f t="shared" si="53"/>
        <v>3193.8609747585515</v>
      </c>
      <c r="H158" s="25">
        <f t="shared" si="73"/>
        <v>0.04</v>
      </c>
      <c r="I158" s="227">
        <f t="shared" si="54"/>
        <v>22.201061430731173</v>
      </c>
      <c r="J158" s="228">
        <f t="shared" si="76"/>
        <v>80</v>
      </c>
      <c r="K158" s="41">
        <f t="shared" si="55"/>
        <v>1</v>
      </c>
      <c r="L158" s="216">
        <f t="shared" si="56"/>
        <v>8.908600613305893</v>
      </c>
      <c r="M158" s="216">
        <f t="shared" si="42"/>
        <v>8.8886006133058935</v>
      </c>
      <c r="N158" s="41">
        <f t="shared" si="57"/>
        <v>0.2553692347604084</v>
      </c>
      <c r="O158" s="41">
        <f t="shared" si="58"/>
        <v>6.69147392458268</v>
      </c>
      <c r="P158" s="229">
        <f t="shared" si="59"/>
        <v>172.35759421999487</v>
      </c>
      <c r="Q158" s="41">
        <f t="shared" si="60"/>
        <v>3091.9090928627716</v>
      </c>
      <c r="R158" s="41">
        <f t="shared" si="61"/>
        <v>1286.5538881893565</v>
      </c>
      <c r="S158" s="216">
        <f t="shared" si="43"/>
        <v>0.35915088826812869</v>
      </c>
      <c r="T158" s="216">
        <f t="shared" si="44"/>
        <v>0.39848574350096605</v>
      </c>
      <c r="U158" s="231">
        <f t="shared" si="62"/>
        <v>8.8286006133058947</v>
      </c>
      <c r="V158" s="231">
        <f t="shared" si="45"/>
        <v>8.8486006133058943</v>
      </c>
      <c r="W158" s="41">
        <f t="shared" si="63"/>
        <v>-0.2453400724679824</v>
      </c>
      <c r="X158" s="41">
        <f t="shared" si="64"/>
        <v>3049.279348251619</v>
      </c>
      <c r="Y158" s="41">
        <f t="shared" si="65"/>
        <v>170.80981603049435</v>
      </c>
      <c r="Z158" s="41">
        <f t="shared" si="66"/>
        <v>1285.1495571688963</v>
      </c>
      <c r="AA158" s="231">
        <f t="shared" si="46"/>
        <v>0.35458613642338177</v>
      </c>
      <c r="AB158" s="231">
        <f t="shared" si="67"/>
        <v>-0.38012829645215335</v>
      </c>
      <c r="AC158" s="41">
        <f t="shared" ref="AC158:AC189" si="78">delta_z(N158,S158,H158,AE157,AB158)</f>
        <v>0.39848574350096605</v>
      </c>
      <c r="AD158" s="41">
        <f t="shared" si="47"/>
        <v>0.10038000267857269</v>
      </c>
      <c r="AE158" s="41">
        <f t="shared" si="69"/>
        <v>-3.4576646683591519E-3</v>
      </c>
      <c r="AF158" s="41">
        <f t="shared" si="48"/>
        <v>737.30255871234715</v>
      </c>
      <c r="AG158" s="41">
        <f t="shared" si="49"/>
        <v>709.29586268917285</v>
      </c>
      <c r="AH158" s="41">
        <f t="shared" si="70"/>
        <v>8.9093118462293361</v>
      </c>
      <c r="AI158" s="41">
        <f t="shared" si="50"/>
        <v>309.73109417264959</v>
      </c>
      <c r="AJ158" s="41">
        <f t="shared" si="71"/>
        <v>7.7716030802842155</v>
      </c>
      <c r="AK158" s="8">
        <f t="shared" si="74"/>
        <v>37.330467851935758</v>
      </c>
      <c r="AL158" s="42">
        <f t="shared" si="75"/>
        <v>2.2003643044723749</v>
      </c>
      <c r="AZ158" s="8"/>
    </row>
    <row r="159" spans="1:52" ht="15" x14ac:dyDescent="0.15">
      <c r="A159" s="40"/>
      <c r="B159" s="41">
        <f t="shared" si="77"/>
        <v>737.30255871234715</v>
      </c>
      <c r="C159" s="41">
        <f t="shared" si="77"/>
        <v>709.29586268917285</v>
      </c>
      <c r="D159" s="41">
        <f t="shared" si="77"/>
        <v>8.9093118462293361</v>
      </c>
      <c r="E159" s="41">
        <f t="shared" si="72"/>
        <v>16</v>
      </c>
      <c r="F159" s="41">
        <f t="shared" si="52"/>
        <v>16</v>
      </c>
      <c r="G159" s="41">
        <f t="shared" si="53"/>
        <v>3237.8485217607536</v>
      </c>
      <c r="H159" s="25">
        <f t="shared" ref="H159:H190" si="79">dv(S158)</f>
        <v>0.04</v>
      </c>
      <c r="I159" s="227">
        <f t="shared" si="54"/>
        <v>22.405356818539442</v>
      </c>
      <c r="J159" s="228">
        <f t="shared" si="76"/>
        <v>80</v>
      </c>
      <c r="K159" s="41">
        <f t="shared" si="55"/>
        <v>1</v>
      </c>
      <c r="L159" s="216">
        <f t="shared" si="56"/>
        <v>8.9493118462293353</v>
      </c>
      <c r="M159" s="216">
        <f t="shared" si="42"/>
        <v>8.9293118462293357</v>
      </c>
      <c r="N159" s="41">
        <f t="shared" si="57"/>
        <v>0.25656203236343345</v>
      </c>
      <c r="O159" s="41">
        <f t="shared" si="58"/>
        <v>6.6734030800790336</v>
      </c>
      <c r="P159" s="229">
        <f t="shared" si="59"/>
        <v>173.41030538327971</v>
      </c>
      <c r="Q159" s="41">
        <f t="shared" si="60"/>
        <v>3135.6925922676742</v>
      </c>
      <c r="R159" s="41">
        <f t="shared" si="61"/>
        <v>1287.4934252471503</v>
      </c>
      <c r="S159" s="216">
        <f t="shared" si="43"/>
        <v>0.36495649970052152</v>
      </c>
      <c r="T159" s="216">
        <f t="shared" si="44"/>
        <v>0.40400702037331621</v>
      </c>
      <c r="U159" s="231">
        <f t="shared" si="62"/>
        <v>8.869311846229337</v>
      </c>
      <c r="V159" s="231">
        <f t="shared" si="45"/>
        <v>8.8893118462293366</v>
      </c>
      <c r="W159" s="41">
        <f t="shared" si="63"/>
        <v>-0.24644577652517796</v>
      </c>
      <c r="X159" s="41">
        <f t="shared" si="64"/>
        <v>3092.670567068008</v>
      </c>
      <c r="Y159" s="41">
        <f t="shared" si="65"/>
        <v>171.86015772139362</v>
      </c>
      <c r="Z159" s="41">
        <f t="shared" si="66"/>
        <v>1286.1055622648773</v>
      </c>
      <c r="AA159" s="231">
        <f t="shared" si="46"/>
        <v>0.36033768760434959</v>
      </c>
      <c r="AB159" s="231">
        <f t="shared" si="67"/>
        <v>-0.38527481102051209</v>
      </c>
      <c r="AC159" s="41">
        <f t="shared" si="78"/>
        <v>0.40400702037331621</v>
      </c>
      <c r="AD159" s="41">
        <f t="shared" si="47"/>
        <v>9.9008180508939281E-2</v>
      </c>
      <c r="AE159" s="41">
        <f t="shared" si="69"/>
        <v>-3.4189022789701353E-3</v>
      </c>
      <c r="AF159" s="41">
        <f t="shared" si="48"/>
        <v>737.1551137243373</v>
      </c>
      <c r="AG159" s="41">
        <f t="shared" si="49"/>
        <v>708.89185566879951</v>
      </c>
      <c r="AH159" s="41">
        <f t="shared" si="70"/>
        <v>8.9500267543640888</v>
      </c>
      <c r="AI159" s="41">
        <f t="shared" si="50"/>
        <v>313.7934629031306</v>
      </c>
      <c r="AJ159" s="41">
        <f t="shared" si="71"/>
        <v>7.8587679310906404</v>
      </c>
      <c r="AK159" s="8">
        <f t="shared" si="74"/>
        <v>38.332680547236414</v>
      </c>
      <c r="AL159" s="42">
        <f t="shared" si="75"/>
        <v>2.2254677815046251</v>
      </c>
      <c r="AZ159" s="8"/>
    </row>
    <row r="160" spans="1:52" ht="15" x14ac:dyDescent="0.15">
      <c r="A160" s="40"/>
      <c r="B160" s="41">
        <f t="shared" si="77"/>
        <v>737.1551137243373</v>
      </c>
      <c r="C160" s="41">
        <f t="shared" si="77"/>
        <v>708.89185566879951</v>
      </c>
      <c r="D160" s="41">
        <f t="shared" si="77"/>
        <v>8.9500267543640888</v>
      </c>
      <c r="E160" s="41">
        <f t="shared" si="72"/>
        <v>16</v>
      </c>
      <c r="F160" s="41">
        <f t="shared" si="52"/>
        <v>16</v>
      </c>
      <c r="G160" s="41">
        <f t="shared" si="53"/>
        <v>3282.2421292202121</v>
      </c>
      <c r="H160" s="25">
        <f t="shared" si="79"/>
        <v>0.04</v>
      </c>
      <c r="I160" s="227">
        <f t="shared" si="54"/>
        <v>22.610606444430232</v>
      </c>
      <c r="J160" s="228">
        <f t="shared" si="76"/>
        <v>80</v>
      </c>
      <c r="K160" s="41">
        <f t="shared" si="55"/>
        <v>1</v>
      </c>
      <c r="L160" s="216">
        <f t="shared" si="56"/>
        <v>8.9900267543640879</v>
      </c>
      <c r="M160" s="216">
        <f t="shared" si="42"/>
        <v>8.9700267543640884</v>
      </c>
      <c r="N160" s="41">
        <f t="shared" si="57"/>
        <v>0.25775513711674591</v>
      </c>
      <c r="O160" s="41">
        <f t="shared" si="58"/>
        <v>6.6547856929263229</v>
      </c>
      <c r="P160" s="229">
        <f t="shared" si="59"/>
        <v>174.46471430971241</v>
      </c>
      <c r="Q160" s="41">
        <f t="shared" si="60"/>
        <v>3179.881166869457</v>
      </c>
      <c r="R160" s="41">
        <f t="shared" si="61"/>
        <v>1288.4220982068152</v>
      </c>
      <c r="S160" s="216">
        <f t="shared" si="43"/>
        <v>0.37086739293058579</v>
      </c>
      <c r="T160" s="216">
        <f t="shared" si="44"/>
        <v>0.40969921797155712</v>
      </c>
      <c r="U160" s="231">
        <f t="shared" si="62"/>
        <v>8.9100267543640896</v>
      </c>
      <c r="V160" s="231">
        <f t="shared" si="45"/>
        <v>8.9300267543640892</v>
      </c>
      <c r="W160" s="41">
        <f t="shared" si="63"/>
        <v>-0.24755138092959328</v>
      </c>
      <c r="X160" s="41">
        <f t="shared" si="64"/>
        <v>3136.4650287879463</v>
      </c>
      <c r="Y160" s="41">
        <f t="shared" si="65"/>
        <v>172.91220416258963</v>
      </c>
      <c r="Z160" s="41">
        <f t="shared" si="66"/>
        <v>1287.0504278277226</v>
      </c>
      <c r="AA160" s="231">
        <f t="shared" si="46"/>
        <v>0.36619365243813978</v>
      </c>
      <c r="AB160" s="231">
        <f t="shared" si="67"/>
        <v>-0.39057889193107515</v>
      </c>
      <c r="AC160" s="41">
        <f t="shared" si="78"/>
        <v>0.40969921797155712</v>
      </c>
      <c r="AD160" s="41">
        <f t="shared" si="47"/>
        <v>9.7632600320894325E-2</v>
      </c>
      <c r="AE160" s="41">
        <f t="shared" si="69"/>
        <v>-3.3810240679559428E-3</v>
      </c>
      <c r="AF160" s="41">
        <f t="shared" si="48"/>
        <v>737.00316964348247</v>
      </c>
      <c r="AG160" s="41">
        <f t="shared" si="49"/>
        <v>708.48215645082792</v>
      </c>
      <c r="AH160" s="41">
        <f t="shared" si="70"/>
        <v>8.9907453361919973</v>
      </c>
      <c r="AI160" s="41">
        <f t="shared" si="50"/>
        <v>317.98524609424459</v>
      </c>
      <c r="AJ160" s="41">
        <f t="shared" si="71"/>
        <v>7.9470971661168193</v>
      </c>
      <c r="AK160" s="8">
        <f t="shared" si="74"/>
        <v>39.362268606244392</v>
      </c>
      <c r="AL160" s="42">
        <f t="shared" si="75"/>
        <v>2.2509066011921646</v>
      </c>
      <c r="AZ160" s="8"/>
    </row>
    <row r="161" spans="1:52" ht="15" x14ac:dyDescent="0.15">
      <c r="A161" s="40"/>
      <c r="B161" s="41">
        <f t="shared" si="77"/>
        <v>737.00316964348247</v>
      </c>
      <c r="C161" s="41">
        <f t="shared" si="77"/>
        <v>708.48215645082792</v>
      </c>
      <c r="D161" s="41">
        <f t="shared" si="77"/>
        <v>8.9907453361919973</v>
      </c>
      <c r="E161" s="41">
        <f t="shared" si="72"/>
        <v>16</v>
      </c>
      <c r="F161" s="41">
        <f t="shared" si="52"/>
        <v>16</v>
      </c>
      <c r="G161" s="41">
        <f t="shared" si="53"/>
        <v>3327.0437339875098</v>
      </c>
      <c r="H161" s="25">
        <f t="shared" si="79"/>
        <v>0.04</v>
      </c>
      <c r="I161" s="227">
        <f t="shared" si="54"/>
        <v>22.816810554123641</v>
      </c>
      <c r="J161" s="228">
        <f t="shared" si="76"/>
        <v>80</v>
      </c>
      <c r="K161" s="41">
        <f t="shared" si="55"/>
        <v>1</v>
      </c>
      <c r="L161" s="216">
        <f t="shared" si="56"/>
        <v>9.0307453361919965</v>
      </c>
      <c r="M161" s="216">
        <f t="shared" si="42"/>
        <v>9.0107453361919969</v>
      </c>
      <c r="N161" s="41">
        <f t="shared" si="57"/>
        <v>0.25894854902978892</v>
      </c>
      <c r="O161" s="41">
        <f t="shared" si="58"/>
        <v>6.6356002203170528</v>
      </c>
      <c r="P161" s="229">
        <f t="shared" si="59"/>
        <v>175.52081654964593</v>
      </c>
      <c r="Q161" s="41">
        <f t="shared" si="60"/>
        <v>3224.4767529526312</v>
      </c>
      <c r="R161" s="41">
        <f t="shared" si="61"/>
        <v>1289.3400870296273</v>
      </c>
      <c r="S161" s="216">
        <f t="shared" si="43"/>
        <v>0.37688734208968255</v>
      </c>
      <c r="T161" s="216">
        <f t="shared" si="44"/>
        <v>0.4155726027107261</v>
      </c>
      <c r="U161" s="231">
        <f t="shared" si="62"/>
        <v>8.9507453361919982</v>
      </c>
      <c r="V161" s="231">
        <f t="shared" si="45"/>
        <v>8.9707453361919978</v>
      </c>
      <c r="W161" s="41">
        <f t="shared" si="63"/>
        <v>-0.24865688558606536</v>
      </c>
      <c r="X161" s="41">
        <f t="shared" si="64"/>
        <v>3180.6646692241234</v>
      </c>
      <c r="Y161" s="41">
        <f t="shared" si="65"/>
        <v>173.96595085196958</v>
      </c>
      <c r="Z161" s="41">
        <f t="shared" si="66"/>
        <v>1287.9843398084301</v>
      </c>
      <c r="AA161" s="231">
        <f t="shared" si="46"/>
        <v>0.37215776874739781</v>
      </c>
      <c r="AB161" s="231">
        <f t="shared" si="67"/>
        <v>-0.39604995205558619</v>
      </c>
      <c r="AC161" s="41">
        <f t="shared" si="78"/>
        <v>0.4155726027107261</v>
      </c>
      <c r="AD161" s="41">
        <f t="shared" si="47"/>
        <v>9.625273595777295E-2</v>
      </c>
      <c r="AE161" s="41">
        <f t="shared" si="69"/>
        <v>-3.3440239410588114E-3</v>
      </c>
      <c r="AF161" s="41">
        <f t="shared" si="48"/>
        <v>736.84654558980151</v>
      </c>
      <c r="AG161" s="41">
        <f t="shared" si="49"/>
        <v>708.06658384811715</v>
      </c>
      <c r="AH161" s="41">
        <f t="shared" si="70"/>
        <v>9.0314675902193269</v>
      </c>
      <c r="AI161" s="41">
        <f t="shared" si="50"/>
        <v>322.31418761524696</v>
      </c>
      <c r="AJ161" s="41">
        <f t="shared" si="71"/>
        <v>8.0366288848988319</v>
      </c>
      <c r="AK161" s="8">
        <f t="shared" si="74"/>
        <v>40.420181811680543</v>
      </c>
      <c r="AL161" s="42">
        <f t="shared" si="75"/>
        <v>2.2766917362013843</v>
      </c>
      <c r="AZ161" s="8"/>
    </row>
    <row r="162" spans="1:52" ht="15" x14ac:dyDescent="0.15">
      <c r="A162" s="40"/>
      <c r="B162" s="41">
        <f t="shared" si="77"/>
        <v>736.84654558980151</v>
      </c>
      <c r="C162" s="41">
        <f t="shared" si="77"/>
        <v>708.06658384811715</v>
      </c>
      <c r="D162" s="41">
        <f t="shared" si="77"/>
        <v>9.0314675902193269</v>
      </c>
      <c r="E162" s="41">
        <f t="shared" si="72"/>
        <v>16</v>
      </c>
      <c r="F162" s="41">
        <f t="shared" si="52"/>
        <v>16</v>
      </c>
      <c r="G162" s="41">
        <f t="shared" si="53"/>
        <v>3372.2552738805625</v>
      </c>
      <c r="H162" s="25">
        <f t="shared" si="79"/>
        <v>0.04</v>
      </c>
      <c r="I162" s="227">
        <f t="shared" si="54"/>
        <v>23.023969393347489</v>
      </c>
      <c r="J162" s="228">
        <f t="shared" si="76"/>
        <v>80</v>
      </c>
      <c r="K162" s="41">
        <f t="shared" si="55"/>
        <v>1</v>
      </c>
      <c r="L162" s="216">
        <f t="shared" si="56"/>
        <v>9.071467590219326</v>
      </c>
      <c r="M162" s="216">
        <f t="shared" si="42"/>
        <v>9.0514675902193265</v>
      </c>
      <c r="N162" s="41">
        <f t="shared" si="57"/>
        <v>0.26014226811282981</v>
      </c>
      <c r="O162" s="41">
        <f t="shared" si="58"/>
        <v>6.6158238231389372</v>
      </c>
      <c r="P162" s="229">
        <f t="shared" si="59"/>
        <v>176.57860768771317</v>
      </c>
      <c r="Q162" s="41">
        <f t="shared" si="60"/>
        <v>3269.4812877688687</v>
      </c>
      <c r="R162" s="41">
        <f t="shared" si="61"/>
        <v>1290.2475677956477</v>
      </c>
      <c r="S162" s="216">
        <f t="shared" si="43"/>
        <v>0.38302037349757623</v>
      </c>
      <c r="T162" s="216">
        <f t="shared" si="44"/>
        <v>0.42163834418251711</v>
      </c>
      <c r="U162" s="231">
        <f t="shared" si="62"/>
        <v>8.9914675902193277</v>
      </c>
      <c r="V162" s="231">
        <f t="shared" si="45"/>
        <v>9.0114675902193273</v>
      </c>
      <c r="W162" s="41">
        <f t="shared" si="63"/>
        <v>-0.24976229039999964</v>
      </c>
      <c r="X162" s="41">
        <f t="shared" si="64"/>
        <v>3225.2714251563716</v>
      </c>
      <c r="Y162" s="41">
        <f t="shared" si="65"/>
        <v>175.02139332232636</v>
      </c>
      <c r="Z162" s="41">
        <f t="shared" si="66"/>
        <v>1288.9074801165036</v>
      </c>
      <c r="AA162" s="231">
        <f t="shared" si="46"/>
        <v>0.37823402400329986</v>
      </c>
      <c r="AB162" s="231">
        <f t="shared" si="67"/>
        <v>-0.40169822737506178</v>
      </c>
      <c r="AC162" s="41">
        <f t="shared" si="78"/>
        <v>0.42163834418251711</v>
      </c>
      <c r="AD162" s="41">
        <f t="shared" si="47"/>
        <v>9.4868032169970196E-2</v>
      </c>
      <c r="AE162" s="41">
        <f t="shared" si="69"/>
        <v>-3.3078969952344038E-3</v>
      </c>
      <c r="AF162" s="41">
        <f t="shared" si="48"/>
        <v>736.68504951373177</v>
      </c>
      <c r="AG162" s="41">
        <f t="shared" si="49"/>
        <v>707.64494550393465</v>
      </c>
      <c r="AH162" s="41">
        <f t="shared" si="70"/>
        <v>9.0721935149762754</v>
      </c>
      <c r="AI162" s="41">
        <f t="shared" si="50"/>
        <v>326.78871458977022</v>
      </c>
      <c r="AJ162" s="41">
        <f t="shared" si="71"/>
        <v>8.1274035278404355</v>
      </c>
      <c r="AK162" s="8">
        <f t="shared" si="74"/>
        <v>41.507422156894272</v>
      </c>
      <c r="AL162" s="42">
        <f t="shared" si="75"/>
        <v>2.302834833368566</v>
      </c>
      <c r="AZ162" s="8"/>
    </row>
    <row r="163" spans="1:52" ht="15" x14ac:dyDescent="0.15">
      <c r="A163" s="40"/>
      <c r="B163" s="41">
        <f t="shared" si="77"/>
        <v>736.68504951373177</v>
      </c>
      <c r="C163" s="41">
        <f t="shared" si="77"/>
        <v>707.64494550393465</v>
      </c>
      <c r="D163" s="41">
        <f t="shared" si="77"/>
        <v>9.0721935149762754</v>
      </c>
      <c r="E163" s="41">
        <f t="shared" si="72"/>
        <v>16</v>
      </c>
      <c r="F163" s="41">
        <f t="shared" si="52"/>
        <v>16</v>
      </c>
      <c r="G163" s="41">
        <f t="shared" si="53"/>
        <v>3417.8786876848289</v>
      </c>
      <c r="H163" s="25">
        <f t="shared" si="79"/>
        <v>0.04</v>
      </c>
      <c r="I163" s="227">
        <f t="shared" si="54"/>
        <v>23.232083207837697</v>
      </c>
      <c r="J163" s="228">
        <f t="shared" si="76"/>
        <v>80</v>
      </c>
      <c r="K163" s="41">
        <f t="shared" si="55"/>
        <v>1</v>
      </c>
      <c r="L163" s="216">
        <f t="shared" si="56"/>
        <v>9.1121935149762745</v>
      </c>
      <c r="M163" s="216">
        <f t="shared" si="42"/>
        <v>9.0921935149762749</v>
      </c>
      <c r="N163" s="41">
        <f t="shared" si="57"/>
        <v>0.26133629437678962</v>
      </c>
      <c r="O163" s="41">
        <f t="shared" si="58"/>
        <v>6.5954322519338646</v>
      </c>
      <c r="P163" s="229">
        <f t="shared" si="59"/>
        <v>177.63808334241546</v>
      </c>
      <c r="Q163" s="41">
        <f t="shared" si="60"/>
        <v>3314.8967095372054</v>
      </c>
      <c r="R163" s="41">
        <f t="shared" si="61"/>
        <v>1291.1447128067832</v>
      </c>
      <c r="S163" s="216">
        <f t="shared" si="43"/>
        <v>0.38927078936968457</v>
      </c>
      <c r="T163" s="216">
        <f t="shared" si="44"/>
        <v>0.42790862108441186</v>
      </c>
      <c r="U163" s="231">
        <f t="shared" si="62"/>
        <v>9.0321935149762762</v>
      </c>
      <c r="V163" s="231">
        <f t="shared" si="45"/>
        <v>9.0521935149762758</v>
      </c>
      <c r="W163" s="41">
        <f t="shared" si="63"/>
        <v>-0.25086759527753344</v>
      </c>
      <c r="X163" s="41">
        <f t="shared" si="64"/>
        <v>3270.2872343318722</v>
      </c>
      <c r="Y163" s="41">
        <f t="shared" si="65"/>
        <v>176.07852714093642</v>
      </c>
      <c r="Z163" s="41">
        <f t="shared" si="66"/>
        <v>1289.820026728104</v>
      </c>
      <c r="AA163" s="231">
        <f t="shared" si="46"/>
        <v>0.38442667879101394</v>
      </c>
      <c r="AB163" s="231">
        <f t="shared" si="67"/>
        <v>-0.40753487299421859</v>
      </c>
      <c r="AC163" s="41">
        <f t="shared" si="78"/>
        <v>0.42790862108441186</v>
      </c>
      <c r="AD163" s="41">
        <f t="shared" si="47"/>
        <v>9.3477901657207693E-2</v>
      </c>
      <c r="AE163" s="41">
        <f t="shared" si="69"/>
        <v>-3.2726395822642276E-3</v>
      </c>
      <c r="AF163" s="41">
        <f t="shared" si="48"/>
        <v>736.51847718702413</v>
      </c>
      <c r="AG163" s="41">
        <f t="shared" si="49"/>
        <v>707.21703688285027</v>
      </c>
      <c r="AH163" s="41">
        <f t="shared" si="70"/>
        <v>9.112923109016613</v>
      </c>
      <c r="AI163" s="41">
        <f t="shared" si="50"/>
        <v>331.41801754676538</v>
      </c>
      <c r="AJ163" s="41">
        <f t="shared" si="71"/>
        <v>8.219464088270092</v>
      </c>
      <c r="AK163" s="8">
        <f t="shared" si="74"/>
        <v>42.625048314425392</v>
      </c>
      <c r="AL163" s="42">
        <f t="shared" si="75"/>
        <v>2.3293482747723071</v>
      </c>
      <c r="AZ163" s="8"/>
    </row>
    <row r="164" spans="1:52" ht="15" x14ac:dyDescent="0.15">
      <c r="A164" s="40"/>
      <c r="B164" s="41">
        <f t="shared" si="77"/>
        <v>736.51847718702413</v>
      </c>
      <c r="C164" s="41">
        <f t="shared" si="77"/>
        <v>707.21703688285027</v>
      </c>
      <c r="D164" s="41">
        <f t="shared" si="77"/>
        <v>9.112923109016613</v>
      </c>
      <c r="E164" s="41">
        <f t="shared" si="72"/>
        <v>16</v>
      </c>
      <c r="F164" s="41">
        <f t="shared" si="52"/>
        <v>16</v>
      </c>
      <c r="G164" s="41">
        <f t="shared" si="53"/>
        <v>3463.9159151536214</v>
      </c>
      <c r="H164" s="25">
        <f t="shared" si="79"/>
        <v>0.04</v>
      </c>
      <c r="I164" s="227">
        <f t="shared" si="54"/>
        <v>23.441152243339094</v>
      </c>
      <c r="J164" s="228">
        <f t="shared" si="76"/>
        <v>80</v>
      </c>
      <c r="K164" s="41">
        <f t="shared" si="55"/>
        <v>1</v>
      </c>
      <c r="L164" s="216">
        <f t="shared" si="56"/>
        <v>9.1529231090166121</v>
      </c>
      <c r="M164" s="216">
        <f t="shared" si="42"/>
        <v>9.1329231090166125</v>
      </c>
      <c r="N164" s="41">
        <f t="shared" si="57"/>
        <v>0.26253062783313652</v>
      </c>
      <c r="O164" s="41">
        <f t="shared" si="58"/>
        <v>6.5743997194815806</v>
      </c>
      <c r="P164" s="229">
        <f t="shared" si="59"/>
        <v>178.69923916572151</v>
      </c>
      <c r="Q164" s="41">
        <f t="shared" si="60"/>
        <v>3360.7249574443676</v>
      </c>
      <c r="R164" s="41">
        <f t="shared" si="61"/>
        <v>1292.0316906866012</v>
      </c>
      <c r="S164" s="216">
        <f t="shared" si="43"/>
        <v>0.39564319441942186</v>
      </c>
      <c r="T164" s="216">
        <f t="shared" si="44"/>
        <v>0.43439674279986845</v>
      </c>
      <c r="U164" s="231">
        <f t="shared" si="62"/>
        <v>9.0729231090166138</v>
      </c>
      <c r="V164" s="231">
        <f t="shared" si="45"/>
        <v>9.0929231090166134</v>
      </c>
      <c r="W164" s="41">
        <f t="shared" si="63"/>
        <v>-0.25197280012542222</v>
      </c>
      <c r="X164" s="41">
        <f t="shared" si="64"/>
        <v>3315.7140354654885</v>
      </c>
      <c r="Y164" s="41">
        <f t="shared" si="65"/>
        <v>177.1373479091487</v>
      </c>
      <c r="Z164" s="41">
        <f t="shared" si="66"/>
        <v>1290.7221537907651</v>
      </c>
      <c r="AA164" s="231">
        <f t="shared" si="46"/>
        <v>0.39074029314043374</v>
      </c>
      <c r="AB164" s="231">
        <f t="shared" si="67"/>
        <v>-0.41357207326940748</v>
      </c>
      <c r="AC164" s="41">
        <f t="shared" si="78"/>
        <v>0.43439674279986845</v>
      </c>
      <c r="AD164" s="41">
        <f t="shared" si="47"/>
        <v>9.208172175091206E-2</v>
      </c>
      <c r="AE164" s="41">
        <f t="shared" si="69"/>
        <v>-3.2382493830410584E-3</v>
      </c>
      <c r="AF164" s="41">
        <f t="shared" si="48"/>
        <v>736.34661107205739</v>
      </c>
      <c r="AG164" s="41">
        <f t="shared" si="49"/>
        <v>706.78264014005038</v>
      </c>
      <c r="AH164" s="41">
        <f t="shared" si="70"/>
        <v>9.1536563709171954</v>
      </c>
      <c r="AI164" s="41">
        <f t="shared" si="50"/>
        <v>336.2121424196838</v>
      </c>
      <c r="AJ164" s="41">
        <f t="shared" si="71"/>
        <v>8.3128563500533375</v>
      </c>
      <c r="AK164" s="8">
        <f t="shared" si="74"/>
        <v>43.774180630542489</v>
      </c>
      <c r="AL164" s="42">
        <f t="shared" si="75"/>
        <v>2.3562452461658818</v>
      </c>
      <c r="AZ164" s="8"/>
    </row>
    <row r="165" spans="1:52" ht="15" x14ac:dyDescent="0.15">
      <c r="A165" s="40"/>
      <c r="B165" s="41">
        <f t="shared" si="77"/>
        <v>736.34661107205739</v>
      </c>
      <c r="C165" s="41">
        <f t="shared" si="77"/>
        <v>706.78264014005038</v>
      </c>
      <c r="D165" s="41">
        <f t="shared" si="77"/>
        <v>9.1536563709171954</v>
      </c>
      <c r="E165" s="41">
        <f t="shared" si="72"/>
        <v>16</v>
      </c>
      <c r="F165" s="41">
        <f t="shared" si="52"/>
        <v>16</v>
      </c>
      <c r="G165" s="41">
        <f t="shared" si="53"/>
        <v>3510.3688970083272</v>
      </c>
      <c r="H165" s="25">
        <f t="shared" si="79"/>
        <v>0.04</v>
      </c>
      <c r="I165" s="227">
        <f t="shared" si="54"/>
        <v>23.651176745605611</v>
      </c>
      <c r="J165" s="228">
        <f t="shared" si="76"/>
        <v>80</v>
      </c>
      <c r="K165" s="41">
        <f t="shared" si="55"/>
        <v>1</v>
      </c>
      <c r="L165" s="216">
        <f t="shared" si="56"/>
        <v>9.1936563709171946</v>
      </c>
      <c r="M165" s="216">
        <f t="shared" si="42"/>
        <v>9.173656370917195</v>
      </c>
      <c r="N165" s="41">
        <f t="shared" si="57"/>
        <v>0.26372526849414868</v>
      </c>
      <c r="O165" s="41">
        <f t="shared" si="58"/>
        <v>6.552698758031779</v>
      </c>
      <c r="P165" s="229">
        <f t="shared" si="59"/>
        <v>179.76207084266824</v>
      </c>
      <c r="Q165" s="41">
        <f t="shared" si="60"/>
        <v>3406.9679716449723</v>
      </c>
      <c r="R165" s="41">
        <f t="shared" si="61"/>
        <v>1292.908666477013</v>
      </c>
      <c r="S165" s="216">
        <f t="shared" si="43"/>
        <v>0.4021425257960845</v>
      </c>
      <c r="T165" s="216">
        <f t="shared" si="44"/>
        <v>0.44111728944313239</v>
      </c>
      <c r="U165" s="231">
        <f t="shared" si="62"/>
        <v>9.1136563709171963</v>
      </c>
      <c r="V165" s="231">
        <f t="shared" si="45"/>
        <v>9.1336563709171958</v>
      </c>
      <c r="W165" s="41">
        <f t="shared" si="63"/>
        <v>-0.25307790485120307</v>
      </c>
      <c r="X165" s="41">
        <f t="shared" si="64"/>
        <v>3361.5537682399404</v>
      </c>
      <c r="Y165" s="41">
        <f t="shared" si="65"/>
        <v>178.19785126197613</v>
      </c>
      <c r="Z165" s="41">
        <f t="shared" si="66"/>
        <v>1291.6140317248005</v>
      </c>
      <c r="AA165" s="231">
        <f t="shared" si="46"/>
        <v>0.39717975615805923</v>
      </c>
      <c r="AB165" s="231">
        <f t="shared" si="67"/>
        <v>-0.41982316857553975</v>
      </c>
      <c r="AC165" s="41">
        <f t="shared" si="78"/>
        <v>0.44111728944313239</v>
      </c>
      <c r="AD165" s="41">
        <f t="shared" si="47"/>
        <v>9.067883068128231E-2</v>
      </c>
      <c r="AE165" s="41">
        <f t="shared" si="69"/>
        <v>-3.2047254937437124E-3</v>
      </c>
      <c r="AF165" s="41">
        <f t="shared" si="48"/>
        <v>736.16921905110837</v>
      </c>
      <c r="AG165" s="41">
        <f t="shared" si="49"/>
        <v>706.34152285060725</v>
      </c>
      <c r="AH165" s="41">
        <f t="shared" si="70"/>
        <v>9.1943932992775839</v>
      </c>
      <c r="AI165" s="41">
        <f t="shared" si="50"/>
        <v>341.18209652435274</v>
      </c>
      <c r="AJ165" s="41">
        <f t="shared" si="71"/>
        <v>8.4076291546434359</v>
      </c>
      <c r="AK165" s="8">
        <f t="shared" si="74"/>
        <v>44.956006724658671</v>
      </c>
      <c r="AL165" s="42">
        <f t="shared" si="75"/>
        <v>2.3835398138878299</v>
      </c>
      <c r="AZ165" s="8"/>
    </row>
    <row r="166" spans="1:52" ht="15" x14ac:dyDescent="0.15">
      <c r="A166" s="40"/>
      <c r="B166" s="41">
        <f t="shared" si="77"/>
        <v>736.16921905110837</v>
      </c>
      <c r="C166" s="41">
        <f t="shared" si="77"/>
        <v>706.34152285060725</v>
      </c>
      <c r="D166" s="41">
        <f t="shared" si="77"/>
        <v>9.1943932992775839</v>
      </c>
      <c r="E166" s="41">
        <f t="shared" si="72"/>
        <v>16</v>
      </c>
      <c r="F166" s="41">
        <f t="shared" si="52"/>
        <v>16</v>
      </c>
      <c r="G166" s="41">
        <f t="shared" si="53"/>
        <v>3557.2395749386624</v>
      </c>
      <c r="H166" s="25">
        <f t="shared" si="79"/>
        <v>0.04</v>
      </c>
      <c r="I166" s="227">
        <f t="shared" si="54"/>
        <v>23.862156960400899</v>
      </c>
      <c r="J166" s="228">
        <f t="shared" si="76"/>
        <v>80</v>
      </c>
      <c r="K166" s="41">
        <f t="shared" si="55"/>
        <v>1</v>
      </c>
      <c r="L166" s="216">
        <f t="shared" si="56"/>
        <v>9.234393299277583</v>
      </c>
      <c r="M166" s="216">
        <f t="shared" si="42"/>
        <v>9.2143932992775834</v>
      </c>
      <c r="N166" s="41">
        <f t="shared" si="57"/>
        <v>0.26492021637261587</v>
      </c>
      <c r="O166" s="41">
        <f t="shared" si="58"/>
        <v>6.5303000588532836</v>
      </c>
      <c r="P166" s="229">
        <f t="shared" si="59"/>
        <v>180.82657409097183</v>
      </c>
      <c r="Q166" s="41">
        <f t="shared" si="60"/>
        <v>3453.6276932618043</v>
      </c>
      <c r="R166" s="41">
        <f t="shared" si="61"/>
        <v>1293.775801731942</v>
      </c>
      <c r="S166" s="216">
        <f t="shared" si="43"/>
        <v>0.40877408687974393</v>
      </c>
      <c r="T166" s="216">
        <f t="shared" si="44"/>
        <v>0.44808627378064664</v>
      </c>
      <c r="U166" s="231">
        <f t="shared" si="62"/>
        <v>9.1543932992775847</v>
      </c>
      <c r="V166" s="231">
        <f t="shared" si="45"/>
        <v>9.1743932992775843</v>
      </c>
      <c r="W166" s="41">
        <f t="shared" si="63"/>
        <v>-0.2541829093628607</v>
      </c>
      <c r="X166" s="41">
        <f t="shared" si="64"/>
        <v>3407.8083733061148</v>
      </c>
      <c r="Y166" s="41">
        <f t="shared" si="65"/>
        <v>179.26003286769648</v>
      </c>
      <c r="Z166" s="41">
        <f t="shared" si="66"/>
        <v>1292.4958273215229</v>
      </c>
      <c r="AA166" s="231">
        <f t="shared" si="46"/>
        <v>0.40375031947608903</v>
      </c>
      <c r="AB166" s="231">
        <f t="shared" si="67"/>
        <v>-0.42630280177176105</v>
      </c>
      <c r="AC166" s="41">
        <f t="shared" si="78"/>
        <v>0.44808627378064664</v>
      </c>
      <c r="AD166" s="41">
        <f t="shared" si="47"/>
        <v>8.9268523363831828E-2</v>
      </c>
      <c r="AE166" s="41">
        <f t="shared" si="69"/>
        <v>-3.1720685246412151E-3</v>
      </c>
      <c r="AF166" s="41">
        <f t="shared" si="48"/>
        <v>735.98605299370035</v>
      </c>
      <c r="AG166" s="41">
        <f t="shared" si="49"/>
        <v>705.89343657682662</v>
      </c>
      <c r="AH166" s="41">
        <f t="shared" si="70"/>
        <v>9.23513389271967</v>
      </c>
      <c r="AI166" s="41">
        <f t="shared" si="50"/>
        <v>346.33997109917027</v>
      </c>
      <c r="AJ166" s="41">
        <f t="shared" si="71"/>
        <v>8.5038347021709839</v>
      </c>
      <c r="AK166" s="8">
        <f t="shared" si="74"/>
        <v>46.171787786995964</v>
      </c>
      <c r="AL166" s="42">
        <f t="shared" si="75"/>
        <v>2.4112470115757634</v>
      </c>
      <c r="AZ166" s="8"/>
    </row>
    <row r="167" spans="1:52" ht="15" x14ac:dyDescent="0.15">
      <c r="A167" s="40"/>
      <c r="B167" s="41">
        <f t="shared" si="77"/>
        <v>735.98605299370035</v>
      </c>
      <c r="C167" s="41">
        <f t="shared" si="77"/>
        <v>705.89343657682662</v>
      </c>
      <c r="D167" s="41">
        <f t="shared" si="77"/>
        <v>9.23513389271967</v>
      </c>
      <c r="E167" s="41">
        <f t="shared" si="72"/>
        <v>16</v>
      </c>
      <c r="F167" s="41">
        <f t="shared" si="52"/>
        <v>16</v>
      </c>
      <c r="G167" s="41">
        <f t="shared" si="53"/>
        <v>3604.529891603021</v>
      </c>
      <c r="H167" s="25">
        <f t="shared" si="79"/>
        <v>0.04</v>
      </c>
      <c r="I167" s="227">
        <f t="shared" si="54"/>
        <v>24.074093133498991</v>
      </c>
      <c r="J167" s="228">
        <f t="shared" si="76"/>
        <v>80</v>
      </c>
      <c r="K167" s="41">
        <f t="shared" si="55"/>
        <v>1</v>
      </c>
      <c r="L167" s="216">
        <f t="shared" si="56"/>
        <v>9.2751338927196691</v>
      </c>
      <c r="M167" s="216">
        <f t="shared" si="42"/>
        <v>9.2551338927196696</v>
      </c>
      <c r="N167" s="41">
        <f t="shared" si="57"/>
        <v>0.26611547148213077</v>
      </c>
      <c r="O167" s="41">
        <f t="shared" si="58"/>
        <v>6.5071722913378984</v>
      </c>
      <c r="P167" s="229">
        <f t="shared" si="59"/>
        <v>181.8927446606439</v>
      </c>
      <c r="Q167" s="41">
        <f t="shared" si="60"/>
        <v>3500.7060643861264</v>
      </c>
      <c r="R167" s="41">
        <f t="shared" si="61"/>
        <v>1294.6332546080851</v>
      </c>
      <c r="S167" s="216">
        <f t="shared" si="43"/>
        <v>0.41554358555316262</v>
      </c>
      <c r="T167" s="216">
        <f t="shared" si="44"/>
        <v>0.45532132919440627</v>
      </c>
      <c r="U167" s="231">
        <f t="shared" si="62"/>
        <v>9.1951338927196709</v>
      </c>
      <c r="V167" s="231">
        <f t="shared" si="45"/>
        <v>9.2151338927196704</v>
      </c>
      <c r="W167" s="41">
        <f t="shared" si="63"/>
        <v>-0.25528781356912589</v>
      </c>
      <c r="X167" s="41">
        <f t="shared" si="64"/>
        <v>3454.4797922833404</v>
      </c>
      <c r="Y167" s="41">
        <f t="shared" si="65"/>
        <v>180.32388842745974</v>
      </c>
      <c r="Z167" s="41">
        <f t="shared" si="66"/>
        <v>1293.367703838391</v>
      </c>
      <c r="AA167" s="231">
        <f t="shared" si="46"/>
        <v>0.41045763513228417</v>
      </c>
      <c r="AB167" s="231">
        <f t="shared" si="67"/>
        <v>-0.43302708809808521</v>
      </c>
      <c r="AC167" s="41">
        <f t="shared" si="78"/>
        <v>0.45532132919440627</v>
      </c>
      <c r="AD167" s="41">
        <f t="shared" si="47"/>
        <v>8.7850046627008335E-2</v>
      </c>
      <c r="AE167" s="41">
        <f t="shared" si="69"/>
        <v>-3.1402807152657169E-3</v>
      </c>
      <c r="AF167" s="41">
        <f t="shared" si="48"/>
        <v>735.79684713598806</v>
      </c>
      <c r="AG167" s="41">
        <f t="shared" si="49"/>
        <v>705.43811524763225</v>
      </c>
      <c r="AH167" s="41">
        <f t="shared" si="70"/>
        <v>9.2758781498872551</v>
      </c>
      <c r="AI167" s="41">
        <f t="shared" si="50"/>
        <v>351.69908356188671</v>
      </c>
      <c r="AJ167" s="41">
        <f t="shared" si="71"/>
        <v>8.6015288920492861</v>
      </c>
      <c r="AK167" s="8">
        <f t="shared" si="74"/>
        <v>47.422865685511965</v>
      </c>
      <c r="AL167" s="42">
        <f t="shared" si="75"/>
        <v>2.4393829382607142</v>
      </c>
      <c r="AZ167" s="8"/>
    </row>
    <row r="168" spans="1:52" ht="15" x14ac:dyDescent="0.15">
      <c r="A168" s="40"/>
      <c r="B168" s="41">
        <f t="shared" si="77"/>
        <v>735.79684713598806</v>
      </c>
      <c r="C168" s="41">
        <f t="shared" si="77"/>
        <v>705.43811524763225</v>
      </c>
      <c r="D168" s="41">
        <f t="shared" si="77"/>
        <v>9.2758781498872551</v>
      </c>
      <c r="E168" s="41">
        <f t="shared" si="72"/>
        <v>16</v>
      </c>
      <c r="F168" s="41">
        <f t="shared" si="52"/>
        <v>16</v>
      </c>
      <c r="G168" s="41">
        <f t="shared" si="53"/>
        <v>3652.2417906286341</v>
      </c>
      <c r="H168" s="25">
        <f t="shared" si="79"/>
        <v>0.04</v>
      </c>
      <c r="I168" s="227">
        <f t="shared" si="54"/>
        <v>24.286985510684644</v>
      </c>
      <c r="J168" s="228">
        <f t="shared" si="76"/>
        <v>80</v>
      </c>
      <c r="K168" s="41">
        <f t="shared" si="55"/>
        <v>1</v>
      </c>
      <c r="L168" s="216">
        <f t="shared" si="56"/>
        <v>9.3158781498872543</v>
      </c>
      <c r="M168" s="216">
        <f t="shared" si="42"/>
        <v>9.2958781498872547</v>
      </c>
      <c r="N168" s="41">
        <f t="shared" si="57"/>
        <v>0.26731103383669108</v>
      </c>
      <c r="O168" s="41">
        <f t="shared" si="58"/>
        <v>6.483281898370759</v>
      </c>
      <c r="P168" s="229">
        <f t="shared" si="59"/>
        <v>182.96057833361317</v>
      </c>
      <c r="Q168" s="41">
        <f t="shared" si="60"/>
        <v>3548.2050280778917</v>
      </c>
      <c r="R168" s="41">
        <f t="shared" si="61"/>
        <v>1295.4811799528682</v>
      </c>
      <c r="S168" s="216">
        <f t="shared" si="43"/>
        <v>0.42245717769136426</v>
      </c>
      <c r="T168" s="216">
        <f t="shared" si="44"/>
        <v>0.46284192879093822</v>
      </c>
      <c r="U168" s="231">
        <f t="shared" si="62"/>
        <v>9.235878149887256</v>
      </c>
      <c r="V168" s="231">
        <f t="shared" si="45"/>
        <v>9.2558781498872555</v>
      </c>
      <c r="W168" s="41">
        <f t="shared" si="63"/>
        <v>-0.25639261737937602</v>
      </c>
      <c r="X168" s="41">
        <f t="shared" si="64"/>
        <v>3501.5699677596272</v>
      </c>
      <c r="Y168" s="41">
        <f t="shared" si="65"/>
        <v>181.38941367490006</v>
      </c>
      <c r="Z168" s="41">
        <f t="shared" si="66"/>
        <v>1294.2298210911963</v>
      </c>
      <c r="AA168" s="231">
        <f t="shared" si="46"/>
        <v>0.41730779861355138</v>
      </c>
      <c r="AB168" s="231">
        <f t="shared" si="67"/>
        <v>-0.44001381307201209</v>
      </c>
      <c r="AC168" s="41">
        <f t="shared" si="78"/>
        <v>0.46284192879093822</v>
      </c>
      <c r="AD168" s="41">
        <f t="shared" si="47"/>
        <v>8.6422593788100091E-2</v>
      </c>
      <c r="AE168" s="41">
        <f t="shared" si="69"/>
        <v>-3.1093660664235135E-3</v>
      </c>
      <c r="AF168" s="41">
        <f t="shared" si="48"/>
        <v>735.60131624103383</v>
      </c>
      <c r="AG168" s="41">
        <f t="shared" si="49"/>
        <v>704.97527331884135</v>
      </c>
      <c r="AH168" s="41">
        <f t="shared" si="70"/>
        <v>9.3166260694457108</v>
      </c>
      <c r="AI168" s="41">
        <f t="shared" si="50"/>
        <v>357.27414334786181</v>
      </c>
      <c r="AJ168" s="41">
        <f t="shared" si="71"/>
        <v>8.700771709645915</v>
      </c>
      <c r="AK168" s="8">
        <f t="shared" si="74"/>
        <v>48.710671014706193</v>
      </c>
      <c r="AL168" s="42">
        <f t="shared" si="75"/>
        <v>2.4679648697285432</v>
      </c>
      <c r="AZ168" s="8"/>
    </row>
    <row r="169" spans="1:52" ht="15" x14ac:dyDescent="0.15">
      <c r="A169" s="40"/>
      <c r="B169" s="41">
        <f t="shared" si="77"/>
        <v>735.60131624103383</v>
      </c>
      <c r="C169" s="41">
        <f t="shared" si="77"/>
        <v>704.97527331884135</v>
      </c>
      <c r="D169" s="41">
        <f t="shared" si="77"/>
        <v>9.3166260694457108</v>
      </c>
      <c r="E169" s="41">
        <f t="shared" si="72"/>
        <v>16</v>
      </c>
      <c r="F169" s="41">
        <f t="shared" si="52"/>
        <v>16</v>
      </c>
      <c r="G169" s="41">
        <f t="shared" si="53"/>
        <v>3700.3772166119379</v>
      </c>
      <c r="H169" s="25">
        <f t="shared" si="79"/>
        <v>0.04</v>
      </c>
      <c r="I169" s="227">
        <f t="shared" si="54"/>
        <v>24.500834337753986</v>
      </c>
      <c r="J169" s="228">
        <f t="shared" si="76"/>
        <v>80</v>
      </c>
      <c r="K169" s="41">
        <f t="shared" si="55"/>
        <v>1</v>
      </c>
      <c r="L169" s="216">
        <f t="shared" si="56"/>
        <v>9.35662606944571</v>
      </c>
      <c r="M169" s="216">
        <f t="shared" si="42"/>
        <v>9.3366260694457104</v>
      </c>
      <c r="N169" s="41">
        <f t="shared" si="57"/>
        <v>0.26850690345102635</v>
      </c>
      <c r="O169" s="41">
        <f t="shared" si="58"/>
        <v>6.4585928640345376</v>
      </c>
      <c r="P169" s="229">
        <f t="shared" si="59"/>
        <v>184.03007092335457</v>
      </c>
      <c r="Q169" s="41">
        <f t="shared" si="60"/>
        <v>3596.1265283660687</v>
      </c>
      <c r="R169" s="41">
        <f t="shared" si="61"/>
        <v>1296.3197293897031</v>
      </c>
      <c r="S169" s="216">
        <f t="shared" si="43"/>
        <v>0.42952151675793071</v>
      </c>
      <c r="T169" s="216">
        <f t="shared" si="44"/>
        <v>0.47066964195578903</v>
      </c>
      <c r="U169" s="231">
        <f t="shared" si="62"/>
        <v>9.2766260694457117</v>
      </c>
      <c r="V169" s="231">
        <f t="shared" si="45"/>
        <v>9.2966260694457112</v>
      </c>
      <c r="W169" s="41">
        <f t="shared" si="63"/>
        <v>-0.25749732070347875</v>
      </c>
      <c r="X169" s="41">
        <f t="shared" si="64"/>
        <v>3549.0808432919775</v>
      </c>
      <c r="Y169" s="41">
        <f t="shared" si="65"/>
        <v>182.45660437575626</v>
      </c>
      <c r="Z169" s="41">
        <f t="shared" si="66"/>
        <v>1295.0823355433956</v>
      </c>
      <c r="AA169" s="231">
        <f t="shared" si="46"/>
        <v>0.424307397943056</v>
      </c>
      <c r="AB169" s="231">
        <f t="shared" si="67"/>
        <v>-0.44728266401799049</v>
      </c>
      <c r="AC169" s="41">
        <f t="shared" si="78"/>
        <v>0.47066964195578903</v>
      </c>
      <c r="AD169" s="41">
        <f t="shared" si="47"/>
        <v>8.4985298464941753E-2</v>
      </c>
      <c r="AE169" s="41">
        <f t="shared" si="69"/>
        <v>-3.0793304940154704E-3</v>
      </c>
      <c r="AF169" s="41">
        <f t="shared" si="48"/>
        <v>735.39915350252909</v>
      </c>
      <c r="AG169" s="41">
        <f t="shared" si="49"/>
        <v>704.50460367688561</v>
      </c>
      <c r="AH169" s="41">
        <f t="shared" si="70"/>
        <v>9.3573776500815562</v>
      </c>
      <c r="AI169" s="41">
        <f t="shared" si="50"/>
        <v>363.08144610078295</v>
      </c>
      <c r="AJ169" s="41">
        <f t="shared" si="71"/>
        <v>8.8016276668961329</v>
      </c>
      <c r="AK169" s="8">
        <f t="shared" si="74"/>
        <v>50.036732245557353</v>
      </c>
      <c r="AL169" s="42">
        <f t="shared" si="75"/>
        <v>2.4970113854166058</v>
      </c>
      <c r="AZ169" s="8"/>
    </row>
    <row r="170" spans="1:52" ht="15" x14ac:dyDescent="0.15">
      <c r="A170" s="40"/>
      <c r="B170" s="41">
        <f t="shared" si="77"/>
        <v>735.39915350252909</v>
      </c>
      <c r="C170" s="41">
        <f t="shared" si="77"/>
        <v>704.50460367688561</v>
      </c>
      <c r="D170" s="41">
        <f t="shared" si="77"/>
        <v>9.3573776500815562</v>
      </c>
      <c r="E170" s="41">
        <f t="shared" si="72"/>
        <v>16</v>
      </c>
      <c r="F170" s="41">
        <f t="shared" si="52"/>
        <v>16</v>
      </c>
      <c r="G170" s="41">
        <f t="shared" si="53"/>
        <v>3748.9381151187904</v>
      </c>
      <c r="H170" s="25">
        <f t="shared" si="79"/>
        <v>0.04</v>
      </c>
      <c r="I170" s="227">
        <f t="shared" si="54"/>
        <v>24.715639860514784</v>
      </c>
      <c r="J170" s="228">
        <f t="shared" si="76"/>
        <v>80</v>
      </c>
      <c r="K170" s="41">
        <f t="shared" si="55"/>
        <v>1</v>
      </c>
      <c r="L170" s="216">
        <f t="shared" si="56"/>
        <v>9.3973776500815553</v>
      </c>
      <c r="M170" s="216">
        <f t="shared" si="42"/>
        <v>9.3773776500815558</v>
      </c>
      <c r="N170" s="41">
        <f t="shared" si="57"/>
        <v>0.26970308034054824</v>
      </c>
      <c r="O170" s="41">
        <f t="shared" si="58"/>
        <v>6.4330664489193392</v>
      </c>
      <c r="P170" s="229">
        <f t="shared" si="59"/>
        <v>185.10121827452198</v>
      </c>
      <c r="Q170" s="41">
        <f t="shared" si="60"/>
        <v>3644.4725102488574</v>
      </c>
      <c r="R170" s="41">
        <f t="shared" si="61"/>
        <v>1297.1490514006323</v>
      </c>
      <c r="S170" s="216">
        <f t="shared" si="43"/>
        <v>0.43674381058073741</v>
      </c>
      <c r="T170" s="216">
        <f t="shared" si="44"/>
        <v>0.47882843616618193</v>
      </c>
      <c r="U170" s="231">
        <f t="shared" si="62"/>
        <v>9.3173776500815571</v>
      </c>
      <c r="V170" s="231">
        <f t="shared" si="45"/>
        <v>9.3373776500815566</v>
      </c>
      <c r="W170" s="41">
        <f t="shared" si="63"/>
        <v>-0.25860192345196964</v>
      </c>
      <c r="X170" s="41">
        <f t="shared" si="64"/>
        <v>3597.0143634065948</v>
      </c>
      <c r="Y170" s="41">
        <f t="shared" si="65"/>
        <v>183.5254563274955</v>
      </c>
      <c r="Z170" s="41">
        <f t="shared" si="66"/>
        <v>1295.925400392689</v>
      </c>
      <c r="AA170" s="231">
        <f t="shared" si="46"/>
        <v>0.43146356987241563</v>
      </c>
      <c r="AB170" s="231">
        <f t="shared" si="67"/>
        <v>-0.454855502212826</v>
      </c>
      <c r="AC170" s="41">
        <f t="shared" si="78"/>
        <v>0.47882843616618193</v>
      </c>
      <c r="AD170" s="41">
        <f t="shared" si="47"/>
        <v>8.3537227488547958E-2</v>
      </c>
      <c r="AE170" s="41">
        <f t="shared" si="69"/>
        <v>-3.0501820061773271E-3</v>
      </c>
      <c r="AF170" s="41">
        <f t="shared" si="48"/>
        <v>735.19002814670341</v>
      </c>
      <c r="AG170" s="41">
        <f t="shared" si="49"/>
        <v>704.02577524071944</v>
      </c>
      <c r="AH170" s="41">
        <f t="shared" si="70"/>
        <v>9.3981328905021382</v>
      </c>
      <c r="AI170" s="41">
        <f t="shared" si="50"/>
        <v>369.13910213259902</v>
      </c>
      <c r="AJ170" s="41">
        <f t="shared" si="71"/>
        <v>8.9041663063774106</v>
      </c>
      <c r="AK170" s="8">
        <f t="shared" si="74"/>
        <v>51.402686168849407</v>
      </c>
      <c r="AL170" s="42">
        <f t="shared" si="75"/>
        <v>2.5265425135872137</v>
      </c>
      <c r="AZ170" s="8"/>
    </row>
    <row r="171" spans="1:52" ht="15" x14ac:dyDescent="0.15">
      <c r="A171" s="40"/>
      <c r="B171" s="41">
        <f t="shared" si="77"/>
        <v>735.19002814670341</v>
      </c>
      <c r="C171" s="41">
        <f t="shared" si="77"/>
        <v>704.02577524071944</v>
      </c>
      <c r="D171" s="41">
        <f t="shared" si="77"/>
        <v>9.3981328905021382</v>
      </c>
      <c r="E171" s="41">
        <f t="shared" si="72"/>
        <v>16</v>
      </c>
      <c r="F171" s="41">
        <f t="shared" si="52"/>
        <v>16</v>
      </c>
      <c r="G171" s="41">
        <f t="shared" si="53"/>
        <v>3797.9264326847442</v>
      </c>
      <c r="H171" s="25">
        <f t="shared" si="79"/>
        <v>0.04</v>
      </c>
      <c r="I171" s="227">
        <f t="shared" si="54"/>
        <v>24.931402324787179</v>
      </c>
      <c r="J171" s="228">
        <f t="shared" si="76"/>
        <v>80</v>
      </c>
      <c r="K171" s="41">
        <f t="shared" si="55"/>
        <v>1</v>
      </c>
      <c r="L171" s="216">
        <f t="shared" si="56"/>
        <v>9.4381328905021373</v>
      </c>
      <c r="M171" s="216">
        <f t="shared" si="42"/>
        <v>9.4181328905021378</v>
      </c>
      <c r="N171" s="41">
        <f t="shared" si="57"/>
        <v>0.27089956452105923</v>
      </c>
      <c r="O171" s="41">
        <f t="shared" si="58"/>
        <v>6.4066608873237509</v>
      </c>
      <c r="P171" s="229">
        <f t="shared" si="59"/>
        <v>186.17401626258965</v>
      </c>
      <c r="Q171" s="41">
        <f t="shared" si="60"/>
        <v>3693.2449196939997</v>
      </c>
      <c r="R171" s="41">
        <f t="shared" si="61"/>
        <v>1297.969291406464</v>
      </c>
      <c r="S171" s="216">
        <f t="shared" si="43"/>
        <v>0.44413188660855496</v>
      </c>
      <c r="T171" s="216">
        <f t="shared" si="44"/>
        <v>0.48734503382152167</v>
      </c>
      <c r="U171" s="231">
        <f t="shared" si="62"/>
        <v>9.358132890502139</v>
      </c>
      <c r="V171" s="231">
        <f t="shared" si="45"/>
        <v>9.3781328905021386</v>
      </c>
      <c r="W171" s="41">
        <f t="shared" si="63"/>
        <v>-0.25970642553600243</v>
      </c>
      <c r="X171" s="41">
        <f t="shared" si="64"/>
        <v>3645.3724735992087</v>
      </c>
      <c r="Y171" s="41">
        <f t="shared" si="65"/>
        <v>184.59596535894619</v>
      </c>
      <c r="Z171" s="41">
        <f t="shared" si="66"/>
        <v>1296.7591656549475</v>
      </c>
      <c r="AA171" s="231">
        <f t="shared" si="46"/>
        <v>0.43878406446684237</v>
      </c>
      <c r="AB171" s="231">
        <f t="shared" si="67"/>
        <v>-0.4627566843576531</v>
      </c>
      <c r="AC171" s="41">
        <f t="shared" si="78"/>
        <v>0.48734503382152167</v>
      </c>
      <c r="AD171" s="41">
        <f t="shared" si="47"/>
        <v>8.2077372752399957E-2</v>
      </c>
      <c r="AE171" s="41">
        <f t="shared" si="69"/>
        <v>-3.0219309088803268E-3</v>
      </c>
      <c r="AF171" s="41">
        <f t="shared" si="48"/>
        <v>734.97358267740299</v>
      </c>
      <c r="AG171" s="41">
        <f t="shared" si="49"/>
        <v>703.53843020689794</v>
      </c>
      <c r="AH171" s="41">
        <f t="shared" si="70"/>
        <v>9.4388917894352673</v>
      </c>
      <c r="AI171" s="41">
        <f t="shared" si="50"/>
        <v>375.46730654424067</v>
      </c>
      <c r="AJ171" s="41">
        <f t="shared" si="71"/>
        <v>9.0084627804174779</v>
      </c>
      <c r="AK171" s="8">
        <f t="shared" si="74"/>
        <v>52.810289865334099</v>
      </c>
      <c r="AL171" s="42">
        <f t="shared" si="75"/>
        <v>2.556579898110753</v>
      </c>
      <c r="AZ171" s="8"/>
    </row>
    <row r="172" spans="1:52" ht="15" x14ac:dyDescent="0.15">
      <c r="A172" s="40"/>
      <c r="B172" s="41">
        <f t="shared" si="77"/>
        <v>734.97358267740299</v>
      </c>
      <c r="C172" s="41">
        <f t="shared" si="77"/>
        <v>703.53843020689794</v>
      </c>
      <c r="D172" s="41">
        <f t="shared" si="77"/>
        <v>9.4388917894352673</v>
      </c>
      <c r="E172" s="41">
        <f t="shared" si="72"/>
        <v>16</v>
      </c>
      <c r="F172" s="41">
        <f t="shared" si="52"/>
        <v>16</v>
      </c>
      <c r="G172" s="41">
        <f t="shared" si="53"/>
        <v>3847.3441168153554</v>
      </c>
      <c r="H172" s="25">
        <f t="shared" si="79"/>
        <v>0.04</v>
      </c>
      <c r="I172" s="227">
        <f t="shared" si="54"/>
        <v>25.148121976404038</v>
      </c>
      <c r="J172" s="228">
        <f t="shared" si="76"/>
        <v>80</v>
      </c>
      <c r="K172" s="41">
        <f t="shared" si="55"/>
        <v>1</v>
      </c>
      <c r="L172" s="216">
        <f t="shared" si="56"/>
        <v>9.4788917894352664</v>
      </c>
      <c r="M172" s="216">
        <f t="shared" si="42"/>
        <v>9.4588917894352669</v>
      </c>
      <c r="N172" s="41">
        <f t="shared" si="57"/>
        <v>0.27209635600910786</v>
      </c>
      <c r="O172" s="41">
        <f t="shared" si="58"/>
        <v>6.3793310394000837</v>
      </c>
      <c r="P172" s="229">
        <f t="shared" si="59"/>
        <v>187.24846079349709</v>
      </c>
      <c r="Q172" s="41">
        <f t="shared" si="60"/>
        <v>3742.4457036390504</v>
      </c>
      <c r="R172" s="41">
        <f t="shared" si="61"/>
        <v>1298.7805918444772</v>
      </c>
      <c r="S172" s="216">
        <f t="shared" si="43"/>
        <v>0.45169426723651146</v>
      </c>
      <c r="T172" s="216">
        <f t="shared" si="44"/>
        <v>0.49624933636518531</v>
      </c>
      <c r="U172" s="231">
        <f t="shared" si="62"/>
        <v>9.3988917894352682</v>
      </c>
      <c r="V172" s="231">
        <f t="shared" si="45"/>
        <v>9.4188917894352677</v>
      </c>
      <c r="W172" s="41">
        <f t="shared" si="63"/>
        <v>-0.26081082686723533</v>
      </c>
      <c r="X172" s="41">
        <f t="shared" si="64"/>
        <v>3694.1571203353333</v>
      </c>
      <c r="Y172" s="41">
        <f t="shared" si="65"/>
        <v>185.66812732993432</v>
      </c>
      <c r="Z172" s="41">
        <f t="shared" si="66"/>
        <v>1297.5837782455785</v>
      </c>
      <c r="AA172" s="231">
        <f t="shared" si="46"/>
        <v>0.44627731965466477</v>
      </c>
      <c r="AB172" s="231">
        <f t="shared" si="67"/>
        <v>-0.471013444319416</v>
      </c>
      <c r="AC172" s="41">
        <f t="shared" si="78"/>
        <v>0.49624933636518531</v>
      </c>
      <c r="AD172" s="41">
        <f t="shared" si="47"/>
        <v>8.0604641797574858E-2</v>
      </c>
      <c r="AE172" s="41">
        <f t="shared" si="69"/>
        <v>-2.9945900453772303E-3</v>
      </c>
      <c r="AF172" s="41">
        <f t="shared" si="48"/>
        <v>734.74942969704693</v>
      </c>
      <c r="AG172" s="41">
        <f t="shared" si="49"/>
        <v>703.04218087053277</v>
      </c>
      <c r="AH172" s="41">
        <f t="shared" si="70"/>
        <v>9.4796543456288394</v>
      </c>
      <c r="AI172" s="41">
        <f t="shared" si="50"/>
        <v>382.08866030283951</v>
      </c>
      <c r="AJ172" s="41">
        <f t="shared" si="71"/>
        <v>9.1145985193904888</v>
      </c>
      <c r="AK172" s="8">
        <f t="shared" si="74"/>
        <v>54.261434487927353</v>
      </c>
      <c r="AL172" s="42">
        <f t="shared" si="75"/>
        <v>2.58714699093498</v>
      </c>
      <c r="AZ172" s="8"/>
    </row>
    <row r="173" spans="1:52" ht="15" x14ac:dyDescent="0.15">
      <c r="A173" s="40"/>
      <c r="B173" s="41">
        <f t="shared" si="77"/>
        <v>734.74942969704693</v>
      </c>
      <c r="C173" s="41">
        <f t="shared" si="77"/>
        <v>703.04218087053277</v>
      </c>
      <c r="D173" s="41">
        <f t="shared" si="77"/>
        <v>9.4796543456288394</v>
      </c>
      <c r="E173" s="41">
        <f t="shared" si="72"/>
        <v>16</v>
      </c>
      <c r="F173" s="41">
        <f t="shared" si="52"/>
        <v>16</v>
      </c>
      <c r="G173" s="41">
        <f t="shared" si="53"/>
        <v>3897.1931159863993</v>
      </c>
      <c r="H173" s="25">
        <f t="shared" si="79"/>
        <v>0.04</v>
      </c>
      <c r="I173" s="227">
        <f t="shared" si="54"/>
        <v>25.36579906121133</v>
      </c>
      <c r="J173" s="228">
        <f t="shared" si="76"/>
        <v>80</v>
      </c>
      <c r="K173" s="41">
        <f t="shared" si="55"/>
        <v>1</v>
      </c>
      <c r="L173" s="216">
        <f t="shared" si="56"/>
        <v>9.5196543456288385</v>
      </c>
      <c r="M173" s="216">
        <f t="shared" si="42"/>
        <v>9.4996543456288389</v>
      </c>
      <c r="N173" s="41">
        <f t="shared" si="57"/>
        <v>0.27329345482165479</v>
      </c>
      <c r="O173" s="41">
        <f t="shared" si="58"/>
        <v>6.3510279897471262</v>
      </c>
      <c r="P173" s="229">
        <f t="shared" si="59"/>
        <v>188.32454780330005</v>
      </c>
      <c r="Q173" s="41">
        <f t="shared" si="60"/>
        <v>3792.0768099916077</v>
      </c>
      <c r="R173" s="41">
        <f t="shared" si="61"/>
        <v>1299.5830922437874</v>
      </c>
      <c r="S173" s="216">
        <f t="shared" si="43"/>
        <v>0.45944025715007591</v>
      </c>
      <c r="T173" s="216">
        <f t="shared" si="44"/>
        <v>0.50557493123850594</v>
      </c>
      <c r="U173" s="231">
        <f t="shared" si="62"/>
        <v>9.4396543456288402</v>
      </c>
      <c r="V173" s="231">
        <f t="shared" si="45"/>
        <v>9.4596543456288398</v>
      </c>
      <c r="W173" s="41">
        <f t="shared" si="63"/>
        <v>-0.26191512735792344</v>
      </c>
      <c r="X173" s="41">
        <f t="shared" si="64"/>
        <v>3743.3702510505082</v>
      </c>
      <c r="Y173" s="41">
        <f t="shared" si="65"/>
        <v>186.74193813092603</v>
      </c>
      <c r="Z173" s="41">
        <f t="shared" si="66"/>
        <v>1298.3993820584201</v>
      </c>
      <c r="AA173" s="231">
        <f t="shared" si="46"/>
        <v>0.45395254767055121</v>
      </c>
      <c r="AB173" s="231">
        <f t="shared" si="67"/>
        <v>-0.47965634898686654</v>
      </c>
      <c r="AC173" s="41">
        <f t="shared" si="78"/>
        <v>0.50557493123850594</v>
      </c>
      <c r="AD173" s="41">
        <f t="shared" si="47"/>
        <v>7.9117846887724594E-2</v>
      </c>
      <c r="AE173" s="41">
        <f t="shared" si="69"/>
        <v>-2.9681750740708172E-3</v>
      </c>
      <c r="AF173" s="41">
        <f t="shared" si="48"/>
        <v>734.51714822063013</v>
      </c>
      <c r="AG173" s="41">
        <f t="shared" si="49"/>
        <v>702.5366059392943</v>
      </c>
      <c r="AH173" s="41">
        <f t="shared" si="70"/>
        <v>9.5204205578505245</v>
      </c>
      <c r="AI173" s="41">
        <f t="shared" si="50"/>
        <v>389.02855404621232</v>
      </c>
      <c r="AJ173" s="41">
        <f t="shared" si="71"/>
        <v>9.2226620066255478</v>
      </c>
      <c r="AK173" s="8">
        <f t="shared" si="74"/>
        <v>55.758161206610232</v>
      </c>
      <c r="AL173" s="42">
        <f t="shared" si="75"/>
        <v>2.6182692752586769</v>
      </c>
      <c r="AZ173" s="8"/>
    </row>
    <row r="174" spans="1:52" ht="15" x14ac:dyDescent="0.15">
      <c r="A174" s="40"/>
      <c r="B174" s="41">
        <f t="shared" si="77"/>
        <v>734.51714822063013</v>
      </c>
      <c r="C174" s="41">
        <f t="shared" si="77"/>
        <v>702.5366059392943</v>
      </c>
      <c r="D174" s="41">
        <f t="shared" si="77"/>
        <v>9.5204205578505245</v>
      </c>
      <c r="E174" s="41">
        <f t="shared" si="72"/>
        <v>16</v>
      </c>
      <c r="F174" s="41">
        <f t="shared" si="52"/>
        <v>16</v>
      </c>
      <c r="G174" s="41">
        <f t="shared" si="53"/>
        <v>3947.4753796441996</v>
      </c>
      <c r="H174" s="25">
        <f t="shared" si="79"/>
        <v>0.04</v>
      </c>
      <c r="I174" s="227">
        <f t="shared" si="54"/>
        <v>25.584433825068665</v>
      </c>
      <c r="J174" s="228">
        <f t="shared" si="76"/>
        <v>80</v>
      </c>
      <c r="K174" s="41">
        <f t="shared" si="55"/>
        <v>1</v>
      </c>
      <c r="L174" s="216">
        <f t="shared" si="56"/>
        <v>9.5604205578505237</v>
      </c>
      <c r="M174" s="216">
        <f t="shared" si="42"/>
        <v>9.5404205578505241</v>
      </c>
      <c r="N174" s="41">
        <f t="shared" si="57"/>
        <v>0.27449086097645647</v>
      </c>
      <c r="O174" s="41">
        <f t="shared" si="58"/>
        <v>6.3216985819915648</v>
      </c>
      <c r="P174" s="229">
        <f t="shared" si="59"/>
        <v>189.4022732578274</v>
      </c>
      <c r="Q174" s="41">
        <f t="shared" si="60"/>
        <v>3842.1401876296345</v>
      </c>
      <c r="R174" s="41">
        <f t="shared" si="61"/>
        <v>1300.3769292984518</v>
      </c>
      <c r="S174" s="216">
        <f t="shared" si="43"/>
        <v>0.4673800450968999</v>
      </c>
      <c r="T174" s="216">
        <f t="shared" si="44"/>
        <v>0.515359701508733</v>
      </c>
      <c r="U174" s="231">
        <f t="shared" si="62"/>
        <v>9.4804205578505254</v>
      </c>
      <c r="V174" s="231">
        <f t="shared" si="45"/>
        <v>9.500420557850525</v>
      </c>
      <c r="W174" s="41">
        <f t="shared" si="63"/>
        <v>-0.26301932692085472</v>
      </c>
      <c r="X174" s="41">
        <f t="shared" si="64"/>
        <v>3793.0138141505972</v>
      </c>
      <c r="Y174" s="41">
        <f t="shared" si="65"/>
        <v>187.8173936826766</v>
      </c>
      <c r="Z174" s="41">
        <f t="shared" si="66"/>
        <v>1299.2061180422568</v>
      </c>
      <c r="AA174" s="231">
        <f t="shared" si="46"/>
        <v>0.46181983577660102</v>
      </c>
      <c r="AB174" s="231">
        <f t="shared" si="67"/>
        <v>-0.48871984589100392</v>
      </c>
      <c r="AC174" s="41">
        <f t="shared" si="78"/>
        <v>0.515359701508733</v>
      </c>
      <c r="AD174" s="41">
        <f t="shared" si="47"/>
        <v>7.7615692268717645E-2</v>
      </c>
      <c r="AE174" s="41">
        <f t="shared" si="69"/>
        <v>-2.9427047938706745E-3</v>
      </c>
      <c r="AF174" s="41">
        <f t="shared" si="48"/>
        <v>734.27627938009789</v>
      </c>
      <c r="AG174" s="41">
        <f t="shared" si="49"/>
        <v>702.02124623778559</v>
      </c>
      <c r="AH174" s="41">
        <f t="shared" si="70"/>
        <v>9.5611904248874335</v>
      </c>
      <c r="AI174" s="41">
        <f t="shared" si="50"/>
        <v>396.31562964345079</v>
      </c>
      <c r="AJ174" s="41">
        <f t="shared" si="71"/>
        <v>9.3327496815265061</v>
      </c>
      <c r="AK174" s="8">
        <f t="shared" si="74"/>
        <v>57.302679750214502</v>
      </c>
      <c r="AL174" s="42">
        <f t="shared" si="75"/>
        <v>2.649974525630153</v>
      </c>
      <c r="AZ174" s="8"/>
    </row>
    <row r="175" spans="1:52" ht="15" x14ac:dyDescent="0.15">
      <c r="A175" s="40"/>
      <c r="B175" s="41">
        <f t="shared" si="77"/>
        <v>734.27627938009789</v>
      </c>
      <c r="C175" s="41">
        <f t="shared" si="77"/>
        <v>702.02124623778559</v>
      </c>
      <c r="D175" s="41">
        <f t="shared" si="77"/>
        <v>9.5611904248874335</v>
      </c>
      <c r="E175" s="41">
        <f t="shared" si="72"/>
        <v>16</v>
      </c>
      <c r="F175" s="41">
        <f t="shared" si="52"/>
        <v>16</v>
      </c>
      <c r="G175" s="41">
        <f t="shared" si="53"/>
        <v>3998.1928582058799</v>
      </c>
      <c r="H175" s="25">
        <f t="shared" si="79"/>
        <v>0.04</v>
      </c>
      <c r="I175" s="227">
        <f t="shared" si="54"/>
        <v>25.804026513849841</v>
      </c>
      <c r="J175" s="228">
        <f t="shared" si="76"/>
        <v>80</v>
      </c>
      <c r="K175" s="41">
        <f t="shared" si="55"/>
        <v>1</v>
      </c>
      <c r="L175" s="216">
        <f t="shared" si="56"/>
        <v>9.6011904248874327</v>
      </c>
      <c r="M175" s="216">
        <f t="shared" si="42"/>
        <v>9.5811904248874331</v>
      </c>
      <c r="N175" s="41">
        <f t="shared" si="57"/>
        <v>0.27568857449161044</v>
      </c>
      <c r="O175" s="41">
        <f t="shared" si="58"/>
        <v>6.2912848763936937</v>
      </c>
      <c r="P175" s="229">
        <f t="shared" si="59"/>
        <v>190.48163315234319</v>
      </c>
      <c r="Q175" s="41">
        <f t="shared" si="60"/>
        <v>3892.6377864017199</v>
      </c>
      <c r="R175" s="41">
        <f t="shared" si="61"/>
        <v>1301.1622369383952</v>
      </c>
      <c r="S175" s="216">
        <f t="shared" si="43"/>
        <v>0.47552482308472915</v>
      </c>
      <c r="T175" s="216">
        <f t="shared" si="44"/>
        <v>0.52564656370028362</v>
      </c>
      <c r="U175" s="231">
        <f t="shared" si="62"/>
        <v>9.5211904248874344</v>
      </c>
      <c r="V175" s="231">
        <f t="shared" si="45"/>
        <v>9.541190424887434</v>
      </c>
      <c r="W175" s="41">
        <f t="shared" si="63"/>
        <v>-0.26412342546943535</v>
      </c>
      <c r="X175" s="41">
        <f t="shared" si="64"/>
        <v>3843.089759012073</v>
      </c>
      <c r="Y175" s="41">
        <f t="shared" si="65"/>
        <v>188.89448993588442</v>
      </c>
      <c r="Z175" s="41">
        <f t="shared" si="66"/>
        <v>1300.0041242750317</v>
      </c>
      <c r="AA175" s="231">
        <f t="shared" si="46"/>
        <v>0.4698902642281913</v>
      </c>
      <c r="AB175" s="231">
        <f t="shared" si="67"/>
        <v>-0.49824292527826736</v>
      </c>
      <c r="AC175" s="41">
        <f t="shared" si="78"/>
        <v>0.52564656370028362</v>
      </c>
      <c r="AD175" s="41">
        <f t="shared" si="47"/>
        <v>7.6096759233847941E-2</v>
      </c>
      <c r="AE175" s="41">
        <f t="shared" si="69"/>
        <v>-2.9182015241084607E-3</v>
      </c>
      <c r="AF175" s="41">
        <f t="shared" si="48"/>
        <v>734.02632139088917</v>
      </c>
      <c r="AG175" s="41">
        <f t="shared" si="49"/>
        <v>701.49559967408527</v>
      </c>
      <c r="AH175" s="41">
        <f t="shared" si="70"/>
        <v>9.6019639455457799</v>
      </c>
      <c r="AI175" s="41">
        <f t="shared" si="50"/>
        <v>403.98233884893392</v>
      </c>
      <c r="AJ175" s="41">
        <f t="shared" si="71"/>
        <v>9.4449669978734327</v>
      </c>
      <c r="AK175" s="8">
        <f t="shared" si="74"/>
        <v>58.897390086631745</v>
      </c>
      <c r="AL175" s="42">
        <f t="shared" si="75"/>
        <v>2.6822931127380678</v>
      </c>
      <c r="AZ175" s="8"/>
    </row>
    <row r="176" spans="1:52" ht="15" x14ac:dyDescent="0.15">
      <c r="A176" s="40"/>
      <c r="B176" s="41">
        <f t="shared" si="77"/>
        <v>734.02632139088917</v>
      </c>
      <c r="C176" s="41">
        <f t="shared" si="77"/>
        <v>701.49559967408527</v>
      </c>
      <c r="D176" s="41">
        <f t="shared" si="77"/>
        <v>9.6019639455457799</v>
      </c>
      <c r="E176" s="41">
        <f t="shared" si="72"/>
        <v>16</v>
      </c>
      <c r="F176" s="41">
        <f t="shared" si="52"/>
        <v>16</v>
      </c>
      <c r="G176" s="41">
        <f t="shared" si="53"/>
        <v>4049.3475030596355</v>
      </c>
      <c r="H176" s="25">
        <f t="shared" si="79"/>
        <v>0.04</v>
      </c>
      <c r="I176" s="227">
        <f t="shared" si="54"/>
        <v>26.024577373443119</v>
      </c>
      <c r="J176" s="228">
        <f t="shared" si="76"/>
        <v>80</v>
      </c>
      <c r="K176" s="41">
        <f t="shared" si="55"/>
        <v>1</v>
      </c>
      <c r="L176" s="216">
        <f t="shared" si="56"/>
        <v>9.6419639455457791</v>
      </c>
      <c r="M176" s="216">
        <f t="shared" si="42"/>
        <v>9.6219639455457795</v>
      </c>
      <c r="N176" s="41">
        <f t="shared" si="57"/>
        <v>0.27688659538583238</v>
      </c>
      <c r="O176" s="41">
        <f t="shared" si="58"/>
        <v>6.2597235142896048</v>
      </c>
      <c r="P176" s="229">
        <f t="shared" si="59"/>
        <v>191.56262351121401</v>
      </c>
      <c r="Q176" s="41">
        <f t="shared" si="60"/>
        <v>3943.5715571273458</v>
      </c>
      <c r="R176" s="41">
        <f t="shared" si="61"/>
        <v>1301.9391463982258</v>
      </c>
      <c r="S176" s="216">
        <f t="shared" si="43"/>
        <v>0.48388692676426814</v>
      </c>
      <c r="T176" s="216">
        <f t="shared" si="44"/>
        <v>0.53648436698166324</v>
      </c>
      <c r="U176" s="231">
        <f t="shared" si="62"/>
        <v>9.5619639455457808</v>
      </c>
      <c r="V176" s="231">
        <f t="shared" si="45"/>
        <v>9.5819639455457803</v>
      </c>
      <c r="W176" s="41">
        <f t="shared" si="63"/>
        <v>-0.26522742291746226</v>
      </c>
      <c r="X176" s="41">
        <f t="shared" si="64"/>
        <v>3893.6000359822783</v>
      </c>
      <c r="Y176" s="41">
        <f t="shared" si="65"/>
        <v>189.97322287085021</v>
      </c>
      <c r="Z176" s="41">
        <f t="shared" si="66"/>
        <v>1300.7935360358404</v>
      </c>
      <c r="AA176" s="231">
        <f t="shared" si="46"/>
        <v>0.47817604520413343</v>
      </c>
      <c r="AB176" s="231">
        <f t="shared" si="67"/>
        <v>-0.50826992605430921</v>
      </c>
      <c r="AC176" s="41">
        <f t="shared" si="78"/>
        <v>0.53648436698166324</v>
      </c>
      <c r="AD176" s="41">
        <f t="shared" si="47"/>
        <v>7.4559488517895955E-2</v>
      </c>
      <c r="AE176" s="41">
        <f t="shared" si="69"/>
        <v>-2.8946915517561898E-3</v>
      </c>
      <c r="AF176" s="41">
        <f t="shared" si="48"/>
        <v>733.76672361929332</v>
      </c>
      <c r="AG176" s="41">
        <f t="shared" si="49"/>
        <v>700.95911530710362</v>
      </c>
      <c r="AH176" s="41">
        <f t="shared" si="70"/>
        <v>9.6427411186505623</v>
      </c>
      <c r="AI176" s="41">
        <f t="shared" si="50"/>
        <v>412.06562416210505</v>
      </c>
      <c r="AJ176" s="41">
        <f t="shared" si="71"/>
        <v>9.5594296712517952</v>
      </c>
      <c r="AK176" s="8">
        <f t="shared" si="74"/>
        <v>60.54490792226882</v>
      </c>
      <c r="AL176" s="42">
        <f t="shared" si="75"/>
        <v>2.7152583626710363</v>
      </c>
      <c r="AZ176" s="8"/>
    </row>
    <row r="177" spans="1:52" ht="15" x14ac:dyDescent="0.15">
      <c r="A177" s="40"/>
      <c r="B177" s="41">
        <f t="shared" si="77"/>
        <v>733.76672361929332</v>
      </c>
      <c r="C177" s="41">
        <f t="shared" si="77"/>
        <v>700.95911530710362</v>
      </c>
      <c r="D177" s="41">
        <f t="shared" si="77"/>
        <v>9.6427411186505623</v>
      </c>
      <c r="E177" s="41">
        <f t="shared" si="72"/>
        <v>16</v>
      </c>
      <c r="F177" s="41">
        <f t="shared" si="52"/>
        <v>16</v>
      </c>
      <c r="G177" s="41">
        <f t="shared" si="53"/>
        <v>4100.9412665650289</v>
      </c>
      <c r="H177" s="25">
        <f t="shared" si="79"/>
        <v>0.04</v>
      </c>
      <c r="I177" s="227">
        <f t="shared" si="54"/>
        <v>26.24608664975176</v>
      </c>
      <c r="J177" s="228">
        <f t="shared" si="76"/>
        <v>80</v>
      </c>
      <c r="K177" s="41">
        <f t="shared" si="55"/>
        <v>1</v>
      </c>
      <c r="L177" s="216">
        <f t="shared" si="56"/>
        <v>9.6827411186505614</v>
      </c>
      <c r="M177" s="216">
        <f t="shared" si="42"/>
        <v>9.6627411186505618</v>
      </c>
      <c r="N177" s="41">
        <f t="shared" si="57"/>
        <v>0.278084923678378</v>
      </c>
      <c r="O177" s="41">
        <f t="shared" si="58"/>
        <v>6.2269449689961025</v>
      </c>
      <c r="P177" s="229">
        <f t="shared" si="59"/>
        <v>192.64524038758066</v>
      </c>
      <c r="Q177" s="41">
        <f t="shared" si="60"/>
        <v>3994.9434515971752</v>
      </c>
      <c r="R177" s="41">
        <f t="shared" si="61"/>
        <v>1302.7077862840217</v>
      </c>
      <c r="S177" s="216">
        <f t="shared" si="43"/>
        <v>0.49248000174724682</v>
      </c>
      <c r="T177" s="216">
        <f t="shared" si="44"/>
        <v>0.54792899715428989</v>
      </c>
      <c r="U177" s="231">
        <f t="shared" si="62"/>
        <v>9.6027411186505631</v>
      </c>
      <c r="V177" s="231">
        <f t="shared" si="45"/>
        <v>9.6227411186505627</v>
      </c>
      <c r="W177" s="41">
        <f t="shared" si="63"/>
        <v>-0.26633131917942876</v>
      </c>
      <c r="X177" s="41">
        <f t="shared" si="64"/>
        <v>3944.5465963796946</v>
      </c>
      <c r="Y177" s="41">
        <f t="shared" si="65"/>
        <v>191.05358849714148</v>
      </c>
      <c r="Z177" s="41">
        <f t="shared" si="66"/>
        <v>1301.5744858747817</v>
      </c>
      <c r="AA177" s="231">
        <f t="shared" si="46"/>
        <v>0.48669068740166621</v>
      </c>
      <c r="AB177" s="231">
        <f t="shared" si="67"/>
        <v>-0.51885152410596125</v>
      </c>
      <c r="AC177" s="41">
        <f t="shared" si="78"/>
        <v>0.54792899715428989</v>
      </c>
      <c r="AD177" s="41">
        <f t="shared" si="47"/>
        <v>7.3002159417995732E-2</v>
      </c>
      <c r="AE177" s="41">
        <f t="shared" si="69"/>
        <v>-2.8722056577402725E-3</v>
      </c>
      <c r="AF177" s="41">
        <f t="shared" si="48"/>
        <v>733.49687954581736</v>
      </c>
      <c r="AG177" s="41">
        <f t="shared" si="49"/>
        <v>700.41118630994936</v>
      </c>
      <c r="AH177" s="41">
        <f t="shared" si="70"/>
        <v>9.683521943045255</v>
      </c>
      <c r="AI177" s="41">
        <f t="shared" si="50"/>
        <v>420.60775480375315</v>
      </c>
      <c r="AJ177" s="41">
        <f t="shared" si="71"/>
        <v>9.6762651586972819</v>
      </c>
      <c r="AK177" s="8">
        <f t="shared" si="74"/>
        <v>62.24809488395092</v>
      </c>
      <c r="AL177" s="42">
        <f t="shared" si="75"/>
        <v>2.7489069830553365</v>
      </c>
      <c r="AZ177" s="8"/>
    </row>
    <row r="178" spans="1:52" ht="15" x14ac:dyDescent="0.15">
      <c r="A178" s="40"/>
      <c r="B178" s="41">
        <f t="shared" si="77"/>
        <v>733.49687954581736</v>
      </c>
      <c r="C178" s="41">
        <f t="shared" si="77"/>
        <v>700.41118630994936</v>
      </c>
      <c r="D178" s="41">
        <f t="shared" si="77"/>
        <v>9.683521943045255</v>
      </c>
      <c r="E178" s="41">
        <f t="shared" si="72"/>
        <v>16</v>
      </c>
      <c r="F178" s="41">
        <f t="shared" si="52"/>
        <v>16</v>
      </c>
      <c r="G178" s="41">
        <f t="shared" si="53"/>
        <v>4152.976102053246</v>
      </c>
      <c r="H178" s="25">
        <f t="shared" si="79"/>
        <v>0.04</v>
      </c>
      <c r="I178" s="227">
        <f t="shared" si="54"/>
        <v>26.468554588694406</v>
      </c>
      <c r="J178" s="228">
        <f t="shared" si="76"/>
        <v>80</v>
      </c>
      <c r="K178" s="41">
        <f t="shared" si="55"/>
        <v>1</v>
      </c>
      <c r="L178" s="216">
        <f t="shared" si="56"/>
        <v>9.7235219430452542</v>
      </c>
      <c r="M178" s="216">
        <f t="shared" si="42"/>
        <v>9.7035219430452546</v>
      </c>
      <c r="N178" s="41">
        <f t="shared" si="57"/>
        <v>0.2792835593890004</v>
      </c>
      <c r="O178" s="41">
        <f t="shared" si="58"/>
        <v>6.1928726573185386</v>
      </c>
      <c r="P178" s="229">
        <f t="shared" si="59"/>
        <v>193.729479863036</v>
      </c>
      <c r="Q178" s="41">
        <f t="shared" si="60"/>
        <v>4046.7554225733202</v>
      </c>
      <c r="R178" s="41">
        <f t="shared" si="61"/>
        <v>1303.46828263815</v>
      </c>
      <c r="S178" s="216">
        <f t="shared" si="43"/>
        <v>0.50131920191431623</v>
      </c>
      <c r="T178" s="216">
        <f t="shared" si="44"/>
        <v>0.56004474297206375</v>
      </c>
      <c r="U178" s="231">
        <f t="shared" si="62"/>
        <v>9.6435219430452559</v>
      </c>
      <c r="V178" s="231">
        <f t="shared" si="45"/>
        <v>9.6635219430452555</v>
      </c>
      <c r="W178" s="41">
        <f t="shared" si="63"/>
        <v>-0.26743511417024024</v>
      </c>
      <c r="X178" s="41">
        <f t="shared" si="64"/>
        <v>3995.9313924942339</v>
      </c>
      <c r="Y178" s="41">
        <f t="shared" si="65"/>
        <v>192.13558285326275</v>
      </c>
      <c r="Z178" s="41">
        <f t="shared" si="66"/>
        <v>1302.3471036807387</v>
      </c>
      <c r="AA178" s="231">
        <f t="shared" si="46"/>
        <v>0.49544919228748885</v>
      </c>
      <c r="AB178" s="231">
        <f t="shared" si="67"/>
        <v>-0.53004595391039888</v>
      </c>
      <c r="AC178" s="41">
        <f t="shared" si="78"/>
        <v>0.56004474297206375</v>
      </c>
      <c r="AD178" s="41">
        <f t="shared" si="47"/>
        <v>7.1422864872771941E-2</v>
      </c>
      <c r="AE178" s="41">
        <f t="shared" si="69"/>
        <v>-2.8507797396781056E-3</v>
      </c>
      <c r="AF178" s="41">
        <f t="shared" si="48"/>
        <v>733.21611836223428</v>
      </c>
      <c r="AG178" s="41">
        <f t="shared" si="49"/>
        <v>699.85114156697728</v>
      </c>
      <c r="AH178" s="41">
        <f t="shared" si="70"/>
        <v>9.7243064175915173</v>
      </c>
      <c r="AI178" s="41">
        <f t="shared" si="50"/>
        <v>429.65736138862019</v>
      </c>
      <c r="AJ178" s="41">
        <f t="shared" si="71"/>
        <v>9.795614425749676</v>
      </c>
      <c r="AK178" s="8">
        <f t="shared" si="74"/>
        <v>64.010094487752951</v>
      </c>
      <c r="AL178" s="42">
        <f t="shared" si="75"/>
        <v>2.7832795719664261</v>
      </c>
      <c r="AZ178" s="8"/>
    </row>
    <row r="179" spans="1:52" ht="15" x14ac:dyDescent="0.15">
      <c r="A179" s="40"/>
      <c r="B179" s="41">
        <f t="shared" si="77"/>
        <v>733.21611836223428</v>
      </c>
      <c r="C179" s="41">
        <f t="shared" si="77"/>
        <v>699.85114156697728</v>
      </c>
      <c r="D179" s="41">
        <f t="shared" si="77"/>
        <v>9.7243064175915173</v>
      </c>
      <c r="E179" s="41">
        <f t="shared" si="72"/>
        <v>16</v>
      </c>
      <c r="F179" s="41">
        <f t="shared" si="52"/>
        <v>16</v>
      </c>
      <c r="G179" s="41">
        <f t="shared" si="53"/>
        <v>4179.7066366559302</v>
      </c>
      <c r="H179" s="25">
        <f t="shared" si="79"/>
        <v>0.02</v>
      </c>
      <c r="I179" s="227">
        <f t="shared" si="54"/>
        <v>26.691981436205609</v>
      </c>
      <c r="J179" s="228">
        <f t="shared" si="76"/>
        <v>80</v>
      </c>
      <c r="K179" s="41">
        <f t="shared" si="55"/>
        <v>1</v>
      </c>
      <c r="L179" s="216">
        <f t="shared" si="56"/>
        <v>9.7443064175915168</v>
      </c>
      <c r="M179" s="216">
        <f t="shared" si="42"/>
        <v>9.734306417591517</v>
      </c>
      <c r="N179" s="41">
        <f t="shared" si="57"/>
        <v>0.14301545497696111</v>
      </c>
      <c r="O179" s="41">
        <f t="shared" si="58"/>
        <v>6.1574218785381154</v>
      </c>
      <c r="P179" s="229">
        <f t="shared" si="59"/>
        <v>194.41568851654242</v>
      </c>
      <c r="Q179" s="41">
        <f t="shared" si="60"/>
        <v>4086.156619154699</v>
      </c>
      <c r="R179" s="41">
        <f t="shared" si="61"/>
        <v>1303.944865514969</v>
      </c>
      <c r="S179" s="216">
        <f t="shared" si="43"/>
        <v>0.5089286144376759</v>
      </c>
      <c r="T179" s="216">
        <f t="shared" si="44"/>
        <v>0.29123149745977284</v>
      </c>
      <c r="U179" s="231">
        <f t="shared" si="62"/>
        <v>9.7043064175915177</v>
      </c>
      <c r="V179" s="231">
        <f t="shared" si="45"/>
        <v>9.7143064175915175</v>
      </c>
      <c r="W179" s="41">
        <f t="shared" si="63"/>
        <v>-0.13149520019469207</v>
      </c>
      <c r="X179" s="41">
        <f t="shared" si="64"/>
        <v>4060.530123153796</v>
      </c>
      <c r="Y179" s="41">
        <f t="shared" si="65"/>
        <v>193.61762049605389</v>
      </c>
      <c r="Z179" s="41">
        <f t="shared" si="66"/>
        <v>1303.3902487901455</v>
      </c>
      <c r="AA179" s="231">
        <f t="shared" si="46"/>
        <v>0.50595204851974429</v>
      </c>
      <c r="AB179" s="231">
        <f t="shared" si="67"/>
        <v>-0.26615878033844492</v>
      </c>
      <c r="AC179" s="41">
        <f t="shared" si="78"/>
        <v>0.29123149745977284</v>
      </c>
      <c r="AD179" s="41">
        <f t="shared" si="47"/>
        <v>6.8673890614330116E-2</v>
      </c>
      <c r="AE179" s="41">
        <f t="shared" si="69"/>
        <v>-6.4584775843087583E-3</v>
      </c>
      <c r="AF179" s="41">
        <f t="shared" si="48"/>
        <v>733.06790231975151</v>
      </c>
      <c r="AG179" s="41">
        <f t="shared" si="49"/>
        <v>699.55991006951751</v>
      </c>
      <c r="AH179" s="41">
        <f t="shared" si="70"/>
        <v>9.7451252390827587</v>
      </c>
      <c r="AI179" s="41">
        <f t="shared" si="50"/>
        <v>223.34648125230072</v>
      </c>
      <c r="AJ179" s="41">
        <f t="shared" si="71"/>
        <v>9.8576551149864269</v>
      </c>
      <c r="AK179" s="8">
        <f t="shared" si="74"/>
        <v>64.937647086871436</v>
      </c>
      <c r="AL179" s="42">
        <f t="shared" si="75"/>
        <v>2.8011472904666102</v>
      </c>
      <c r="AZ179" s="8"/>
    </row>
    <row r="180" spans="1:52" ht="15" x14ac:dyDescent="0.15">
      <c r="A180" s="40"/>
      <c r="B180" s="41">
        <f t="shared" si="77"/>
        <v>733.06790231975151</v>
      </c>
      <c r="C180" s="41">
        <f t="shared" si="77"/>
        <v>699.55991006951751</v>
      </c>
      <c r="D180" s="41">
        <f t="shared" si="77"/>
        <v>9.7451252390827587</v>
      </c>
      <c r="E180" s="41">
        <f t="shared" si="72"/>
        <v>16</v>
      </c>
      <c r="F180" s="41">
        <f t="shared" si="52"/>
        <v>16</v>
      </c>
      <c r="G180" s="41">
        <f t="shared" si="53"/>
        <v>4206.5539481073274</v>
      </c>
      <c r="H180" s="25">
        <f t="shared" si="79"/>
        <v>0.02</v>
      </c>
      <c r="I180" s="227">
        <f t="shared" si="54"/>
        <v>26.806393800187198</v>
      </c>
      <c r="J180" s="228">
        <f t="shared" si="76"/>
        <v>80</v>
      </c>
      <c r="K180" s="41">
        <f t="shared" si="55"/>
        <v>1</v>
      </c>
      <c r="L180" s="216">
        <f t="shared" si="56"/>
        <v>9.7651252390827583</v>
      </c>
      <c r="M180" s="216">
        <f t="shared" si="42"/>
        <v>9.7551252390827585</v>
      </c>
      <c r="N180" s="41">
        <f t="shared" si="57"/>
        <v>0.1433336933419298</v>
      </c>
      <c r="O180" s="41">
        <f t="shared" si="58"/>
        <v>6.1387071329072906</v>
      </c>
      <c r="P180" s="229">
        <f t="shared" si="59"/>
        <v>194.9702761404005</v>
      </c>
      <c r="Q180" s="41">
        <f t="shared" si="60"/>
        <v>4112.9443836929604</v>
      </c>
      <c r="R180" s="41">
        <f t="shared" si="61"/>
        <v>1304.32739044552</v>
      </c>
      <c r="S180" s="216">
        <f t="shared" si="43"/>
        <v>0.51367603901639314</v>
      </c>
      <c r="T180" s="216">
        <f t="shared" si="44"/>
        <v>0.29472883271478645</v>
      </c>
      <c r="U180" s="231">
        <f t="shared" si="62"/>
        <v>9.7251252390827592</v>
      </c>
      <c r="V180" s="231">
        <f t="shared" si="45"/>
        <v>9.735125239082759</v>
      </c>
      <c r="W180" s="41">
        <f t="shared" si="63"/>
        <v>-0.13176466321247915</v>
      </c>
      <c r="X180" s="41">
        <f t="shared" si="64"/>
        <v>4087.2080424577662</v>
      </c>
      <c r="Y180" s="41">
        <f t="shared" si="65"/>
        <v>194.17163785779621</v>
      </c>
      <c r="Z180" s="41">
        <f t="shared" si="66"/>
        <v>1303.7757850543792</v>
      </c>
      <c r="AA180" s="231">
        <f t="shared" si="46"/>
        <v>0.51067772989092153</v>
      </c>
      <c r="AB180" s="231">
        <f t="shared" si="67"/>
        <v>-0.2692799229904384</v>
      </c>
      <c r="AC180" s="41">
        <f t="shared" si="78"/>
        <v>0.29472883271478645</v>
      </c>
      <c r="AD180" s="41">
        <f t="shared" si="47"/>
        <v>6.7858986905954682E-2</v>
      </c>
      <c r="AE180" s="41">
        <f t="shared" si="69"/>
        <v>-2.7814296170277303E-3</v>
      </c>
      <c r="AF180" s="41">
        <f t="shared" si="48"/>
        <v>732.91650718037863</v>
      </c>
      <c r="AG180" s="41">
        <f t="shared" si="49"/>
        <v>699.26518123680273</v>
      </c>
      <c r="AH180" s="41">
        <f t="shared" si="70"/>
        <v>9.765945857435721</v>
      </c>
      <c r="AI180" s="41">
        <f t="shared" si="50"/>
        <v>225.96231197300528</v>
      </c>
      <c r="AJ180" s="41">
        <f t="shared" si="71"/>
        <v>9.9204224238678176</v>
      </c>
      <c r="AK180" s="8">
        <f t="shared" si="74"/>
        <v>65.882103261859129</v>
      </c>
      <c r="AL180" s="42">
        <f t="shared" si="75"/>
        <v>2.8192242754244505</v>
      </c>
      <c r="AZ180" s="8"/>
    </row>
    <row r="181" spans="1:52" ht="15" x14ac:dyDescent="0.15">
      <c r="A181" s="40"/>
      <c r="B181" s="41">
        <f t="shared" si="77"/>
        <v>732.91650718037863</v>
      </c>
      <c r="C181" s="41">
        <f t="shared" si="77"/>
        <v>699.26518123680273</v>
      </c>
      <c r="D181" s="41">
        <f t="shared" si="77"/>
        <v>9.765945857435721</v>
      </c>
      <c r="E181" s="41">
        <f t="shared" si="72"/>
        <v>16</v>
      </c>
      <c r="F181" s="41">
        <f t="shared" si="52"/>
        <v>16</v>
      </c>
      <c r="G181" s="41">
        <f t="shared" si="53"/>
        <v>4233.5183107347402</v>
      </c>
      <c r="H181" s="25">
        <f t="shared" si="79"/>
        <v>0.02</v>
      </c>
      <c r="I181" s="227">
        <f t="shared" si="54"/>
        <v>26.921060754860719</v>
      </c>
      <c r="J181" s="228">
        <f t="shared" si="76"/>
        <v>80</v>
      </c>
      <c r="K181" s="41">
        <f t="shared" si="55"/>
        <v>1</v>
      </c>
      <c r="L181" s="216">
        <f t="shared" si="56"/>
        <v>9.7859458574357205</v>
      </c>
      <c r="M181" s="216">
        <f t="shared" si="42"/>
        <v>9.7759458574357208</v>
      </c>
      <c r="N181" s="41">
        <f t="shared" si="57"/>
        <v>0.14365201133647076</v>
      </c>
      <c r="O181" s="41">
        <f t="shared" si="58"/>
        <v>6.1195909733091414</v>
      </c>
      <c r="P181" s="229">
        <f t="shared" si="59"/>
        <v>195.52530693296774</v>
      </c>
      <c r="Q181" s="41">
        <f t="shared" si="60"/>
        <v>4139.8490572529736</v>
      </c>
      <c r="R181" s="41">
        <f t="shared" si="61"/>
        <v>1304.7078772141422</v>
      </c>
      <c r="S181" s="216">
        <f t="shared" si="43"/>
        <v>0.51850007890615024</v>
      </c>
      <c r="T181" s="216">
        <f t="shared" si="44"/>
        <v>0.29834275156292572</v>
      </c>
      <c r="U181" s="231">
        <f t="shared" si="62"/>
        <v>9.7459458574357214</v>
      </c>
      <c r="V181" s="231">
        <f t="shared" si="45"/>
        <v>9.7559458574357212</v>
      </c>
      <c r="W181" s="41">
        <f t="shared" si="63"/>
        <v>-0.13203409732483351</v>
      </c>
      <c r="X181" s="41">
        <f t="shared" si="64"/>
        <v>4114.0026263555874</v>
      </c>
      <c r="Y181" s="41">
        <f t="shared" si="65"/>
        <v>194.72609914992478</v>
      </c>
      <c r="Z181" s="41">
        <f t="shared" si="66"/>
        <v>1304.1592599278592</v>
      </c>
      <c r="AA181" s="231">
        <f t="shared" si="46"/>
        <v>0.51547966773693743</v>
      </c>
      <c r="AB181" s="231">
        <f t="shared" si="67"/>
        <v>-0.27250476096253418</v>
      </c>
      <c r="AC181" s="41">
        <f t="shared" si="78"/>
        <v>0.29834275156292572</v>
      </c>
      <c r="AD181" s="41">
        <f t="shared" si="47"/>
        <v>6.7036989822029075E-2</v>
      </c>
      <c r="AE181" s="41">
        <f t="shared" si="69"/>
        <v>-2.7719995552533453E-3</v>
      </c>
      <c r="AF181" s="41">
        <f t="shared" si="48"/>
        <v>732.76181644015219</v>
      </c>
      <c r="AG181" s="41">
        <f t="shared" si="49"/>
        <v>698.9668384852398</v>
      </c>
      <c r="AH181" s="41">
        <f t="shared" si="70"/>
        <v>9.786768272712413</v>
      </c>
      <c r="AI181" s="41">
        <f t="shared" si="50"/>
        <v>228.66632199688837</v>
      </c>
      <c r="AJ181" s="41">
        <f t="shared" si="71"/>
        <v>9.9839408466447317</v>
      </c>
      <c r="AK181" s="8">
        <f t="shared" si="74"/>
        <v>66.844000481454316</v>
      </c>
      <c r="AL181" s="42">
        <f t="shared" si="75"/>
        <v>2.8375175811842017</v>
      </c>
      <c r="AZ181" s="8"/>
    </row>
    <row r="182" spans="1:52" ht="15" x14ac:dyDescent="0.15">
      <c r="A182" s="40"/>
      <c r="B182" s="41">
        <f t="shared" si="77"/>
        <v>732.76181644015219</v>
      </c>
      <c r="C182" s="41">
        <f t="shared" si="77"/>
        <v>698.9668384852398</v>
      </c>
      <c r="D182" s="41">
        <f t="shared" si="77"/>
        <v>9.786768272712413</v>
      </c>
      <c r="E182" s="41">
        <f t="shared" si="72"/>
        <v>16</v>
      </c>
      <c r="F182" s="41">
        <f t="shared" si="52"/>
        <v>16</v>
      </c>
      <c r="G182" s="41">
        <f t="shared" si="53"/>
        <v>4260.5999989968777</v>
      </c>
      <c r="H182" s="25">
        <f t="shared" si="79"/>
        <v>0.02</v>
      </c>
      <c r="I182" s="227">
        <f t="shared" si="54"/>
        <v>27.035982363929907</v>
      </c>
      <c r="J182" s="228">
        <f t="shared" si="76"/>
        <v>80</v>
      </c>
      <c r="K182" s="41">
        <f t="shared" si="55"/>
        <v>1</v>
      </c>
      <c r="L182" s="216">
        <f t="shared" si="56"/>
        <v>9.8067682727124126</v>
      </c>
      <c r="M182" s="216">
        <f t="shared" si="42"/>
        <v>9.7967682727124128</v>
      </c>
      <c r="N182" s="41">
        <f t="shared" si="57"/>
        <v>0.1439704089751217</v>
      </c>
      <c r="O182" s="41">
        <f t="shared" si="58"/>
        <v>6.1000586891765494</v>
      </c>
      <c r="P182" s="229">
        <f t="shared" si="59"/>
        <v>196.08078043752636</v>
      </c>
      <c r="Q182" s="41">
        <f t="shared" si="60"/>
        <v>4166.8709142160578</v>
      </c>
      <c r="R182" s="41">
        <f t="shared" si="61"/>
        <v>1305.0863413959044</v>
      </c>
      <c r="S182" s="216">
        <f t="shared" si="43"/>
        <v>0.5234037003735994</v>
      </c>
      <c r="T182" s="216">
        <f t="shared" si="44"/>
        <v>0.302080417090898</v>
      </c>
      <c r="U182" s="231">
        <f t="shared" si="62"/>
        <v>9.7667682727124134</v>
      </c>
      <c r="V182" s="231">
        <f t="shared" si="45"/>
        <v>9.7767682727124132</v>
      </c>
      <c r="W182" s="41">
        <f t="shared" si="63"/>
        <v>-0.13230350251902223</v>
      </c>
      <c r="X182" s="41">
        <f t="shared" si="64"/>
        <v>4140.9141491674172</v>
      </c>
      <c r="Y182" s="41">
        <f t="shared" si="65"/>
        <v>195.28100391305128</v>
      </c>
      <c r="Z182" s="41">
        <f t="shared" si="66"/>
        <v>1304.5406892187173</v>
      </c>
      <c r="AA182" s="231">
        <f t="shared" si="46"/>
        <v>0.52036081324139616</v>
      </c>
      <c r="AB182" s="231">
        <f t="shared" si="67"/>
        <v>-0.27583964398974109</v>
      </c>
      <c r="AC182" s="41">
        <f t="shared" si="78"/>
        <v>0.302080417090898</v>
      </c>
      <c r="AD182" s="41">
        <f t="shared" si="47"/>
        <v>6.6207535703917769E-2</v>
      </c>
      <c r="AE182" s="41">
        <f t="shared" si="69"/>
        <v>-2.7628984403482628E-3</v>
      </c>
      <c r="AF182" s="41">
        <f t="shared" si="48"/>
        <v>732.60370643203646</v>
      </c>
      <c r="AG182" s="41">
        <f t="shared" si="49"/>
        <v>698.6647580681489</v>
      </c>
      <c r="AH182" s="41">
        <f t="shared" si="70"/>
        <v>9.807592484975407</v>
      </c>
      <c r="AI182" s="41">
        <f t="shared" si="50"/>
        <v>231.46393269873354</v>
      </c>
      <c r="AJ182" s="41">
        <f t="shared" si="71"/>
        <v>10.048236383505492</v>
      </c>
      <c r="AK182" s="8">
        <f t="shared" si="74"/>
        <v>67.823907278809074</v>
      </c>
      <c r="AL182" s="42">
        <f t="shared" si="75"/>
        <v>2.8560346958001004</v>
      </c>
      <c r="AZ182" s="8"/>
    </row>
    <row r="183" spans="1:52" ht="15" x14ac:dyDescent="0.15">
      <c r="A183" s="40"/>
      <c r="B183" s="41">
        <f t="shared" si="77"/>
        <v>732.60370643203646</v>
      </c>
      <c r="C183" s="41">
        <f t="shared" si="77"/>
        <v>698.6647580681489</v>
      </c>
      <c r="D183" s="41">
        <f t="shared" si="77"/>
        <v>9.807592484975407</v>
      </c>
      <c r="E183" s="41">
        <f t="shared" si="72"/>
        <v>16</v>
      </c>
      <c r="F183" s="41">
        <f t="shared" si="52"/>
        <v>16</v>
      </c>
      <c r="G183" s="41">
        <f t="shared" si="53"/>
        <v>4287.7992874837864</v>
      </c>
      <c r="H183" s="25">
        <f t="shared" si="79"/>
        <v>0.02</v>
      </c>
      <c r="I183" s="227">
        <f t="shared" si="54"/>
        <v>27.151158691110052</v>
      </c>
      <c r="J183" s="228">
        <f t="shared" si="76"/>
        <v>80</v>
      </c>
      <c r="K183" s="41">
        <f t="shared" si="55"/>
        <v>1</v>
      </c>
      <c r="L183" s="216">
        <f t="shared" si="56"/>
        <v>9.8275924849754066</v>
      </c>
      <c r="M183" s="216">
        <f t="shared" si="42"/>
        <v>9.8175924849754068</v>
      </c>
      <c r="N183" s="41">
        <f t="shared" si="57"/>
        <v>0.14428888627227821</v>
      </c>
      <c r="O183" s="41">
        <f t="shared" si="58"/>
        <v>6.0800946654851371</v>
      </c>
      <c r="P183" s="229">
        <f t="shared" si="59"/>
        <v>196.63669619908225</v>
      </c>
      <c r="Q183" s="41">
        <f t="shared" si="60"/>
        <v>4194.0102290948735</v>
      </c>
      <c r="R183" s="41">
        <f t="shared" si="61"/>
        <v>1305.4627984106003</v>
      </c>
      <c r="S183" s="216">
        <f t="shared" si="43"/>
        <v>0.5283900657780336</v>
      </c>
      <c r="T183" s="216">
        <f t="shared" si="44"/>
        <v>0.30594963295316774</v>
      </c>
      <c r="U183" s="231">
        <f t="shared" si="62"/>
        <v>9.7875924849754075</v>
      </c>
      <c r="V183" s="231">
        <f t="shared" si="45"/>
        <v>9.7975924849754072</v>
      </c>
      <c r="W183" s="41">
        <f t="shared" si="63"/>
        <v>-0.1325728787824545</v>
      </c>
      <c r="X183" s="41">
        <f t="shared" si="64"/>
        <v>4167.9428853447407</v>
      </c>
      <c r="Y183" s="41">
        <f t="shared" si="65"/>
        <v>195.83635168952614</v>
      </c>
      <c r="Z183" s="41">
        <f t="shared" si="66"/>
        <v>1304.9200885769299</v>
      </c>
      <c r="AA183" s="231">
        <f t="shared" si="46"/>
        <v>0.52532431266341661</v>
      </c>
      <c r="AB183" s="231">
        <f t="shared" si="67"/>
        <v>-0.27929148747079102</v>
      </c>
      <c r="AC183" s="41">
        <f t="shared" si="78"/>
        <v>0.30594963295316774</v>
      </c>
      <c r="AD183" s="41">
        <f t="shared" si="47"/>
        <v>6.5370236947012245E-2</v>
      </c>
      <c r="AE183" s="41">
        <f t="shared" si="69"/>
        <v>-2.7541361050982369E-3</v>
      </c>
      <c r="AF183" s="41">
        <f t="shared" si="48"/>
        <v>732.44204568535554</v>
      </c>
      <c r="AG183" s="41">
        <f t="shared" si="49"/>
        <v>698.35880843519578</v>
      </c>
      <c r="AH183" s="41">
        <f t="shared" si="70"/>
        <v>9.8284184942878188</v>
      </c>
      <c r="AI183" s="41">
        <f t="shared" si="50"/>
        <v>234.36105059880765</v>
      </c>
      <c r="AJ183" s="41">
        <f t="shared" si="71"/>
        <v>10.113336675338493</v>
      </c>
      <c r="AK183" s="8">
        <f t="shared" si="74"/>
        <v>68.822425970755262</v>
      </c>
      <c r="AL183" s="42">
        <f t="shared" si="75"/>
        <v>2.874783579848005</v>
      </c>
      <c r="AZ183" s="8"/>
    </row>
    <row r="184" spans="1:52" ht="15" x14ac:dyDescent="0.15">
      <c r="A184" s="40"/>
      <c r="B184" s="41">
        <f t="shared" si="77"/>
        <v>732.44204568535554</v>
      </c>
      <c r="C184" s="41">
        <f t="shared" si="77"/>
        <v>698.35880843519578</v>
      </c>
      <c r="D184" s="41">
        <f t="shared" si="77"/>
        <v>9.8284184942878188</v>
      </c>
      <c r="E184" s="41">
        <f t="shared" si="72"/>
        <v>16</v>
      </c>
      <c r="F184" s="41">
        <f t="shared" si="52"/>
        <v>16</v>
      </c>
      <c r="G184" s="41">
        <f t="shared" si="53"/>
        <v>4315.1164509169203</v>
      </c>
      <c r="H184" s="25">
        <f t="shared" si="79"/>
        <v>0.02</v>
      </c>
      <c r="I184" s="227">
        <f t="shared" si="54"/>
        <v>27.266589800127804</v>
      </c>
      <c r="J184" s="228">
        <f t="shared" si="76"/>
        <v>80</v>
      </c>
      <c r="K184" s="41">
        <f t="shared" si="55"/>
        <v>1</v>
      </c>
      <c r="L184" s="216">
        <f t="shared" si="56"/>
        <v>9.8484184942878183</v>
      </c>
      <c r="M184" s="216">
        <f t="shared" si="42"/>
        <v>9.8384184942878186</v>
      </c>
      <c r="N184" s="41">
        <f t="shared" si="57"/>
        <v>0.14460744324247798</v>
      </c>
      <c r="O184" s="41">
        <f t="shared" si="58"/>
        <v>6.0596823018708923</v>
      </c>
      <c r="P184" s="229">
        <f t="shared" si="59"/>
        <v>197.1930537643552</v>
      </c>
      <c r="Q184" s="41">
        <f t="shared" si="60"/>
        <v>4221.2672765334455</v>
      </c>
      <c r="R184" s="41">
        <f t="shared" si="61"/>
        <v>1305.8372635246608</v>
      </c>
      <c r="S184" s="216">
        <f t="shared" si="43"/>
        <v>0.53346255182044089</v>
      </c>
      <c r="T184" s="216">
        <f t="shared" si="44"/>
        <v>0.30995891928234243</v>
      </c>
      <c r="U184" s="231">
        <f t="shared" si="62"/>
        <v>9.8084184942878192</v>
      </c>
      <c r="V184" s="231">
        <f t="shared" si="45"/>
        <v>9.818418494287819</v>
      </c>
      <c r="W184" s="41">
        <f t="shared" si="63"/>
        <v>-0.13284222610234053</v>
      </c>
      <c r="X184" s="41">
        <f t="shared" si="64"/>
        <v>4195.0891094704039</v>
      </c>
      <c r="Y184" s="41">
        <f t="shared" si="65"/>
        <v>196.39214202342839</v>
      </c>
      <c r="Z184" s="41">
        <f t="shared" si="66"/>
        <v>1305.297473496269</v>
      </c>
      <c r="AA184" s="231">
        <f t="shared" si="46"/>
        <v>0.53037352549115901</v>
      </c>
      <c r="AB184" s="231">
        <f t="shared" si="67"/>
        <v>-0.28286783925730258</v>
      </c>
      <c r="AC184" s="41">
        <f t="shared" si="78"/>
        <v>0.30995891928234243</v>
      </c>
      <c r="AD184" s="41">
        <f t="shared" si="47"/>
        <v>6.4524679742420793E-2</v>
      </c>
      <c r="AE184" s="41">
        <f t="shared" si="69"/>
        <v>-2.7457232133647298E-3</v>
      </c>
      <c r="AF184" s="41">
        <f t="shared" si="48"/>
        <v>732.27669420931568</v>
      </c>
      <c r="AG184" s="41">
        <f t="shared" si="49"/>
        <v>698.04884951591339</v>
      </c>
      <c r="AH184" s="41">
        <f t="shared" si="70"/>
        <v>9.8492463007133964</v>
      </c>
      <c r="AI184" s="41">
        <f t="shared" si="50"/>
        <v>237.36412487243197</v>
      </c>
      <c r="AJ184" s="41">
        <f t="shared" si="71"/>
        <v>10.179271154469724</v>
      </c>
      <c r="AK184" s="8">
        <f t="shared" si="74"/>
        <v>69.840195696257481</v>
      </c>
      <c r="AL184" s="42">
        <f t="shared" si="75"/>
        <v>2.8937727098377994</v>
      </c>
      <c r="AZ184" s="8"/>
    </row>
    <row r="185" spans="1:52" ht="15" x14ac:dyDescent="0.15">
      <c r="A185" s="40"/>
      <c r="B185" s="41">
        <f t="shared" si="77"/>
        <v>732.27669420931568</v>
      </c>
      <c r="C185" s="41">
        <f t="shared" si="77"/>
        <v>698.04884951591339</v>
      </c>
      <c r="D185" s="41">
        <f t="shared" si="77"/>
        <v>9.8492463007133964</v>
      </c>
      <c r="E185" s="41">
        <f t="shared" si="72"/>
        <v>16</v>
      </c>
      <c r="F185" s="41">
        <f t="shared" si="52"/>
        <v>16</v>
      </c>
      <c r="G185" s="41">
        <f t="shared" si="53"/>
        <v>4342.5517641492725</v>
      </c>
      <c r="H185" s="25">
        <f t="shared" si="79"/>
        <v>0.02</v>
      </c>
      <c r="I185" s="227">
        <f t="shared" si="54"/>
        <v>27.382275754721832</v>
      </c>
      <c r="J185" s="228">
        <f t="shared" si="76"/>
        <v>80</v>
      </c>
      <c r="K185" s="41">
        <f t="shared" si="55"/>
        <v>1</v>
      </c>
      <c r="L185" s="216">
        <f t="shared" si="56"/>
        <v>9.8692463007133959</v>
      </c>
      <c r="M185" s="216">
        <f t="shared" si="42"/>
        <v>9.8592463007133961</v>
      </c>
      <c r="N185" s="41">
        <f t="shared" si="57"/>
        <v>0.14492607990008821</v>
      </c>
      <c r="O185" s="41">
        <f t="shared" si="58"/>
        <v>6.0388039221629262</v>
      </c>
      <c r="P185" s="229">
        <f t="shared" si="59"/>
        <v>197.74985268177173</v>
      </c>
      <c r="Q185" s="41">
        <f t="shared" si="60"/>
        <v>4248.6423313073292</v>
      </c>
      <c r="R185" s="41">
        <f t="shared" si="61"/>
        <v>1306.2097518530366</v>
      </c>
      <c r="S185" s="216">
        <f t="shared" si="43"/>
        <v>0.53862477001101583</v>
      </c>
      <c r="T185" s="216">
        <f t="shared" si="44"/>
        <v>0.31411759990571769</v>
      </c>
      <c r="U185" s="231">
        <f t="shared" si="62"/>
        <v>9.8292463007133968</v>
      </c>
      <c r="V185" s="231">
        <f t="shared" si="45"/>
        <v>9.8392463007133966</v>
      </c>
      <c r="W185" s="41">
        <f t="shared" si="63"/>
        <v>-0.13311154446608953</v>
      </c>
      <c r="X185" s="41">
        <f t="shared" si="64"/>
        <v>4222.3530962587656</v>
      </c>
      <c r="Y185" s="41">
        <f t="shared" si="65"/>
        <v>196.94837446055826</v>
      </c>
      <c r="Z185" s="41">
        <f t="shared" si="66"/>
        <v>1305.6728593162306</v>
      </c>
      <c r="AA185" s="231">
        <f t="shared" si="46"/>
        <v>0.535512044802125</v>
      </c>
      <c r="AB185" s="231">
        <f t="shared" si="67"/>
        <v>-0.28657695635914415</v>
      </c>
      <c r="AC185" s="41">
        <f t="shared" si="78"/>
        <v>0.31411759990571769</v>
      </c>
      <c r="AD185" s="41">
        <f t="shared" si="47"/>
        <v>6.367042154276932E-2</v>
      </c>
      <c r="AE185" s="41">
        <f t="shared" si="69"/>
        <v>-2.737671338004784E-3</v>
      </c>
      <c r="AF185" s="41">
        <f t="shared" si="48"/>
        <v>732.10750268931008</v>
      </c>
      <c r="AG185" s="41">
        <f t="shared" si="49"/>
        <v>697.73473191600772</v>
      </c>
      <c r="AH185" s="41">
        <f t="shared" si="70"/>
        <v>9.8700759043163693</v>
      </c>
      <c r="AI185" s="41">
        <f t="shared" si="50"/>
        <v>240.48021342674792</v>
      </c>
      <c r="AJ185" s="41">
        <f t="shared" si="71"/>
        <v>10.246071213754933</v>
      </c>
      <c r="AK185" s="8">
        <f t="shared" si="74"/>
        <v>70.877895821335258</v>
      </c>
      <c r="AL185" s="42">
        <f t="shared" si="75"/>
        <v>2.9130111269119392</v>
      </c>
      <c r="AZ185" s="8"/>
    </row>
    <row r="186" spans="1:52" ht="15" x14ac:dyDescent="0.15">
      <c r="A186" s="40"/>
      <c r="B186" s="41">
        <f t="shared" si="77"/>
        <v>732.10750268931008</v>
      </c>
      <c r="C186" s="41">
        <f t="shared" si="77"/>
        <v>697.73473191600772</v>
      </c>
      <c r="D186" s="41">
        <f t="shared" si="77"/>
        <v>9.8700759043163693</v>
      </c>
      <c r="E186" s="41">
        <f t="shared" si="72"/>
        <v>16</v>
      </c>
      <c r="F186" s="41">
        <f t="shared" si="52"/>
        <v>16</v>
      </c>
      <c r="G186" s="41">
        <f t="shared" si="53"/>
        <v>4370.1055021652855</v>
      </c>
      <c r="H186" s="25">
        <f t="shared" si="79"/>
        <v>0.02</v>
      </c>
      <c r="I186" s="227">
        <f t="shared" si="54"/>
        <v>27.498216618641891</v>
      </c>
      <c r="J186" s="228">
        <f t="shared" si="76"/>
        <v>80</v>
      </c>
      <c r="K186" s="41">
        <f t="shared" si="55"/>
        <v>1</v>
      </c>
      <c r="L186" s="216">
        <f t="shared" si="56"/>
        <v>9.8900759043163688</v>
      </c>
      <c r="M186" s="216">
        <f t="shared" si="42"/>
        <v>9.8800759043163691</v>
      </c>
      <c r="N186" s="41">
        <f t="shared" si="57"/>
        <v>0.14524479625976028</v>
      </c>
      <c r="O186" s="41">
        <f t="shared" si="58"/>
        <v>6.0174406729035521</v>
      </c>
      <c r="P186" s="229">
        <f t="shared" si="59"/>
        <v>198.30709250145162</v>
      </c>
      <c r="Q186" s="41">
        <f t="shared" si="60"/>
        <v>4276.1356683234726</v>
      </c>
      <c r="R186" s="41">
        <f t="shared" si="61"/>
        <v>1306.5802783610509</v>
      </c>
      <c r="S186" s="216">
        <f t="shared" si="43"/>
        <v>0.54388058969161113</v>
      </c>
      <c r="T186" s="216">
        <f t="shared" si="44"/>
        <v>0.31843590291752372</v>
      </c>
      <c r="U186" s="231">
        <f t="shared" si="62"/>
        <v>9.8500759043163697</v>
      </c>
      <c r="V186" s="231">
        <f t="shared" si="45"/>
        <v>9.8600759043163695</v>
      </c>
      <c r="W186" s="41">
        <f t="shared" si="63"/>
        <v>-0.13338083386092592</v>
      </c>
      <c r="X186" s="41">
        <f t="shared" si="64"/>
        <v>4249.7351205555678</v>
      </c>
      <c r="Y186" s="41">
        <f t="shared" si="65"/>
        <v>197.5050485484239</v>
      </c>
      <c r="Z186" s="41">
        <f t="shared" si="66"/>
        <v>1306.0462612239248</v>
      </c>
      <c r="AA186" s="231">
        <f t="shared" si="46"/>
        <v>0.54074372016494465</v>
      </c>
      <c r="AB186" s="231">
        <f t="shared" si="67"/>
        <v>-0.29042789335146479</v>
      </c>
      <c r="AC186" s="41">
        <f t="shared" si="78"/>
        <v>0.31843590291752372</v>
      </c>
      <c r="AD186" s="41">
        <f t="shared" si="47"/>
        <v>6.2806988209429662E-2</v>
      </c>
      <c r="AE186" s="41">
        <f t="shared" si="69"/>
        <v>-2.7299930503457605E-3</v>
      </c>
      <c r="AF186" s="41">
        <f t="shared" si="48"/>
        <v>731.9343115826523</v>
      </c>
      <c r="AG186" s="41">
        <f t="shared" si="49"/>
        <v>697.41629601309023</v>
      </c>
      <c r="AH186" s="41">
        <f t="shared" si="70"/>
        <v>9.8909073051615728</v>
      </c>
      <c r="AI186" s="41">
        <f t="shared" si="50"/>
        <v>243.71705909794045</v>
      </c>
      <c r="AJ186" s="41">
        <f t="shared" si="71"/>
        <v>10.313770396837693</v>
      </c>
      <c r="AK186" s="8">
        <f t="shared" si="74"/>
        <v>71.936249766274287</v>
      </c>
      <c r="AL186" s="42">
        <f t="shared" si="75"/>
        <v>2.9325084916397746</v>
      </c>
      <c r="AZ186" s="8"/>
    </row>
    <row r="187" spans="1:52" ht="15" x14ac:dyDescent="0.15">
      <c r="A187" s="40"/>
      <c r="B187" s="41">
        <f t="shared" si="77"/>
        <v>731.9343115826523</v>
      </c>
      <c r="C187" s="41">
        <f t="shared" si="77"/>
        <v>697.41629601309023</v>
      </c>
      <c r="D187" s="41">
        <f t="shared" si="77"/>
        <v>9.8909073051615728</v>
      </c>
      <c r="E187" s="41">
        <f t="shared" si="72"/>
        <v>16</v>
      </c>
      <c r="F187" s="41">
        <f t="shared" si="52"/>
        <v>16</v>
      </c>
      <c r="G187" s="41">
        <f t="shared" si="53"/>
        <v>4397.7779400810086</v>
      </c>
      <c r="H187" s="25">
        <f t="shared" si="79"/>
        <v>0.02</v>
      </c>
      <c r="I187" s="227">
        <f t="shared" si="54"/>
        <v>27.614412455649656</v>
      </c>
      <c r="J187" s="228">
        <f t="shared" si="76"/>
        <v>80</v>
      </c>
      <c r="K187" s="41">
        <f t="shared" si="55"/>
        <v>1</v>
      </c>
      <c r="L187" s="216">
        <f t="shared" si="56"/>
        <v>9.9109073051615724</v>
      </c>
      <c r="M187" s="216">
        <f t="shared" si="42"/>
        <v>9.9009073051615726</v>
      </c>
      <c r="N187" s="41">
        <f t="shared" si="57"/>
        <v>0.1455635923359182</v>
      </c>
      <c r="O187" s="41">
        <f t="shared" si="58"/>
        <v>5.9955724091695632</v>
      </c>
      <c r="P187" s="229">
        <f t="shared" si="59"/>
        <v>198.86477277520189</v>
      </c>
      <c r="Q187" s="41">
        <f t="shared" si="60"/>
        <v>4303.7475626204168</v>
      </c>
      <c r="R187" s="41">
        <f t="shared" si="61"/>
        <v>1306.9488578662297</v>
      </c>
      <c r="S187" s="216">
        <f t="shared" si="43"/>
        <v>0.54923416401150082</v>
      </c>
      <c r="T187" s="216">
        <f t="shared" si="44"/>
        <v>0.3229250770895426</v>
      </c>
      <c r="U187" s="231">
        <f t="shared" si="62"/>
        <v>9.8709073051615732</v>
      </c>
      <c r="V187" s="231">
        <f t="shared" si="45"/>
        <v>9.880907305161573</v>
      </c>
      <c r="W187" s="41">
        <f t="shared" si="63"/>
        <v>-0.13365009427420205</v>
      </c>
      <c r="X187" s="41">
        <f t="shared" si="64"/>
        <v>4277.2354573381372</v>
      </c>
      <c r="Y187" s="41">
        <f t="shared" si="65"/>
        <v>198.06216383623513</v>
      </c>
      <c r="Z187" s="41">
        <f t="shared" si="66"/>
        <v>1306.4176942559475</v>
      </c>
      <c r="AA187" s="231">
        <f t="shared" si="46"/>
        <v>0.54607268347890692</v>
      </c>
      <c r="AB187" s="231">
        <f t="shared" si="67"/>
        <v>-0.2944306046582495</v>
      </c>
      <c r="AC187" s="41">
        <f t="shared" si="78"/>
        <v>0.3229250770895426</v>
      </c>
      <c r="AD187" s="41">
        <f t="shared" si="47"/>
        <v>6.1933870792122724E-2</v>
      </c>
      <c r="AE187" s="41">
        <f t="shared" si="69"/>
        <v>-2.722702018128134E-3</v>
      </c>
      <c r="AF187" s="41">
        <f t="shared" si="48"/>
        <v>731.75695009789865</v>
      </c>
      <c r="AG187" s="41">
        <f t="shared" si="49"/>
        <v>697.09337093600072</v>
      </c>
      <c r="AH187" s="41">
        <f t="shared" si="70"/>
        <v>9.9117405033143839</v>
      </c>
      <c r="AI187" s="41">
        <f t="shared" si="50"/>
        <v>247.0831778504029</v>
      </c>
      <c r="AJ187" s="41">
        <f t="shared" si="71"/>
        <v>10.38240461290725</v>
      </c>
      <c r="AK187" s="8">
        <f t="shared" si="74"/>
        <v>73.016029321290816</v>
      </c>
      <c r="AL187" s="42">
        <f t="shared" si="75"/>
        <v>2.9522751458678069</v>
      </c>
      <c r="AZ187" s="8"/>
    </row>
    <row r="188" spans="1:52" ht="15" x14ac:dyDescent="0.15">
      <c r="A188" s="40"/>
      <c r="B188" s="41">
        <f t="shared" si="77"/>
        <v>731.75695009789865</v>
      </c>
      <c r="C188" s="41">
        <f t="shared" si="77"/>
        <v>697.09337093600072</v>
      </c>
      <c r="D188" s="41">
        <f t="shared" si="77"/>
        <v>9.9117405033143839</v>
      </c>
      <c r="E188" s="41">
        <f t="shared" si="72"/>
        <v>16</v>
      </c>
      <c r="F188" s="41">
        <f t="shared" si="52"/>
        <v>16</v>
      </c>
      <c r="G188" s="41">
        <f t="shared" si="53"/>
        <v>4425.5693531440847</v>
      </c>
      <c r="H188" s="25">
        <f t="shared" si="79"/>
        <v>0.02</v>
      </c>
      <c r="I188" s="227">
        <f t="shared" si="54"/>
        <v>27.730863329518343</v>
      </c>
      <c r="J188" s="228">
        <f t="shared" si="76"/>
        <v>80</v>
      </c>
      <c r="K188" s="41">
        <f t="shared" si="55"/>
        <v>1</v>
      </c>
      <c r="L188" s="216">
        <f t="shared" si="56"/>
        <v>9.9317405033143835</v>
      </c>
      <c r="M188" s="216">
        <f t="shared" si="42"/>
        <v>9.9217405033143837</v>
      </c>
      <c r="N188" s="41">
        <f t="shared" si="57"/>
        <v>0.14588246814305705</v>
      </c>
      <c r="O188" s="41">
        <f t="shared" si="58"/>
        <v>5.9731775656946695</v>
      </c>
      <c r="P188" s="229">
        <f t="shared" si="59"/>
        <v>199.42289305650601</v>
      </c>
      <c r="Q188" s="41">
        <f t="shared" si="60"/>
        <v>4331.4782893682732</v>
      </c>
      <c r="R188" s="41">
        <f t="shared" si="61"/>
        <v>1307.3155050401017</v>
      </c>
      <c r="S188" s="216">
        <f t="shared" si="43"/>
        <v>0.5546899593298612</v>
      </c>
      <c r="T188" s="216">
        <f t="shared" si="44"/>
        <v>0.32759752716000123</v>
      </c>
      <c r="U188" s="231">
        <f t="shared" si="62"/>
        <v>9.8917405033143844</v>
      </c>
      <c r="V188" s="231">
        <f t="shared" si="45"/>
        <v>9.9017405033143842</v>
      </c>
      <c r="W188" s="41">
        <f t="shared" si="63"/>
        <v>-0.13391932569328446</v>
      </c>
      <c r="X188" s="41">
        <f t="shared" si="64"/>
        <v>4304.8543817153577</v>
      </c>
      <c r="Y188" s="41">
        <f t="shared" si="65"/>
        <v>198.61971987489224</v>
      </c>
      <c r="Z188" s="41">
        <f t="shared" si="66"/>
        <v>1306.7871733002205</v>
      </c>
      <c r="AA188" s="231">
        <f t="shared" si="46"/>
        <v>0.55150337822213968</v>
      </c>
      <c r="AB188" s="231">
        <f t="shared" si="67"/>
        <v>-0.298596063360349</v>
      </c>
      <c r="AC188" s="41">
        <f t="shared" si="78"/>
        <v>0.32759752716000123</v>
      </c>
      <c r="AD188" s="41">
        <f t="shared" si="47"/>
        <v>6.1050521880868291E-2</v>
      </c>
      <c r="AE188" s="41">
        <f t="shared" si="69"/>
        <v>-2.715813118511021E-3</v>
      </c>
      <c r="AF188" s="41">
        <f t="shared" si="48"/>
        <v>731.57523503888171</v>
      </c>
      <c r="AG188" s="41">
        <f t="shared" si="49"/>
        <v>696.76577340884069</v>
      </c>
      <c r="AH188" s="41">
        <f t="shared" si="70"/>
        <v>9.9325754988407375</v>
      </c>
      <c r="AI188" s="41">
        <f t="shared" si="50"/>
        <v>250.58796128173529</v>
      </c>
      <c r="AJ188" s="41">
        <f t="shared" si="71"/>
        <v>10.452012379929954</v>
      </c>
      <c r="AK188" s="8">
        <f t="shared" si="74"/>
        <v>74.118059529465512</v>
      </c>
      <c r="AL188" s="42">
        <f t="shared" si="75"/>
        <v>2.9723221827703457</v>
      </c>
      <c r="AZ188" s="8"/>
    </row>
    <row r="189" spans="1:52" ht="15" x14ac:dyDescent="0.15">
      <c r="A189" s="40"/>
      <c r="B189" s="41">
        <f t="shared" si="77"/>
        <v>731.57523503888171</v>
      </c>
      <c r="C189" s="41">
        <f t="shared" si="77"/>
        <v>696.76577340884069</v>
      </c>
      <c r="D189" s="41">
        <f t="shared" si="77"/>
        <v>9.9325754988407375</v>
      </c>
      <c r="E189" s="41">
        <f t="shared" si="72"/>
        <v>16</v>
      </c>
      <c r="F189" s="41">
        <f t="shared" si="52"/>
        <v>16</v>
      </c>
      <c r="G189" s="41">
        <f t="shared" si="53"/>
        <v>4453.4800167338353</v>
      </c>
      <c r="H189" s="25">
        <f t="shared" si="79"/>
        <v>0.02</v>
      </c>
      <c r="I189" s="227">
        <f t="shared" si="54"/>
        <v>27.847569304032824</v>
      </c>
      <c r="J189" s="228">
        <f t="shared" si="76"/>
        <v>80</v>
      </c>
      <c r="K189" s="41">
        <f t="shared" si="55"/>
        <v>1</v>
      </c>
      <c r="L189" s="216">
        <f t="shared" si="56"/>
        <v>9.9525754988407371</v>
      </c>
      <c r="M189" s="216">
        <f t="shared" ref="M189:M208" si="80">(D189+L189)/2</f>
        <v>9.9425754988407373</v>
      </c>
      <c r="N189" s="41">
        <f t="shared" si="57"/>
        <v>0.1462014236957998</v>
      </c>
      <c r="O189" s="41">
        <f t="shared" si="58"/>
        <v>5.9502330109094643</v>
      </c>
      <c r="P189" s="229">
        <f t="shared" si="59"/>
        <v>199.9814529005148</v>
      </c>
      <c r="Q189" s="41">
        <f t="shared" si="60"/>
        <v>4359.3281238687932</v>
      </c>
      <c r="R189" s="41">
        <f t="shared" si="61"/>
        <v>1307.6802344099731</v>
      </c>
      <c r="S189" s="216">
        <f t="shared" ref="S189:S208" si="81">Q189/O189/R189</f>
        <v>0.56025278861049854</v>
      </c>
      <c r="T189" s="216">
        <f t="shared" ref="T189:T208" si="82">N189/(1-S189)</f>
        <v>0.33246697172640721</v>
      </c>
      <c r="U189" s="231">
        <f t="shared" si="62"/>
        <v>9.912575498840738</v>
      </c>
      <c r="V189" s="231">
        <f t="shared" ref="V189:V208" si="83">(D189+U189)/2</f>
        <v>9.9225754988407378</v>
      </c>
      <c r="W189" s="41">
        <f t="shared" si="63"/>
        <v>-0.13418852810542603</v>
      </c>
      <c r="X189" s="41">
        <f t="shared" si="64"/>
        <v>4332.5921689277402</v>
      </c>
      <c r="Y189" s="41">
        <f t="shared" si="65"/>
        <v>199.17771621697736</v>
      </c>
      <c r="Z189" s="41">
        <f t="shared" si="66"/>
        <v>1307.1547130978056</v>
      </c>
      <c r="AA189" s="231">
        <f t="shared" ref="AA189:AA208" si="84">X189/O189/Z189</f>
        <v>0.55704059267097561</v>
      </c>
      <c r="AB189" s="231">
        <f t="shared" si="67"/>
        <v>-0.30293639978110359</v>
      </c>
      <c r="AC189" s="41">
        <f t="shared" si="78"/>
        <v>0.33246697172640721</v>
      </c>
      <c r="AD189" s="41">
        <f t="shared" ref="AD189:AD208" si="85">H189/AC189*K189</f>
        <v>6.0156351459952975E-2</v>
      </c>
      <c r="AE189" s="41">
        <f t="shared" si="69"/>
        <v>-2.7093425640187184E-3</v>
      </c>
      <c r="AF189" s="41">
        <f t="shared" ref="AF189:AF208" si="86">B189-(AC189-N189)</f>
        <v>731.38896949085108</v>
      </c>
      <c r="AG189" s="41">
        <f t="shared" ref="AG189:AG208" si="87">C189-AC189</f>
        <v>696.43330643711431</v>
      </c>
      <c r="AH189" s="41">
        <f t="shared" si="70"/>
        <v>9.9534122918070747</v>
      </c>
      <c r="AI189" s="41">
        <f t="shared" ref="AI189:AI208" si="88">AC189/R189*1000000</f>
        <v>254.24179625718415</v>
      </c>
      <c r="AJ189" s="41">
        <f t="shared" si="71"/>
        <v>10.522635101112504</v>
      </c>
      <c r="AK189" s="8">
        <f t="shared" si="74"/>
        <v>75.243224231269608</v>
      </c>
      <c r="AL189" s="42">
        <f t="shared" si="75"/>
        <v>2.9926615264709202</v>
      </c>
      <c r="AZ189" s="8"/>
    </row>
    <row r="190" spans="1:52" ht="15" x14ac:dyDescent="0.15">
      <c r="A190" s="40"/>
      <c r="B190" s="41">
        <f t="shared" ref="B190:D208" si="89">AF189</f>
        <v>731.38896949085108</v>
      </c>
      <c r="C190" s="41">
        <f t="shared" si="89"/>
        <v>696.43330643711431</v>
      </c>
      <c r="D190" s="41">
        <f t="shared" si="89"/>
        <v>9.9534122918070747</v>
      </c>
      <c r="E190" s="41">
        <f t="shared" si="72"/>
        <v>16</v>
      </c>
      <c r="F190" s="41">
        <f t="shared" ref="F190:F208" si="90">(E190+E189)/2</f>
        <v>16</v>
      </c>
      <c r="G190" s="41">
        <f t="shared" ref="G190:G208" si="91">F190*$S$53*$C$55*(B190-C190+N190)^1.5</f>
        <v>4481.5102063612067</v>
      </c>
      <c r="H190" s="25">
        <f t="shared" si="79"/>
        <v>0.02</v>
      </c>
      <c r="I190" s="227">
        <f t="shared" ref="I190:I208" si="92">(B190-C190)*B$19</f>
        <v>27.964530442989417</v>
      </c>
      <c r="J190" s="228">
        <f t="shared" si="76"/>
        <v>80</v>
      </c>
      <c r="K190" s="41">
        <f t="shared" ref="K190:K208" si="93">IF((1-S189-0.015)&gt;0,1,-1)</f>
        <v>1</v>
      </c>
      <c r="L190" s="216">
        <f t="shared" ref="L190:L208" si="94">D190+K190*H190</f>
        <v>9.9734122918070742</v>
      </c>
      <c r="M190" s="216">
        <f t="shared" si="80"/>
        <v>9.9634122918070744</v>
      </c>
      <c r="N190" s="41">
        <f t="shared" ref="N190:N208" si="95">2*($P$53*M190/$S$52/$S$51)^2-(B190-C190)*2</f>
        <v>0.14652045900858468</v>
      </c>
      <c r="O190" s="41">
        <f t="shared" ref="O190:O208" si="96">wh(B190,$F$51,$F$52,$F$53)</f>
        <v>5.9267138810447957</v>
      </c>
      <c r="P190" s="229">
        <f t="shared" ref="P190:P208" si="97">$C$54*$L$55*$L$55*M190*M190/(($B$19*(B190-C190))^0.333)*1000</f>
        <v>200.54045186403621</v>
      </c>
      <c r="Q190" s="41">
        <f t="shared" ref="Q190:Q208" si="98">M190/$S$54*(B190-C190+N190/2)*E190-$C$53</f>
        <v>4387.2973415553415</v>
      </c>
      <c r="R190" s="41">
        <f t="shared" ref="R190:R208" si="99">rate1(1,$L$52,$L$51,$L$54,L190,$L$53,$L$50,P190)</f>
        <v>1308.0430603606781</v>
      </c>
      <c r="S190" s="216">
        <f t="shared" si="81"/>
        <v>0.56592784948745367</v>
      </c>
      <c r="T190" s="216">
        <f t="shared" si="82"/>
        <v>0.33754862834571481</v>
      </c>
      <c r="U190" s="231">
        <f t="shared" ref="U190:U208" si="100">D190-K190*H190</f>
        <v>9.9334122918070751</v>
      </c>
      <c r="V190" s="231">
        <f t="shared" si="83"/>
        <v>9.9434122918070749</v>
      </c>
      <c r="W190" s="41">
        <f t="shared" ref="W190:W208" si="101">2*($P$53*V190/$S$52/$S$51)^2-(B190-C190)*2</f>
        <v>-0.13445770149805014</v>
      </c>
      <c r="X190" s="41">
        <f t="shared" ref="X190:X208" si="102">V190/$S$54*(B190-C190+W190/2)*F190-$C$53</f>
        <v>4360.4490943474011</v>
      </c>
      <c r="Y190" s="41">
        <f t="shared" ref="Y190:Y208" si="103">$C$54*$L$55*$L$55*V190*V190/(($B$19*(B190-C190))^0.333)*1000</f>
        <v>199.73615241674366</v>
      </c>
      <c r="Z190" s="41">
        <f t="shared" ref="Z190:Z208" si="104">rate1(1,$L$52,$L$51,$L$54,U190,$L$53,$L$50,Y190)</f>
        <v>1307.5203282446907</v>
      </c>
      <c r="AA190" s="231">
        <f t="shared" si="84"/>
        <v>0.56268949776554233</v>
      </c>
      <c r="AB190" s="231">
        <f t="shared" ref="AB190:AB208" si="105">W190/(1-AA190)</f>
        <v>-0.307465063864308</v>
      </c>
      <c r="AC190" s="41">
        <f t="shared" ref="AC190:AC208" si="106">delta_z(N190,S190,H190,AE189,AB190)</f>
        <v>0.33754862834571481</v>
      </c>
      <c r="AD190" s="41">
        <f t="shared" si="85"/>
        <v>5.9250722178957126E-2</v>
      </c>
      <c r="AE190" s="41">
        <f t="shared" ref="AE190:AE208" si="107">(AD190-AD189)/(AC190+AC189)*2</f>
        <v>-2.703308045061535E-3</v>
      </c>
      <c r="AF190" s="41">
        <f t="shared" si="86"/>
        <v>731.19794132151401</v>
      </c>
      <c r="AG190" s="41">
        <f t="shared" si="87"/>
        <v>696.09575780876855</v>
      </c>
      <c r="AH190" s="41">
        <f t="shared" ref="AH190:AH208" si="108">$S$54*$S$53*$C$55*SQRT(AF190-AG190)</f>
        <v>9.9742508822804297</v>
      </c>
      <c r="AI190" s="41">
        <f t="shared" si="88"/>
        <v>258.05620516241999</v>
      </c>
      <c r="AJ190" s="41">
        <f t="shared" ref="AJ190:AJ208" si="109">AJ189+AI190/3600</f>
        <v>10.594317380324288</v>
      </c>
      <c r="AK190" s="8">
        <f t="shared" si="74"/>
        <v>76.392472384154615</v>
      </c>
      <c r="AL190" s="42">
        <f t="shared" si="75"/>
        <v>3.0133060228839139</v>
      </c>
      <c r="AZ190" s="8"/>
    </row>
    <row r="191" spans="1:52" ht="15" x14ac:dyDescent="0.15">
      <c r="A191" s="40"/>
      <c r="B191" s="41">
        <f t="shared" si="89"/>
        <v>731.19794132151401</v>
      </c>
      <c r="C191" s="41">
        <f t="shared" si="89"/>
        <v>696.09575780876855</v>
      </c>
      <c r="D191" s="41">
        <f t="shared" si="89"/>
        <v>9.9742508822804297</v>
      </c>
      <c r="E191" s="41">
        <f t="shared" ref="E191:E208" si="110">CalBreachWidth(C191,B191,I191,E190)</f>
        <v>16</v>
      </c>
      <c r="F191" s="41">
        <f t="shared" si="90"/>
        <v>16</v>
      </c>
      <c r="G191" s="41">
        <f t="shared" si="91"/>
        <v>4509.6601976689844</v>
      </c>
      <c r="H191" s="25">
        <f t="shared" ref="H191:H208" si="111">dv(S190)</f>
        <v>0.02</v>
      </c>
      <c r="I191" s="227">
        <f t="shared" si="92"/>
        <v>28.081746810196364</v>
      </c>
      <c r="J191" s="228">
        <f t="shared" si="76"/>
        <v>80</v>
      </c>
      <c r="K191" s="41">
        <f t="shared" si="93"/>
        <v>1</v>
      </c>
      <c r="L191" s="216">
        <f t="shared" si="94"/>
        <v>9.9942508822804292</v>
      </c>
      <c r="M191" s="216">
        <f t="shared" si="80"/>
        <v>9.9842508822804295</v>
      </c>
      <c r="N191" s="41">
        <f t="shared" si="95"/>
        <v>0.14683957409597781</v>
      </c>
      <c r="O191" s="41">
        <f t="shared" si="96"/>
        <v>5.9025933908631689</v>
      </c>
      <c r="P191" s="229">
        <f t="shared" si="97"/>
        <v>201.09988950552852</v>
      </c>
      <c r="Q191" s="41">
        <f t="shared" si="98"/>
        <v>4415.3862179930766</v>
      </c>
      <c r="R191" s="41">
        <f t="shared" si="99"/>
        <v>1308.403997136302</v>
      </c>
      <c r="S191" s="216">
        <f t="shared" si="81"/>
        <v>0.57172076782023928</v>
      </c>
      <c r="T191" s="216">
        <f t="shared" si="82"/>
        <v>0.34285943156437049</v>
      </c>
      <c r="U191" s="231">
        <f t="shared" si="100"/>
        <v>9.9542508822804301</v>
      </c>
      <c r="V191" s="231">
        <f t="shared" si="83"/>
        <v>9.9642508822804299</v>
      </c>
      <c r="W191" s="41">
        <f t="shared" si="101"/>
        <v>-0.13472684585848071</v>
      </c>
      <c r="X191" s="41">
        <f t="shared" si="102"/>
        <v>4388.4254334782381</v>
      </c>
      <c r="Y191" s="41">
        <f t="shared" si="103"/>
        <v>200.29502803010868</v>
      </c>
      <c r="Z191" s="41">
        <f t="shared" si="104"/>
        <v>1307.8840331935546</v>
      </c>
      <c r="AA191" s="231">
        <f t="shared" si="84"/>
        <v>0.56845569043599076</v>
      </c>
      <c r="AB191" s="231">
        <f t="shared" si="105"/>
        <v>-0.31219701632630892</v>
      </c>
      <c r="AC191" s="41">
        <f t="shared" si="106"/>
        <v>0.34285943156437049</v>
      </c>
      <c r="AD191" s="41">
        <f t="shared" si="85"/>
        <v>5.8332943937828001E-2</v>
      </c>
      <c r="AE191" s="41">
        <f t="shared" si="107"/>
        <v>-2.6977288930128416E-3</v>
      </c>
      <c r="AF191" s="41">
        <f t="shared" si="86"/>
        <v>731.00192146404561</v>
      </c>
      <c r="AG191" s="41">
        <f t="shared" si="87"/>
        <v>695.75289837720413</v>
      </c>
      <c r="AH191" s="41">
        <f t="shared" si="108"/>
        <v>9.9950912703283077</v>
      </c>
      <c r="AI191" s="41">
        <f t="shared" si="88"/>
        <v>262.04401111184723</v>
      </c>
      <c r="AJ191" s="41">
        <f t="shared" si="109"/>
        <v>10.667107383410912</v>
      </c>
      <c r="AK191" s="8">
        <f t="shared" ref="AK191:AK208" si="112">AK190+AI191*G190/1000000</f>
        <v>77.566825294468188</v>
      </c>
      <c r="AL191" s="42">
        <f t="shared" ref="AL191:AL208" si="113">AL190+AI191*J191/1000000</f>
        <v>3.0342695437728615</v>
      </c>
      <c r="AZ191" s="8"/>
    </row>
    <row r="192" spans="1:52" ht="15" x14ac:dyDescent="0.15">
      <c r="A192" s="40"/>
      <c r="B192" s="41">
        <f t="shared" si="89"/>
        <v>731.00192146404561</v>
      </c>
      <c r="C192" s="41">
        <f t="shared" si="89"/>
        <v>695.75289837720413</v>
      </c>
      <c r="D192" s="41">
        <f t="shared" si="89"/>
        <v>9.9950912703283077</v>
      </c>
      <c r="E192" s="41">
        <f t="shared" si="110"/>
        <v>16</v>
      </c>
      <c r="F192" s="41">
        <f t="shared" si="90"/>
        <v>16</v>
      </c>
      <c r="G192" s="41">
        <f t="shared" si="91"/>
        <v>4537.9302664316529</v>
      </c>
      <c r="H192" s="25">
        <f t="shared" si="111"/>
        <v>0.02</v>
      </c>
      <c r="I192" s="227">
        <f t="shared" si="92"/>
        <v>28.19921846947318</v>
      </c>
      <c r="J192" s="228">
        <f t="shared" ref="J192:J208" si="114">IF(H192&gt;0, $B$7,"")</f>
        <v>80</v>
      </c>
      <c r="K192" s="41">
        <f t="shared" si="93"/>
        <v>1</v>
      </c>
      <c r="L192" s="216">
        <f t="shared" si="94"/>
        <v>10.015091270328307</v>
      </c>
      <c r="M192" s="216">
        <f t="shared" si="80"/>
        <v>10.005091270328307</v>
      </c>
      <c r="N192" s="41">
        <f t="shared" si="95"/>
        <v>0.14715876897258795</v>
      </c>
      <c r="O192" s="41">
        <f t="shared" si="96"/>
        <v>5.8778426168601587</v>
      </c>
      <c r="P192" s="229">
        <f t="shared" si="97"/>
        <v>201.65976538508826</v>
      </c>
      <c r="Q192" s="41">
        <f t="shared" si="98"/>
        <v>4443.5950288788299</v>
      </c>
      <c r="R192" s="41">
        <f t="shared" si="99"/>
        <v>1308.7630588418822</v>
      </c>
      <c r="S192" s="216">
        <f t="shared" si="81"/>
        <v>0.57763764773179538</v>
      </c>
      <c r="T192" s="216">
        <f t="shared" si="82"/>
        <v>0.34841829102973781</v>
      </c>
      <c r="U192" s="231">
        <f t="shared" si="100"/>
        <v>9.9750912703283081</v>
      </c>
      <c r="V192" s="231">
        <f t="shared" si="83"/>
        <v>9.9850912703283079</v>
      </c>
      <c r="W192" s="41">
        <f t="shared" si="101"/>
        <v>-0.13499596117402746</v>
      </c>
      <c r="X192" s="41">
        <f t="shared" si="102"/>
        <v>4416.5214619558092</v>
      </c>
      <c r="Y192" s="41">
        <f t="shared" si="103"/>
        <v>200.85434261464198</v>
      </c>
      <c r="Z192" s="41">
        <f t="shared" si="104"/>
        <v>1308.2458422555003</v>
      </c>
      <c r="AA192" s="231">
        <f t="shared" si="84"/>
        <v>0.57434524337719306</v>
      </c>
      <c r="AB192" s="231">
        <f t="shared" si="105"/>
        <v>-0.31714895481281757</v>
      </c>
      <c r="AC192" s="41">
        <f t="shared" si="106"/>
        <v>0.34841829102973781</v>
      </c>
      <c r="AD192" s="41">
        <f t="shared" si="85"/>
        <v>5.7402267661926458E-2</v>
      </c>
      <c r="AE192" s="41">
        <f t="shared" si="107"/>
        <v>-2.6926262643299456E-3</v>
      </c>
      <c r="AF192" s="41">
        <f t="shared" si="86"/>
        <v>730.80066194198844</v>
      </c>
      <c r="AG192" s="41">
        <f t="shared" si="87"/>
        <v>695.40448008617443</v>
      </c>
      <c r="AH192" s="41">
        <f t="shared" si="108"/>
        <v>10.01593345601877</v>
      </c>
      <c r="AI192" s="41">
        <f t="shared" si="88"/>
        <v>266.21953353271709</v>
      </c>
      <c r="AJ192" s="41">
        <f t="shared" si="109"/>
        <v>10.741057253836667</v>
      </c>
      <c r="AK192" s="8">
        <f t="shared" si="112"/>
        <v>78.767384928682688</v>
      </c>
      <c r="AL192" s="42">
        <f t="shared" si="113"/>
        <v>3.055567106455479</v>
      </c>
      <c r="AZ192" s="8"/>
    </row>
    <row r="193" spans="1:52" ht="15" x14ac:dyDescent="0.15">
      <c r="A193" s="40"/>
      <c r="B193" s="41">
        <f t="shared" si="89"/>
        <v>730.80066194198844</v>
      </c>
      <c r="C193" s="41">
        <f t="shared" si="89"/>
        <v>695.40448008617443</v>
      </c>
      <c r="D193" s="41">
        <f t="shared" si="89"/>
        <v>10.01593345601877</v>
      </c>
      <c r="E193" s="41">
        <f t="shared" si="110"/>
        <v>16</v>
      </c>
      <c r="F193" s="41">
        <f t="shared" si="90"/>
        <v>16</v>
      </c>
      <c r="G193" s="41">
        <f t="shared" si="91"/>
        <v>4566.3206885555455</v>
      </c>
      <c r="H193" s="25">
        <f t="shared" si="111"/>
        <v>0.02</v>
      </c>
      <c r="I193" s="227">
        <f t="shared" si="92"/>
        <v>28.316945484651207</v>
      </c>
      <c r="J193" s="228">
        <f t="shared" si="114"/>
        <v>80</v>
      </c>
      <c r="K193" s="41">
        <f t="shared" si="93"/>
        <v>1</v>
      </c>
      <c r="L193" s="216">
        <f t="shared" si="94"/>
        <v>10.035933456018769</v>
      </c>
      <c r="M193" s="216">
        <f t="shared" si="80"/>
        <v>10.02593345601877</v>
      </c>
      <c r="N193" s="41">
        <f t="shared" si="95"/>
        <v>0.14747804365289596</v>
      </c>
      <c r="O193" s="41">
        <f t="shared" si="96"/>
        <v>5.8524302478750734</v>
      </c>
      <c r="P193" s="229">
        <f t="shared" si="97"/>
        <v>202.22007906444313</v>
      </c>
      <c r="Q193" s="41">
        <f t="shared" si="98"/>
        <v>4471.9240500412679</v>
      </c>
      <c r="R193" s="41">
        <f t="shared" si="99"/>
        <v>1309.1202594450806</v>
      </c>
      <c r="S193" s="216">
        <f t="shared" si="81"/>
        <v>0.58368512934091232</v>
      </c>
      <c r="T193" s="216">
        <f t="shared" si="82"/>
        <v>0.35424639869197205</v>
      </c>
      <c r="U193" s="231">
        <f t="shared" si="100"/>
        <v>9.9959334560187703</v>
      </c>
      <c r="V193" s="231">
        <f t="shared" si="83"/>
        <v>10.00593345601877</v>
      </c>
      <c r="W193" s="41">
        <f t="shared" si="101"/>
        <v>-0.13526504743211376</v>
      </c>
      <c r="X193" s="41">
        <f t="shared" si="102"/>
        <v>4444.7374555474998</v>
      </c>
      <c r="Y193" s="41">
        <f t="shared" si="103"/>
        <v>201.41409572955808</v>
      </c>
      <c r="Z193" s="41">
        <f t="shared" si="104"/>
        <v>1308.6057696017681</v>
      </c>
      <c r="AA193" s="231">
        <f t="shared" si="84"/>
        <v>0.58036476247722935</v>
      </c>
      <c r="AB193" s="231">
        <f t="shared" si="105"/>
        <v>-0.32233958289733444</v>
      </c>
      <c r="AC193" s="41">
        <f t="shared" si="106"/>
        <v>0.35424639869197205</v>
      </c>
      <c r="AD193" s="41">
        <f t="shared" si="85"/>
        <v>5.6457878114917988E-2</v>
      </c>
      <c r="AE193" s="41">
        <f t="shared" si="107"/>
        <v>-2.6880233511733602E-3</v>
      </c>
      <c r="AF193" s="41">
        <f t="shared" si="86"/>
        <v>730.59389358694932</v>
      </c>
      <c r="AG193" s="41">
        <f t="shared" si="87"/>
        <v>695.05023368748243</v>
      </c>
      <c r="AH193" s="41">
        <f t="shared" si="108"/>
        <v>10.036777439420426</v>
      </c>
      <c r="AI193" s="41">
        <f t="shared" si="88"/>
        <v>270.598820953342</v>
      </c>
      <c r="AJ193" s="41">
        <f t="shared" si="109"/>
        <v>10.816223592990372</v>
      </c>
      <c r="AK193" s="8">
        <f t="shared" si="112"/>
        <v>79.995343508347574</v>
      </c>
      <c r="AL193" s="42">
        <f t="shared" si="113"/>
        <v>3.0772150121317465</v>
      </c>
      <c r="AZ193" s="8"/>
    </row>
    <row r="194" spans="1:52" ht="15" x14ac:dyDescent="0.15">
      <c r="A194" s="40"/>
      <c r="B194" s="41">
        <f t="shared" si="89"/>
        <v>730.59389358694932</v>
      </c>
      <c r="C194" s="41">
        <f t="shared" si="89"/>
        <v>695.05023368748243</v>
      </c>
      <c r="D194" s="41">
        <f t="shared" si="89"/>
        <v>10.036777439420426</v>
      </c>
      <c r="E194" s="41">
        <f t="shared" si="110"/>
        <v>16</v>
      </c>
      <c r="F194" s="41">
        <f t="shared" si="90"/>
        <v>16</v>
      </c>
      <c r="G194" s="41">
        <f t="shared" si="91"/>
        <v>4594.8317400789265</v>
      </c>
      <c r="H194" s="25">
        <f t="shared" si="111"/>
        <v>0.02</v>
      </c>
      <c r="I194" s="227">
        <f t="shared" si="92"/>
        <v>28.434927919573511</v>
      </c>
      <c r="J194" s="228">
        <f t="shared" si="114"/>
        <v>80</v>
      </c>
      <c r="K194" s="41">
        <f t="shared" si="93"/>
        <v>1</v>
      </c>
      <c r="L194" s="216">
        <f t="shared" si="94"/>
        <v>10.056777439420426</v>
      </c>
      <c r="M194" s="216">
        <f t="shared" si="80"/>
        <v>10.046777439420426</v>
      </c>
      <c r="N194" s="41">
        <f t="shared" si="95"/>
        <v>0.14779739815158166</v>
      </c>
      <c r="O194" s="41">
        <f t="shared" si="96"/>
        <v>5.8263222969121333</v>
      </c>
      <c r="P194" s="229">
        <f t="shared" si="97"/>
        <v>202.78083010694354</v>
      </c>
      <c r="Q194" s="41">
        <f t="shared" si="98"/>
        <v>4500.373557440942</v>
      </c>
      <c r="R194" s="41">
        <f t="shared" si="99"/>
        <v>1309.4756127778376</v>
      </c>
      <c r="S194" s="216">
        <f t="shared" si="81"/>
        <v>0.58987045567662477</v>
      </c>
      <c r="T194" s="216">
        <f t="shared" si="82"/>
        <v>0.36036759652469147</v>
      </c>
      <c r="U194" s="231">
        <f t="shared" si="100"/>
        <v>10.016777439420427</v>
      </c>
      <c r="V194" s="231">
        <f t="shared" si="83"/>
        <v>10.026777439420426</v>
      </c>
      <c r="W194" s="41">
        <f t="shared" si="101"/>
        <v>-0.1355341046200067</v>
      </c>
      <c r="X194" s="41">
        <f t="shared" si="102"/>
        <v>4473.0736901525652</v>
      </c>
      <c r="Y194" s="41">
        <f t="shared" si="103"/>
        <v>201.97428693570802</v>
      </c>
      <c r="Z194" s="41">
        <f t="shared" si="104"/>
        <v>1308.963829265422</v>
      </c>
      <c r="AA194" s="231">
        <f t="shared" si="84"/>
        <v>0.58652145337928208</v>
      </c>
      <c r="AB194" s="231">
        <f t="shared" si="105"/>
        <v>-0.32778993185426752</v>
      </c>
      <c r="AC194" s="41">
        <f t="shared" si="106"/>
        <v>0.36036759652469147</v>
      </c>
      <c r="AD194" s="41">
        <f t="shared" si="85"/>
        <v>5.5498885562619255E-2</v>
      </c>
      <c r="AE194" s="41">
        <f t="shared" si="107"/>
        <v>-2.683945623001623E-3</v>
      </c>
      <c r="AF194" s="41">
        <f t="shared" si="86"/>
        <v>730.38132338857622</v>
      </c>
      <c r="AG194" s="41">
        <f t="shared" si="87"/>
        <v>694.68986609095771</v>
      </c>
      <c r="AH194" s="41">
        <f t="shared" si="108"/>
        <v>10.057623220602393</v>
      </c>
      <c r="AI194" s="41">
        <f t="shared" si="88"/>
        <v>275.19992965751436</v>
      </c>
      <c r="AJ194" s="41">
        <f t="shared" si="109"/>
        <v>10.892668017895238</v>
      </c>
      <c r="AK194" s="8">
        <f t="shared" si="112"/>
        <v>81.251994640631708</v>
      </c>
      <c r="AL194" s="42">
        <f t="shared" si="113"/>
        <v>3.0992310065043478</v>
      </c>
      <c r="AZ194" s="8"/>
    </row>
    <row r="195" spans="1:52" ht="15" x14ac:dyDescent="0.15">
      <c r="A195" s="40"/>
      <c r="B195" s="41">
        <f t="shared" si="89"/>
        <v>730.38132338857622</v>
      </c>
      <c r="C195" s="41">
        <f t="shared" si="89"/>
        <v>694.68986609095771</v>
      </c>
      <c r="D195" s="41">
        <f t="shared" si="89"/>
        <v>10.057623220602393</v>
      </c>
      <c r="E195" s="41">
        <f t="shared" si="110"/>
        <v>16</v>
      </c>
      <c r="F195" s="41">
        <f t="shared" si="90"/>
        <v>16</v>
      </c>
      <c r="G195" s="41">
        <f t="shared" si="91"/>
        <v>4623.4636971719392</v>
      </c>
      <c r="H195" s="25">
        <f t="shared" si="111"/>
        <v>0.02</v>
      </c>
      <c r="I195" s="227">
        <f t="shared" si="92"/>
        <v>28.553165838094813</v>
      </c>
      <c r="J195" s="228">
        <f t="shared" si="114"/>
        <v>80</v>
      </c>
      <c r="K195" s="41">
        <f t="shared" si="93"/>
        <v>1</v>
      </c>
      <c r="L195" s="216">
        <f t="shared" si="94"/>
        <v>10.077623220602392</v>
      </c>
      <c r="M195" s="216">
        <f t="shared" si="80"/>
        <v>10.067623220602393</v>
      </c>
      <c r="N195" s="41">
        <f t="shared" si="95"/>
        <v>0.14811683248314012</v>
      </c>
      <c r="O195" s="41">
        <f t="shared" si="96"/>
        <v>5.7994817665308904</v>
      </c>
      <c r="P195" s="229">
        <f t="shared" si="97"/>
        <v>203.3420180775521</v>
      </c>
      <c r="Q195" s="41">
        <f t="shared" si="98"/>
        <v>4528.9438271702729</v>
      </c>
      <c r="R195" s="41">
        <f t="shared" si="99"/>
        <v>1309.8291325379973</v>
      </c>
      <c r="S195" s="216">
        <f t="shared" si="81"/>
        <v>0.59620155061277869</v>
      </c>
      <c r="T195" s="216">
        <f t="shared" si="82"/>
        <v>0.36680881936994247</v>
      </c>
      <c r="U195" s="231">
        <f t="shared" si="100"/>
        <v>10.037623220602393</v>
      </c>
      <c r="V195" s="231">
        <f t="shared" si="83"/>
        <v>10.047623220602393</v>
      </c>
      <c r="W195" s="41">
        <f t="shared" si="101"/>
        <v>-0.13580313272515809</v>
      </c>
      <c r="X195" s="41">
        <f t="shared" si="102"/>
        <v>4501.5304418021196</v>
      </c>
      <c r="Y195" s="41">
        <f t="shared" si="103"/>
        <v>202.53491579556837</v>
      </c>
      <c r="Z195" s="41">
        <f t="shared" si="104"/>
        <v>1309.3200351430128</v>
      </c>
      <c r="AA195" s="231">
        <f t="shared" si="84"/>
        <v>0.59282319900538416</v>
      </c>
      <c r="AB195" s="231">
        <f t="shared" si="105"/>
        <v>-0.33352374789877542</v>
      </c>
      <c r="AC195" s="41">
        <f t="shared" si="106"/>
        <v>0.36680881936994247</v>
      </c>
      <c r="AD195" s="41">
        <f t="shared" si="85"/>
        <v>5.4524316057485901E-2</v>
      </c>
      <c r="AE195" s="41">
        <f t="shared" si="107"/>
        <v>-2.6804211023107936E-3</v>
      </c>
      <c r="AF195" s="41">
        <f t="shared" si="86"/>
        <v>730.1626314016894</v>
      </c>
      <c r="AG195" s="41">
        <f t="shared" si="87"/>
        <v>694.3230572715878</v>
      </c>
      <c r="AH195" s="41">
        <f t="shared" si="108"/>
        <v>10.078470799634276</v>
      </c>
      <c r="AI195" s="41">
        <f t="shared" si="88"/>
        <v>280.04325927550065</v>
      </c>
      <c r="AJ195" s="41">
        <f t="shared" si="109"/>
        <v>10.970457812138433</v>
      </c>
      <c r="AK195" s="8">
        <f t="shared" si="112"/>
        <v>82.538746296945931</v>
      </c>
      <c r="AL195" s="42">
        <f t="shared" si="113"/>
        <v>3.121634467246388</v>
      </c>
      <c r="AZ195" s="8"/>
    </row>
    <row r="196" spans="1:52" ht="15" x14ac:dyDescent="0.15">
      <c r="A196" s="40"/>
      <c r="B196" s="41">
        <f t="shared" si="89"/>
        <v>730.1626314016894</v>
      </c>
      <c r="C196" s="41">
        <f t="shared" si="89"/>
        <v>694.3230572715878</v>
      </c>
      <c r="D196" s="41">
        <f t="shared" si="89"/>
        <v>10.078470799634276</v>
      </c>
      <c r="E196" s="41">
        <f t="shared" si="110"/>
        <v>16</v>
      </c>
      <c r="F196" s="41">
        <f t="shared" si="90"/>
        <v>16</v>
      </c>
      <c r="G196" s="41">
        <f t="shared" si="91"/>
        <v>4652.216836136683</v>
      </c>
      <c r="H196" s="25">
        <f t="shared" si="111"/>
        <v>0.02</v>
      </c>
      <c r="I196" s="227">
        <f t="shared" si="92"/>
        <v>28.671659304081277</v>
      </c>
      <c r="J196" s="228">
        <f t="shared" si="114"/>
        <v>80</v>
      </c>
      <c r="K196" s="41">
        <f t="shared" si="93"/>
        <v>1</v>
      </c>
      <c r="L196" s="216">
        <f t="shared" si="94"/>
        <v>10.098470799634276</v>
      </c>
      <c r="M196" s="216">
        <f t="shared" si="80"/>
        <v>10.088470799634276</v>
      </c>
      <c r="N196" s="41">
        <f t="shared" si="95"/>
        <v>0.14843634666225114</v>
      </c>
      <c r="O196" s="41">
        <f t="shared" si="96"/>
        <v>5.7718682583199801</v>
      </c>
      <c r="P196" s="229">
        <f t="shared" si="97"/>
        <v>203.9036425428352</v>
      </c>
      <c r="Q196" s="41">
        <f t="shared" si="98"/>
        <v>4557.6351354535836</v>
      </c>
      <c r="R196" s="41">
        <f t="shared" si="99"/>
        <v>1310.1808322909121</v>
      </c>
      <c r="S196" s="216">
        <f t="shared" si="81"/>
        <v>0.60268711011028642</v>
      </c>
      <c r="T196" s="216">
        <f t="shared" si="82"/>
        <v>0.37360063174253977</v>
      </c>
      <c r="U196" s="231">
        <f t="shared" si="100"/>
        <v>10.058470799634277</v>
      </c>
      <c r="V196" s="231">
        <f t="shared" si="83"/>
        <v>10.068470799634277</v>
      </c>
      <c r="W196" s="41">
        <f t="shared" si="101"/>
        <v>-0.13607213173486343</v>
      </c>
      <c r="X196" s="41">
        <f t="shared" si="102"/>
        <v>4530.1079866591708</v>
      </c>
      <c r="Y196" s="41">
        <f t="shared" si="103"/>
        <v>203.095981873233</v>
      </c>
      <c r="Z196" s="41">
        <f t="shared" si="104"/>
        <v>1309.6744009962147</v>
      </c>
      <c r="AA196" s="231">
        <f t="shared" si="84"/>
        <v>0.59927865031739946</v>
      </c>
      <c r="AB196" s="231">
        <f t="shared" si="105"/>
        <v>-0.33956796123451399</v>
      </c>
      <c r="AC196" s="41">
        <f t="shared" si="106"/>
        <v>0.37360063174253977</v>
      </c>
      <c r="AD196" s="41">
        <f t="shared" si="85"/>
        <v>5.3533100055844246E-2</v>
      </c>
      <c r="AE196" s="41">
        <f t="shared" si="107"/>
        <v>-2.6774806835659117E-3</v>
      </c>
      <c r="AF196" s="41">
        <f t="shared" si="86"/>
        <v>729.93746711660913</v>
      </c>
      <c r="AG196" s="41">
        <f t="shared" si="87"/>
        <v>693.94945663984527</v>
      </c>
      <c r="AH196" s="41">
        <f t="shared" si="108"/>
        <v>10.099320176586245</v>
      </c>
      <c r="AI196" s="41">
        <f t="shared" si="88"/>
        <v>285.15195958811404</v>
      </c>
      <c r="AJ196" s="41">
        <f t="shared" si="109"/>
        <v>11.049666689801798</v>
      </c>
      <c r="AK196" s="8">
        <f t="shared" si="112"/>
        <v>83.857136030279023</v>
      </c>
      <c r="AL196" s="42">
        <f t="shared" si="113"/>
        <v>3.1444466240134372</v>
      </c>
      <c r="AZ196" s="8"/>
    </row>
    <row r="197" spans="1:52" ht="15" x14ac:dyDescent="0.15">
      <c r="A197" s="40"/>
      <c r="B197" s="41">
        <f t="shared" si="89"/>
        <v>729.93746711660913</v>
      </c>
      <c r="C197" s="41">
        <f t="shared" si="89"/>
        <v>693.94945663984527</v>
      </c>
      <c r="D197" s="41">
        <f t="shared" si="89"/>
        <v>10.099320176586245</v>
      </c>
      <c r="E197" s="41">
        <f t="shared" si="110"/>
        <v>16</v>
      </c>
      <c r="F197" s="41">
        <f t="shared" si="90"/>
        <v>16</v>
      </c>
      <c r="G197" s="41">
        <f t="shared" si="91"/>
        <v>4681.0914334072977</v>
      </c>
      <c r="H197" s="25">
        <f t="shared" si="111"/>
        <v>0.02</v>
      </c>
      <c r="I197" s="227">
        <f t="shared" si="92"/>
        <v>28.79040838141109</v>
      </c>
      <c r="J197" s="228">
        <f t="shared" si="114"/>
        <v>80</v>
      </c>
      <c r="K197" s="41">
        <f t="shared" si="93"/>
        <v>1</v>
      </c>
      <c r="L197" s="216">
        <f t="shared" si="94"/>
        <v>10.119320176586244</v>
      </c>
      <c r="M197" s="216">
        <f t="shared" si="80"/>
        <v>10.109320176586245</v>
      </c>
      <c r="N197" s="41">
        <f t="shared" si="95"/>
        <v>0.14875594070340981</v>
      </c>
      <c r="O197" s="41">
        <f t="shared" si="96"/>
        <v>5.7434375145905125</v>
      </c>
      <c r="P197" s="229">
        <f t="shared" si="97"/>
        <v>204.46570307095539</v>
      </c>
      <c r="Q197" s="41">
        <f t="shared" si="98"/>
        <v>4586.4477586472458</v>
      </c>
      <c r="R197" s="41">
        <f t="shared" si="99"/>
        <v>1310.5307254710249</v>
      </c>
      <c r="S197" s="216">
        <f t="shared" si="81"/>
        <v>0.60933670963510966</v>
      </c>
      <c r="T197" s="216">
        <f t="shared" si="82"/>
        <v>0.38077788308307042</v>
      </c>
      <c r="U197" s="231">
        <f t="shared" si="100"/>
        <v>10.079320176586245</v>
      </c>
      <c r="V197" s="231">
        <f t="shared" si="83"/>
        <v>10.089320176586245</v>
      </c>
      <c r="W197" s="41">
        <f t="shared" si="101"/>
        <v>-0.13634110163658875</v>
      </c>
      <c r="X197" s="41">
        <f t="shared" si="102"/>
        <v>4558.8066010187622</v>
      </c>
      <c r="Y197" s="41">
        <f t="shared" si="103"/>
        <v>203.65748473440536</v>
      </c>
      <c r="Z197" s="41">
        <f t="shared" si="104"/>
        <v>1310.0269404534431</v>
      </c>
      <c r="AA197" s="231">
        <f t="shared" si="84"/>
        <v>0.60589733316803929</v>
      </c>
      <c r="AB197" s="231">
        <f t="shared" si="105"/>
        <v>-0.34595325815118749</v>
      </c>
      <c r="AC197" s="41">
        <f t="shared" si="106"/>
        <v>0.38077788308307042</v>
      </c>
      <c r="AD197" s="41">
        <f t="shared" si="85"/>
        <v>5.2524059008009154E-2</v>
      </c>
      <c r="AE197" s="41">
        <f t="shared" si="107"/>
        <v>-2.6751584993598408E-3</v>
      </c>
      <c r="AF197" s="41">
        <f t="shared" si="86"/>
        <v>729.70544517422945</v>
      </c>
      <c r="AG197" s="41">
        <f t="shared" si="87"/>
        <v>693.56867875676221</v>
      </c>
      <c r="AH197" s="41">
        <f t="shared" si="108"/>
        <v>10.12017135152893</v>
      </c>
      <c r="AI197" s="41">
        <f t="shared" si="88"/>
        <v>290.55242710636412</v>
      </c>
      <c r="AJ197" s="41">
        <f t="shared" si="109"/>
        <v>11.130375697331344</v>
      </c>
      <c r="AK197" s="8">
        <f t="shared" si="112"/>
        <v>85.208848923443625</v>
      </c>
      <c r="AL197" s="42">
        <f t="shared" si="113"/>
        <v>3.1676908181819465</v>
      </c>
      <c r="AZ197" s="8"/>
    </row>
    <row r="198" spans="1:52" ht="15" x14ac:dyDescent="0.15">
      <c r="A198" s="40"/>
      <c r="B198" s="41">
        <f t="shared" si="89"/>
        <v>729.70544517422945</v>
      </c>
      <c r="C198" s="41">
        <f t="shared" si="89"/>
        <v>693.56867875676221</v>
      </c>
      <c r="D198" s="41">
        <f t="shared" si="89"/>
        <v>10.12017135152893</v>
      </c>
      <c r="E198" s="41">
        <f t="shared" si="110"/>
        <v>16</v>
      </c>
      <c r="F198" s="41">
        <f t="shared" si="90"/>
        <v>16</v>
      </c>
      <c r="G198" s="41">
        <f t="shared" si="91"/>
        <v>4710.0877655499589</v>
      </c>
      <c r="H198" s="25">
        <f t="shared" si="111"/>
        <v>0.02</v>
      </c>
      <c r="I198" s="227">
        <f t="shared" si="92"/>
        <v>28.909413133973796</v>
      </c>
      <c r="J198" s="228">
        <f t="shared" si="114"/>
        <v>80</v>
      </c>
      <c r="K198" s="41">
        <f t="shared" si="93"/>
        <v>1</v>
      </c>
      <c r="L198" s="216">
        <f t="shared" si="94"/>
        <v>10.140171351528929</v>
      </c>
      <c r="M198" s="216">
        <f t="shared" si="80"/>
        <v>10.130171351528929</v>
      </c>
      <c r="N198" s="41">
        <f t="shared" si="95"/>
        <v>0.14907561462135277</v>
      </c>
      <c r="O198" s="41">
        <f t="shared" si="96"/>
        <v>5.7141408773327047</v>
      </c>
      <c r="P198" s="229">
        <f t="shared" si="97"/>
        <v>205.02819923166092</v>
      </c>
      <c r="Q198" s="41">
        <f t="shared" si="98"/>
        <v>4615.3819732396005</v>
      </c>
      <c r="R198" s="41">
        <f t="shared" si="99"/>
        <v>1310.8788253834266</v>
      </c>
      <c r="S198" s="216">
        <f t="shared" si="81"/>
        <v>0.61616093137678851</v>
      </c>
      <c r="T198" s="216">
        <f t="shared" si="82"/>
        <v>0.38838051362533416</v>
      </c>
      <c r="U198" s="231">
        <f t="shared" si="100"/>
        <v>10.10017135152893</v>
      </c>
      <c r="V198" s="231">
        <f t="shared" si="83"/>
        <v>10.11017135152893</v>
      </c>
      <c r="W198" s="41">
        <f t="shared" si="101"/>
        <v>-0.13661004241761532</v>
      </c>
      <c r="X198" s="41">
        <f t="shared" si="102"/>
        <v>4587.6265613078931</v>
      </c>
      <c r="Y198" s="41">
        <f t="shared" si="103"/>
        <v>204.21942394638779</v>
      </c>
      <c r="Z198" s="41">
        <f t="shared" si="104"/>
        <v>1310.3776670114453</v>
      </c>
      <c r="AA198" s="231">
        <f t="shared" si="84"/>
        <v>0.61268977484748011</v>
      </c>
      <c r="AB198" s="231">
        <f t="shared" si="105"/>
        <v>-0.35271478403086132</v>
      </c>
      <c r="AC198" s="41">
        <f t="shared" si="106"/>
        <v>0.38838051362533416</v>
      </c>
      <c r="AD198" s="41">
        <f t="shared" si="85"/>
        <v>5.149588946497391E-2</v>
      </c>
      <c r="AE198" s="41">
        <f t="shared" si="107"/>
        <v>-2.6734923454915702E-3</v>
      </c>
      <c r="AF198" s="41">
        <f t="shared" si="86"/>
        <v>729.46614027522548</v>
      </c>
      <c r="AG198" s="41">
        <f t="shared" si="87"/>
        <v>693.18029824313692</v>
      </c>
      <c r="AH198" s="41">
        <f t="shared" si="108"/>
        <v>10.141024324533497</v>
      </c>
      <c r="AI198" s="41">
        <f t="shared" si="88"/>
        <v>296.27491580828189</v>
      </c>
      <c r="AJ198" s="41">
        <f t="shared" si="109"/>
        <v>11.212674285055867</v>
      </c>
      <c r="AK198" s="8">
        <f t="shared" si="112"/>
        <v>86.595738893767248</v>
      </c>
      <c r="AL198" s="42">
        <f t="shared" si="113"/>
        <v>3.191392811446609</v>
      </c>
      <c r="AZ198" s="8"/>
    </row>
    <row r="199" spans="1:52" ht="15" x14ac:dyDescent="0.15">
      <c r="A199" s="40"/>
      <c r="B199" s="41">
        <f t="shared" si="89"/>
        <v>729.46614027522548</v>
      </c>
      <c r="C199" s="41">
        <f t="shared" si="89"/>
        <v>693.18029824313692</v>
      </c>
      <c r="D199" s="41">
        <f t="shared" si="89"/>
        <v>10.141024324533497</v>
      </c>
      <c r="E199" s="41">
        <f t="shared" si="110"/>
        <v>16</v>
      </c>
      <c r="F199" s="41">
        <f t="shared" si="90"/>
        <v>16</v>
      </c>
      <c r="G199" s="41">
        <f t="shared" si="91"/>
        <v>4739.2061092629519</v>
      </c>
      <c r="H199" s="25">
        <f t="shared" si="111"/>
        <v>0.02</v>
      </c>
      <c r="I199" s="227">
        <f t="shared" si="92"/>
        <v>29.028673625670855</v>
      </c>
      <c r="J199" s="228">
        <f t="shared" si="114"/>
        <v>80</v>
      </c>
      <c r="K199" s="41">
        <f t="shared" si="93"/>
        <v>1</v>
      </c>
      <c r="L199" s="216">
        <f t="shared" si="94"/>
        <v>10.161024324533496</v>
      </c>
      <c r="M199" s="216">
        <f t="shared" si="80"/>
        <v>10.151024324533497</v>
      </c>
      <c r="N199" s="41">
        <f t="shared" si="95"/>
        <v>0.14939536843061774</v>
      </c>
      <c r="O199" s="41">
        <f t="shared" si="96"/>
        <v>5.68392464541847</v>
      </c>
      <c r="P199" s="229">
        <f t="shared" si="97"/>
        <v>205.59113059627879</v>
      </c>
      <c r="Q199" s="41">
        <f t="shared" si="98"/>
        <v>4644.4380558510975</v>
      </c>
      <c r="R199" s="41">
        <f t="shared" si="99"/>
        <v>1311.2251452053938</v>
      </c>
      <c r="S199" s="216">
        <f t="shared" si="81"/>
        <v>0.62317151588860709</v>
      </c>
      <c r="T199" s="216">
        <f t="shared" si="82"/>
        <v>0.39645455354286729</v>
      </c>
      <c r="U199" s="231">
        <f t="shared" si="100"/>
        <v>10.121024324533497</v>
      </c>
      <c r="V199" s="231">
        <f t="shared" si="83"/>
        <v>10.131024324533497</v>
      </c>
      <c r="W199" s="41">
        <f t="shared" si="101"/>
        <v>-0.13687895406538075</v>
      </c>
      <c r="X199" s="41">
        <f t="shared" si="102"/>
        <v>4616.568144085667</v>
      </c>
      <c r="Y199" s="41">
        <f t="shared" si="103"/>
        <v>204.78179907807464</v>
      </c>
      <c r="Z199" s="41">
        <f t="shared" si="104"/>
        <v>1310.7265940368711</v>
      </c>
      <c r="AA199" s="231">
        <f t="shared" si="84"/>
        <v>0.61966765492211384</v>
      </c>
      <c r="AB199" s="231">
        <f t="shared" si="105"/>
        <v>-0.35989301419354713</v>
      </c>
      <c r="AC199" s="41">
        <f t="shared" si="106"/>
        <v>0.39645455354286729</v>
      </c>
      <c r="AD199" s="41">
        <f t="shared" si="85"/>
        <v>5.0447144120990571E-2</v>
      </c>
      <c r="AE199" s="41">
        <f t="shared" si="107"/>
        <v>-2.6725241719062418E-3</v>
      </c>
      <c r="AF199" s="41">
        <f t="shared" si="86"/>
        <v>729.21908109011326</v>
      </c>
      <c r="AG199" s="41">
        <f t="shared" si="87"/>
        <v>692.78384368959405</v>
      </c>
      <c r="AH199" s="41">
        <f t="shared" si="108"/>
        <v>10.161879095671608</v>
      </c>
      <c r="AI199" s="41">
        <f t="shared" si="88"/>
        <v>302.35429437311893</v>
      </c>
      <c r="AJ199" s="41">
        <f t="shared" si="109"/>
        <v>11.2966615890484</v>
      </c>
      <c r="AK199" s="8">
        <f t="shared" si="112"/>
        <v>88.019854156555567</v>
      </c>
      <c r="AL199" s="42">
        <f t="shared" si="113"/>
        <v>3.2155811549964586</v>
      </c>
      <c r="AZ199" s="8"/>
    </row>
    <row r="200" spans="1:52" ht="15" x14ac:dyDescent="0.15">
      <c r="A200" s="40"/>
      <c r="B200" s="41">
        <f t="shared" si="89"/>
        <v>729.21908109011326</v>
      </c>
      <c r="C200" s="41">
        <f t="shared" si="89"/>
        <v>692.78384368959405</v>
      </c>
      <c r="D200" s="41">
        <f t="shared" si="89"/>
        <v>10.161879095671608</v>
      </c>
      <c r="E200" s="41">
        <f t="shared" si="110"/>
        <v>16</v>
      </c>
      <c r="F200" s="41">
        <f t="shared" si="90"/>
        <v>16</v>
      </c>
      <c r="G200" s="41">
        <f t="shared" si="91"/>
        <v>4768.4467413767097</v>
      </c>
      <c r="H200" s="25">
        <f t="shared" si="111"/>
        <v>0.02</v>
      </c>
      <c r="I200" s="227">
        <f t="shared" si="92"/>
        <v>29.148189920415373</v>
      </c>
      <c r="J200" s="228">
        <f t="shared" si="114"/>
        <v>80</v>
      </c>
      <c r="K200" s="41">
        <f t="shared" si="93"/>
        <v>1</v>
      </c>
      <c r="L200" s="216">
        <f t="shared" si="94"/>
        <v>10.181879095671608</v>
      </c>
      <c r="M200" s="216">
        <f t="shared" si="80"/>
        <v>10.171879095671608</v>
      </c>
      <c r="N200" s="41">
        <f t="shared" si="95"/>
        <v>0.14971520214584189</v>
      </c>
      <c r="O200" s="41">
        <f t="shared" si="96"/>
        <v>5.6527293056449679</v>
      </c>
      <c r="P200" s="229">
        <f t="shared" si="97"/>
        <v>206.15449673770522</v>
      </c>
      <c r="Q200" s="41">
        <f t="shared" si="98"/>
        <v>4673.616283234297</v>
      </c>
      <c r="R200" s="41">
        <f t="shared" si="99"/>
        <v>1311.569697987904</v>
      </c>
      <c r="S200" s="216">
        <f t="shared" si="81"/>
        <v>0.63038154409526503</v>
      </c>
      <c r="T200" s="216">
        <f t="shared" si="82"/>
        <v>0.40505337261738172</v>
      </c>
      <c r="U200" s="231">
        <f t="shared" si="100"/>
        <v>10.141879095671609</v>
      </c>
      <c r="V200" s="231">
        <f t="shared" si="83"/>
        <v>10.151879095671609</v>
      </c>
      <c r="W200" s="41">
        <f t="shared" si="101"/>
        <v>-0.13714783656728002</v>
      </c>
      <c r="X200" s="41">
        <f t="shared" si="102"/>
        <v>4645.6316260432814</v>
      </c>
      <c r="Y200" s="41">
        <f t="shared" si="103"/>
        <v>205.3446096999424</v>
      </c>
      <c r="Z200" s="41">
        <f t="shared" si="104"/>
        <v>1311.0737347678196</v>
      </c>
      <c r="AA200" s="231">
        <f t="shared" si="84"/>
        <v>0.62684398627968396</v>
      </c>
      <c r="AB200" s="231">
        <f t="shared" si="105"/>
        <v>-0.36753484206226306</v>
      </c>
      <c r="AC200" s="41">
        <f t="shared" si="106"/>
        <v>0.40505337261738172</v>
      </c>
      <c r="AD200" s="41">
        <f t="shared" si="85"/>
        <v>4.9376209043177723E-2</v>
      </c>
      <c r="AE200" s="41">
        <f t="shared" si="107"/>
        <v>-2.6723006544509998E-3</v>
      </c>
      <c r="AF200" s="41">
        <f t="shared" si="86"/>
        <v>728.96374291964173</v>
      </c>
      <c r="AG200" s="41">
        <f t="shared" si="87"/>
        <v>692.37879031697662</v>
      </c>
      <c r="AH200" s="41">
        <f t="shared" si="108"/>
        <v>10.182735665015413</v>
      </c>
      <c r="AI200" s="41">
        <f t="shared" si="88"/>
        <v>308.83099330426694</v>
      </c>
      <c r="AJ200" s="41">
        <f t="shared" si="109"/>
        <v>11.382447976077362</v>
      </c>
      <c r="AK200" s="8">
        <f t="shared" si="112"/>
        <v>89.483467886752891</v>
      </c>
      <c r="AL200" s="42">
        <f t="shared" si="113"/>
        <v>3.2402876344607998</v>
      </c>
      <c r="AZ200" s="8"/>
    </row>
    <row r="201" spans="1:52" ht="15" x14ac:dyDescent="0.15">
      <c r="A201" s="40"/>
      <c r="B201" s="41">
        <f t="shared" si="89"/>
        <v>728.96374291964173</v>
      </c>
      <c r="C201" s="41">
        <f t="shared" si="89"/>
        <v>692.37879031697662</v>
      </c>
      <c r="D201" s="41">
        <f t="shared" si="89"/>
        <v>10.182735665015413</v>
      </c>
      <c r="E201" s="41">
        <f t="shared" si="110"/>
        <v>16</v>
      </c>
      <c r="F201" s="41">
        <f t="shared" si="90"/>
        <v>16</v>
      </c>
      <c r="G201" s="41">
        <f t="shared" si="91"/>
        <v>4797.809938853864</v>
      </c>
      <c r="H201" s="25">
        <f t="shared" si="111"/>
        <v>0.02</v>
      </c>
      <c r="I201" s="227">
        <f t="shared" si="92"/>
        <v>29.26796208213209</v>
      </c>
      <c r="J201" s="228">
        <f t="shared" si="114"/>
        <v>80</v>
      </c>
      <c r="K201" s="41">
        <f t="shared" si="93"/>
        <v>1</v>
      </c>
      <c r="L201" s="216">
        <f t="shared" si="94"/>
        <v>10.202735665015412</v>
      </c>
      <c r="M201" s="216">
        <f t="shared" si="80"/>
        <v>10.192735665015412</v>
      </c>
      <c r="N201" s="41">
        <f t="shared" si="95"/>
        <v>0.15003511578176187</v>
      </c>
      <c r="O201" s="41">
        <f t="shared" si="96"/>
        <v>5.620488605986762</v>
      </c>
      <c r="P201" s="229">
        <f t="shared" si="97"/>
        <v>206.71829723039716</v>
      </c>
      <c r="Q201" s="41">
        <f t="shared" si="98"/>
        <v>4702.916932273919</v>
      </c>
      <c r="R201" s="41">
        <f t="shared" si="99"/>
        <v>1311.9124966571283</v>
      </c>
      <c r="S201" s="216">
        <f t="shared" si="81"/>
        <v>0.63780565739576067</v>
      </c>
      <c r="T201" s="216">
        <f t="shared" si="82"/>
        <v>0.41423925813689882</v>
      </c>
      <c r="U201" s="231">
        <f t="shared" si="100"/>
        <v>10.162735665015413</v>
      </c>
      <c r="V201" s="231">
        <f t="shared" si="83"/>
        <v>10.172735665015413</v>
      </c>
      <c r="W201" s="41">
        <f t="shared" si="101"/>
        <v>-0.1374166899107081</v>
      </c>
      <c r="X201" s="41">
        <f t="shared" si="102"/>
        <v>4674.8172840040752</v>
      </c>
      <c r="Y201" s="41">
        <f t="shared" si="103"/>
        <v>205.90785538404128</v>
      </c>
      <c r="Z201" s="41">
        <f t="shared" si="104"/>
        <v>1311.4191023153646</v>
      </c>
      <c r="AA201" s="231">
        <f t="shared" si="84"/>
        <v>0.63423333406740334</v>
      </c>
      <c r="AB201" s="231">
        <f t="shared" si="105"/>
        <v>-0.37569495175383533</v>
      </c>
      <c r="AC201" s="41">
        <f t="shared" si="106"/>
        <v>0.41423925813689882</v>
      </c>
      <c r="AD201" s="41">
        <f t="shared" si="85"/>
        <v>4.8281276115530194E-2</v>
      </c>
      <c r="AE201" s="41">
        <f t="shared" si="107"/>
        <v>-2.6728738586101518E-3</v>
      </c>
      <c r="AF201" s="41">
        <f t="shared" si="86"/>
        <v>728.69953877728665</v>
      </c>
      <c r="AG201" s="41">
        <f t="shared" si="87"/>
        <v>691.96455105883967</v>
      </c>
      <c r="AH201" s="41">
        <f t="shared" si="108"/>
        <v>10.203594032637566</v>
      </c>
      <c r="AI201" s="41">
        <f t="shared" si="88"/>
        <v>315.75220084603046</v>
      </c>
      <c r="AJ201" s="41">
        <f t="shared" si="109"/>
        <v>11.470156920756814</v>
      </c>
      <c r="AK201" s="8">
        <f t="shared" si="112"/>
        <v>90.989115439959676</v>
      </c>
      <c r="AL201" s="42">
        <f t="shared" si="113"/>
        <v>3.2655478105284823</v>
      </c>
      <c r="AZ201" s="8"/>
    </row>
    <row r="202" spans="1:52" ht="15" x14ac:dyDescent="0.15">
      <c r="A202" s="40"/>
      <c r="B202" s="41">
        <f t="shared" si="89"/>
        <v>728.69953877728665</v>
      </c>
      <c r="C202" s="41">
        <f t="shared" si="89"/>
        <v>691.96455105883967</v>
      </c>
      <c r="D202" s="41">
        <f t="shared" si="89"/>
        <v>10.203594032637566</v>
      </c>
      <c r="E202" s="41">
        <f t="shared" si="110"/>
        <v>16</v>
      </c>
      <c r="F202" s="41">
        <f t="shared" si="90"/>
        <v>16</v>
      </c>
      <c r="G202" s="41">
        <f t="shared" si="91"/>
        <v>4827.2959787892714</v>
      </c>
      <c r="H202" s="25">
        <f t="shared" si="111"/>
        <v>0.02</v>
      </c>
      <c r="I202" s="227">
        <f t="shared" si="92"/>
        <v>29.387990174757579</v>
      </c>
      <c r="J202" s="228">
        <f t="shared" si="114"/>
        <v>80</v>
      </c>
      <c r="K202" s="41">
        <f t="shared" si="93"/>
        <v>1</v>
      </c>
      <c r="L202" s="216">
        <f t="shared" si="94"/>
        <v>10.223594032637566</v>
      </c>
      <c r="M202" s="216">
        <f t="shared" si="80"/>
        <v>10.213594032637566</v>
      </c>
      <c r="N202" s="41">
        <f t="shared" si="95"/>
        <v>0.15035510935294383</v>
      </c>
      <c r="O202" s="41">
        <f t="shared" si="96"/>
        <v>5.5871284296120596</v>
      </c>
      <c r="P202" s="229">
        <f t="shared" si="97"/>
        <v>207.28253165036455</v>
      </c>
      <c r="Q202" s="41">
        <f t="shared" si="98"/>
        <v>4732.3402799868945</v>
      </c>
      <c r="R202" s="41">
        <f t="shared" si="99"/>
        <v>1312.2535540159049</v>
      </c>
      <c r="S202" s="216">
        <f t="shared" si="81"/>
        <v>0.64546032601444014</v>
      </c>
      <c r="T202" s="216">
        <f t="shared" si="82"/>
        <v>0.42408542790917014</v>
      </c>
      <c r="U202" s="231">
        <f t="shared" si="100"/>
        <v>10.183594032637567</v>
      </c>
      <c r="V202" s="231">
        <f t="shared" si="83"/>
        <v>10.193594032637566</v>
      </c>
      <c r="W202" s="41">
        <f t="shared" si="101"/>
        <v>-0.13768551408300311</v>
      </c>
      <c r="X202" s="41">
        <f t="shared" si="102"/>
        <v>4704.125394923607</v>
      </c>
      <c r="Y202" s="41">
        <f t="shared" si="103"/>
        <v>206.47153570398743</v>
      </c>
      <c r="Z202" s="41">
        <f t="shared" si="104"/>
        <v>1311.7627096650594</v>
      </c>
      <c r="AA202" s="231">
        <f t="shared" si="84"/>
        <v>0.64185208262198978</v>
      </c>
      <c r="AB202" s="231">
        <f t="shared" si="105"/>
        <v>-0.38443756727944833</v>
      </c>
      <c r="AC202" s="41">
        <f t="shared" si="106"/>
        <v>0.42408542790917014</v>
      </c>
      <c r="AD202" s="41">
        <f t="shared" si="85"/>
        <v>4.7160309418326829E-2</v>
      </c>
      <c r="AE202" s="41">
        <f t="shared" si="107"/>
        <v>-2.6743020117667498E-3</v>
      </c>
      <c r="AF202" s="41">
        <f t="shared" si="86"/>
        <v>728.42580845873044</v>
      </c>
      <c r="AG202" s="41">
        <f t="shared" si="87"/>
        <v>691.5404656309305</v>
      </c>
      <c r="AH202" s="41">
        <f t="shared" si="108"/>
        <v>10.224454198611188</v>
      </c>
      <c r="AI202" s="41">
        <f t="shared" si="88"/>
        <v>323.17338871846567</v>
      </c>
      <c r="AJ202" s="41">
        <f t="shared" si="109"/>
        <v>11.559927306511943</v>
      </c>
      <c r="AK202" s="8">
        <f t="shared" si="112"/>
        <v>92.539639936326211</v>
      </c>
      <c r="AL202" s="42">
        <f t="shared" si="113"/>
        <v>3.2914016816259597</v>
      </c>
      <c r="AZ202" s="8"/>
    </row>
    <row r="203" spans="1:52" ht="15" x14ac:dyDescent="0.15">
      <c r="A203" s="40"/>
      <c r="B203" s="41">
        <f t="shared" si="89"/>
        <v>728.42580845873044</v>
      </c>
      <c r="C203" s="41">
        <f t="shared" si="89"/>
        <v>691.5404656309305</v>
      </c>
      <c r="D203" s="41">
        <f t="shared" si="89"/>
        <v>10.224454198611188</v>
      </c>
      <c r="E203" s="41">
        <f t="shared" si="110"/>
        <v>16</v>
      </c>
      <c r="F203" s="41">
        <f t="shared" si="90"/>
        <v>16</v>
      </c>
      <c r="G203" s="41">
        <f t="shared" si="91"/>
        <v>4856.9051384100367</v>
      </c>
      <c r="H203" s="25">
        <f t="shared" si="111"/>
        <v>0.02</v>
      </c>
      <c r="I203" s="227">
        <f t="shared" si="92"/>
        <v>29.508274262239958</v>
      </c>
      <c r="J203" s="228">
        <f t="shared" si="114"/>
        <v>80</v>
      </c>
      <c r="K203" s="41">
        <f t="shared" si="93"/>
        <v>1</v>
      </c>
      <c r="L203" s="216">
        <f t="shared" si="94"/>
        <v>10.244454198611187</v>
      </c>
      <c r="M203" s="216">
        <f t="shared" si="80"/>
        <v>10.234454198611187</v>
      </c>
      <c r="N203" s="41">
        <f t="shared" si="95"/>
        <v>0.15067518287405335</v>
      </c>
      <c r="O203" s="41">
        <f t="shared" si="96"/>
        <v>5.5525654147223635</v>
      </c>
      <c r="P203" s="229">
        <f t="shared" si="97"/>
        <v>207.8471995751604</v>
      </c>
      <c r="Q203" s="41">
        <f t="shared" si="98"/>
        <v>4761.8866035223828</v>
      </c>
      <c r="R203" s="41">
        <f t="shared" si="99"/>
        <v>1312.5928827451905</v>
      </c>
      <c r="S203" s="216">
        <f t="shared" si="81"/>
        <v>0.6533641790979352</v>
      </c>
      <c r="T203" s="216">
        <f t="shared" si="82"/>
        <v>0.43467862750579284</v>
      </c>
      <c r="U203" s="231">
        <f t="shared" si="100"/>
        <v>10.204454198611188</v>
      </c>
      <c r="V203" s="231">
        <f t="shared" si="83"/>
        <v>10.214454198611188</v>
      </c>
      <c r="W203" s="41">
        <f t="shared" si="101"/>
        <v>-0.13795430907160267</v>
      </c>
      <c r="X203" s="41">
        <f t="shared" si="102"/>
        <v>4733.556235889635</v>
      </c>
      <c r="Y203" s="41">
        <f t="shared" si="103"/>
        <v>207.03565023495281</v>
      </c>
      <c r="Z203" s="41">
        <f t="shared" si="104"/>
        <v>1312.1045696784183</v>
      </c>
      <c r="AA203" s="231">
        <f t="shared" si="84"/>
        <v>0.64971876381745886</v>
      </c>
      <c r="AB203" s="231">
        <f t="shared" si="105"/>
        <v>-0.39383870679190736</v>
      </c>
      <c r="AC203" s="41">
        <f t="shared" si="106"/>
        <v>0.43467862750579284</v>
      </c>
      <c r="AD203" s="41">
        <f t="shared" si="85"/>
        <v>4.6011003841529952E-2</v>
      </c>
      <c r="AE203" s="41">
        <f t="shared" si="107"/>
        <v>-2.6766504013527254E-3</v>
      </c>
      <c r="AF203" s="41">
        <f t="shared" si="86"/>
        <v>728.14180501409874</v>
      </c>
      <c r="AG203" s="41">
        <f t="shared" si="87"/>
        <v>691.10578700342467</v>
      </c>
      <c r="AH203" s="41">
        <f t="shared" si="108"/>
        <v>10.245316163009912</v>
      </c>
      <c r="AI203" s="41">
        <f t="shared" si="88"/>
        <v>331.16028070843623</v>
      </c>
      <c r="AJ203" s="41">
        <f t="shared" si="109"/>
        <v>11.651916273375397</v>
      </c>
      <c r="AK203" s="8">
        <f t="shared" si="112"/>
        <v>94.138248627724778</v>
      </c>
      <c r="AL203" s="42">
        <f t="shared" si="113"/>
        <v>3.3178945040826346</v>
      </c>
      <c r="AZ203" s="8"/>
    </row>
    <row r="204" spans="1:52" ht="15" x14ac:dyDescent="0.15">
      <c r="A204" s="40"/>
      <c r="B204" s="41">
        <f t="shared" si="89"/>
        <v>728.14180501409874</v>
      </c>
      <c r="C204" s="41">
        <f t="shared" si="89"/>
        <v>691.10578700342467</v>
      </c>
      <c r="D204" s="41">
        <f t="shared" si="89"/>
        <v>10.245316163009912</v>
      </c>
      <c r="E204" s="41">
        <f t="shared" si="110"/>
        <v>16</v>
      </c>
      <c r="F204" s="41">
        <f t="shared" si="90"/>
        <v>16</v>
      </c>
      <c r="G204" s="41">
        <f t="shared" si="91"/>
        <v>4886.6376950756621</v>
      </c>
      <c r="H204" s="25">
        <f t="shared" si="111"/>
        <v>0.02</v>
      </c>
      <c r="I204" s="227">
        <f t="shared" si="92"/>
        <v>29.628814408539256</v>
      </c>
      <c r="J204" s="228">
        <f t="shared" si="114"/>
        <v>80</v>
      </c>
      <c r="K204" s="41">
        <f t="shared" si="93"/>
        <v>1</v>
      </c>
      <c r="L204" s="216">
        <f t="shared" si="94"/>
        <v>10.265316163009912</v>
      </c>
      <c r="M204" s="216">
        <f t="shared" si="80"/>
        <v>10.255316163009912</v>
      </c>
      <c r="N204" s="41">
        <f t="shared" si="95"/>
        <v>0.15099533635982709</v>
      </c>
      <c r="O204" s="41">
        <f t="shared" si="96"/>
        <v>5.5167052464468664</v>
      </c>
      <c r="P204" s="229">
        <f t="shared" si="97"/>
        <v>208.41230058387475</v>
      </c>
      <c r="Q204" s="41">
        <f t="shared" si="98"/>
        <v>4791.5561801618815</v>
      </c>
      <c r="R204" s="41">
        <f t="shared" si="99"/>
        <v>1312.9304954054935</v>
      </c>
      <c r="S204" s="216">
        <f t="shared" si="81"/>
        <v>0.66153841473478392</v>
      </c>
      <c r="T204" s="216">
        <f t="shared" si="82"/>
        <v>0.44612252300806376</v>
      </c>
      <c r="U204" s="231">
        <f t="shared" si="100"/>
        <v>10.225316163009913</v>
      </c>
      <c r="V204" s="231">
        <f t="shared" si="83"/>
        <v>10.235316163009912</v>
      </c>
      <c r="W204" s="41">
        <f t="shared" si="101"/>
        <v>-0.13822307486393015</v>
      </c>
      <c r="X204" s="41">
        <f t="shared" si="102"/>
        <v>4763.1100841222487</v>
      </c>
      <c r="Y204" s="41">
        <f t="shared" si="103"/>
        <v>207.60019855365908</v>
      </c>
      <c r="Z204" s="41">
        <f t="shared" si="104"/>
        <v>1312.44469509438</v>
      </c>
      <c r="AA204" s="231">
        <f t="shared" si="84"/>
        <v>0.6578544649106739</v>
      </c>
      <c r="AB204" s="231">
        <f t="shared" si="105"/>
        <v>-0.4039891235986563</v>
      </c>
      <c r="AC204" s="41">
        <f t="shared" si="106"/>
        <v>0.44612252300806376</v>
      </c>
      <c r="AD204" s="41">
        <f t="shared" si="85"/>
        <v>4.4830733640494759E-2</v>
      </c>
      <c r="AE204" s="41">
        <f t="shared" si="107"/>
        <v>-2.6799924145117808E-3</v>
      </c>
      <c r="AF204" s="41">
        <f t="shared" si="86"/>
        <v>727.84667782745055</v>
      </c>
      <c r="AG204" s="41">
        <f t="shared" si="87"/>
        <v>690.65966448041661</v>
      </c>
      <c r="AH204" s="41">
        <f t="shared" si="108"/>
        <v>10.26617992590784</v>
      </c>
      <c r="AI204" s="41">
        <f t="shared" si="88"/>
        <v>339.79142427511408</v>
      </c>
      <c r="AJ204" s="41">
        <f t="shared" si="109"/>
        <v>11.746302780118484</v>
      </c>
      <c r="AK204" s="8">
        <f t="shared" si="112"/>
        <v>95.788583342274251</v>
      </c>
      <c r="AL204" s="42">
        <f t="shared" si="113"/>
        <v>3.3450778180246439</v>
      </c>
      <c r="AZ204" s="8"/>
    </row>
    <row r="205" spans="1:52" ht="15" x14ac:dyDescent="0.15">
      <c r="A205" s="40"/>
      <c r="B205" s="41">
        <f t="shared" si="89"/>
        <v>727.84667782745055</v>
      </c>
      <c r="C205" s="41">
        <f t="shared" si="89"/>
        <v>690.65966448041661</v>
      </c>
      <c r="D205" s="41">
        <f t="shared" si="89"/>
        <v>10.26617992590784</v>
      </c>
      <c r="E205" s="41">
        <f t="shared" si="110"/>
        <v>16</v>
      </c>
      <c r="F205" s="41">
        <f t="shared" si="90"/>
        <v>16</v>
      </c>
      <c r="G205" s="41">
        <f t="shared" si="91"/>
        <v>4916.4939262779599</v>
      </c>
      <c r="H205" s="25">
        <f t="shared" si="111"/>
        <v>0.02</v>
      </c>
      <c r="I205" s="227">
        <f t="shared" si="92"/>
        <v>29.749610677627153</v>
      </c>
      <c r="J205" s="228">
        <f t="shared" si="114"/>
        <v>80</v>
      </c>
      <c r="K205" s="41">
        <f t="shared" si="93"/>
        <v>1</v>
      </c>
      <c r="L205" s="216">
        <f t="shared" si="94"/>
        <v>10.28617992590784</v>
      </c>
      <c r="M205" s="216">
        <f t="shared" si="80"/>
        <v>10.27617992590784</v>
      </c>
      <c r="N205" s="41">
        <f t="shared" si="95"/>
        <v>0.15131556982487382</v>
      </c>
      <c r="O205" s="41">
        <f t="shared" si="96"/>
        <v>5.4794405203460883</v>
      </c>
      <c r="P205" s="229">
        <f t="shared" si="97"/>
        <v>208.97783425712456</v>
      </c>
      <c r="Q205" s="41">
        <f t="shared" si="98"/>
        <v>4821.3492873192054</v>
      </c>
      <c r="R205" s="41">
        <f t="shared" si="99"/>
        <v>1313.266404438283</v>
      </c>
      <c r="S205" s="216">
        <f t="shared" si="81"/>
        <v>0.67000731472303099</v>
      </c>
      <c r="T205" s="216">
        <f t="shared" si="82"/>
        <v>0.45854219373945165</v>
      </c>
      <c r="U205" s="231">
        <f t="shared" si="100"/>
        <v>10.246179925907841</v>
      </c>
      <c r="V205" s="231">
        <f t="shared" si="83"/>
        <v>10.256179925907841</v>
      </c>
      <c r="W205" s="41">
        <f t="shared" si="101"/>
        <v>-0.13849181144738054</v>
      </c>
      <c r="X205" s="41">
        <f t="shared" si="102"/>
        <v>4792.7872169738466</v>
      </c>
      <c r="Y205" s="41">
        <f t="shared" si="103"/>
        <v>208.16518023836738</v>
      </c>
      <c r="Z205" s="41">
        <f t="shared" si="104"/>
        <v>1312.7830985307478</v>
      </c>
      <c r="AA205" s="231">
        <f t="shared" si="84"/>
        <v>0.66628334057764971</v>
      </c>
      <c r="AB205" s="231">
        <f t="shared" si="105"/>
        <v>-0.41499819543652428</v>
      </c>
      <c r="AC205" s="41">
        <f t="shared" si="106"/>
        <v>0.45854219373945165</v>
      </c>
      <c r="AD205" s="41">
        <f t="shared" si="85"/>
        <v>4.3616487802132786E-2</v>
      </c>
      <c r="AE205" s="41">
        <f t="shared" si="107"/>
        <v>-2.6844107344596679E-3</v>
      </c>
      <c r="AF205" s="41">
        <f t="shared" si="86"/>
        <v>727.53945120353592</v>
      </c>
      <c r="AG205" s="41">
        <f t="shared" si="87"/>
        <v>690.2011222866771</v>
      </c>
      <c r="AH205" s="41">
        <f t="shared" si="108"/>
        <v>10.287045487379547</v>
      </c>
      <c r="AI205" s="41">
        <f t="shared" si="88"/>
        <v>349.16159599436463</v>
      </c>
      <c r="AJ205" s="41">
        <f t="shared" si="109"/>
        <v>11.843292112339141</v>
      </c>
      <c r="AK205" s="8">
        <f t="shared" si="112"/>
        <v>97.494809558933099</v>
      </c>
      <c r="AL205" s="42">
        <f t="shared" si="113"/>
        <v>3.3730107457041929</v>
      </c>
      <c r="AZ205" s="8"/>
    </row>
    <row r="206" spans="1:52" ht="15" x14ac:dyDescent="0.15">
      <c r="A206" s="40"/>
      <c r="B206" s="41">
        <f t="shared" si="89"/>
        <v>727.53945120353592</v>
      </c>
      <c r="C206" s="41">
        <f t="shared" si="89"/>
        <v>690.2011222866771</v>
      </c>
      <c r="D206" s="41">
        <f t="shared" si="89"/>
        <v>10.287045487379547</v>
      </c>
      <c r="E206" s="41">
        <f t="shared" si="110"/>
        <v>16</v>
      </c>
      <c r="F206" s="41">
        <f t="shared" si="90"/>
        <v>16</v>
      </c>
      <c r="G206" s="41">
        <f t="shared" si="91"/>
        <v>4946.4741096411935</v>
      </c>
      <c r="H206" s="25">
        <f t="shared" si="111"/>
        <v>0.02</v>
      </c>
      <c r="I206" s="227">
        <f t="shared" si="92"/>
        <v>29.870663133487053</v>
      </c>
      <c r="J206" s="228">
        <f t="shared" si="114"/>
        <v>80</v>
      </c>
      <c r="K206" s="41">
        <f t="shared" si="93"/>
        <v>1</v>
      </c>
      <c r="L206" s="216">
        <f t="shared" si="94"/>
        <v>10.307045487379547</v>
      </c>
      <c r="M206" s="216">
        <f t="shared" si="80"/>
        <v>10.297045487379547</v>
      </c>
      <c r="N206" s="41">
        <f t="shared" si="95"/>
        <v>0.15163588328395861</v>
      </c>
      <c r="O206" s="41">
        <f t="shared" si="96"/>
        <v>5.4406480386331344</v>
      </c>
      <c r="P206" s="229">
        <f t="shared" si="97"/>
        <v>209.54380017704614</v>
      </c>
      <c r="Q206" s="41">
        <f t="shared" si="98"/>
        <v>4851.2662025405607</v>
      </c>
      <c r="R206" s="41">
        <f t="shared" si="99"/>
        <v>1313.6006221673836</v>
      </c>
      <c r="S206" s="216">
        <f t="shared" si="81"/>
        <v>0.67879889852138831</v>
      </c>
      <c r="T206" s="216">
        <f t="shared" si="82"/>
        <v>0.4720901721255642</v>
      </c>
      <c r="U206" s="231">
        <f t="shared" si="100"/>
        <v>10.267045487379548</v>
      </c>
      <c r="V206" s="231">
        <f t="shared" si="83"/>
        <v>10.277045487379548</v>
      </c>
      <c r="W206" s="41">
        <f t="shared" si="101"/>
        <v>-0.13876051880936302</v>
      </c>
      <c r="X206" s="41">
        <f t="shared" si="102"/>
        <v>4822.587911929204</v>
      </c>
      <c r="Y206" s="41">
        <f t="shared" si="103"/>
        <v>208.73059486887075</v>
      </c>
      <c r="Z206" s="41">
        <f t="shared" si="104"/>
        <v>1313.1197924856117</v>
      </c>
      <c r="AA206" s="231">
        <f t="shared" si="84"/>
        <v>0.67503326339262137</v>
      </c>
      <c r="AB206" s="231">
        <f t="shared" si="105"/>
        <v>-0.42699914538333816</v>
      </c>
      <c r="AC206" s="41">
        <f t="shared" si="106"/>
        <v>0.4720901721255642</v>
      </c>
      <c r="AD206" s="41">
        <f t="shared" si="85"/>
        <v>4.236478787505981E-2</v>
      </c>
      <c r="AE206" s="41">
        <f t="shared" si="107"/>
        <v>-2.6899986997755664E-3</v>
      </c>
      <c r="AF206" s="41">
        <f t="shared" si="86"/>
        <v>727.21899691469434</v>
      </c>
      <c r="AG206" s="41">
        <f t="shared" si="87"/>
        <v>689.7290321145515</v>
      </c>
      <c r="AH206" s="41">
        <f t="shared" si="108"/>
        <v>10.307912847500111</v>
      </c>
      <c r="AI206" s="41">
        <f t="shared" si="88"/>
        <v>359.38637981659605</v>
      </c>
      <c r="AJ206" s="41">
        <f t="shared" si="109"/>
        <v>11.943121662288195</v>
      </c>
      <c r="AK206" s="8">
        <f t="shared" si="112"/>
        <v>99.261730512488413</v>
      </c>
      <c r="AL206" s="42">
        <f t="shared" si="113"/>
        <v>3.4017616560895205</v>
      </c>
      <c r="AZ206" s="8"/>
    </row>
    <row r="207" spans="1:52" ht="15" x14ac:dyDescent="0.15">
      <c r="A207" s="40"/>
      <c r="B207" s="41">
        <f t="shared" si="89"/>
        <v>727.21899691469434</v>
      </c>
      <c r="C207" s="41">
        <f t="shared" si="89"/>
        <v>689.7290321145515</v>
      </c>
      <c r="D207" s="41">
        <f t="shared" si="89"/>
        <v>10.307912847500111</v>
      </c>
      <c r="E207" s="41">
        <f t="shared" si="110"/>
        <v>16</v>
      </c>
      <c r="F207" s="41">
        <f t="shared" si="90"/>
        <v>16</v>
      </c>
      <c r="G207" s="41">
        <f t="shared" si="91"/>
        <v>4976.5785229220801</v>
      </c>
      <c r="H207" s="25">
        <f t="shared" si="111"/>
        <v>0.02</v>
      </c>
      <c r="I207" s="227">
        <f t="shared" si="92"/>
        <v>29.991971840114275</v>
      </c>
      <c r="J207" s="228">
        <f t="shared" si="114"/>
        <v>80</v>
      </c>
      <c r="K207" s="41">
        <f t="shared" si="93"/>
        <v>1</v>
      </c>
      <c r="L207" s="216">
        <f t="shared" si="94"/>
        <v>10.327912847500111</v>
      </c>
      <c r="M207" s="216">
        <f t="shared" si="80"/>
        <v>10.317912847500111</v>
      </c>
      <c r="N207" s="41">
        <f t="shared" si="95"/>
        <v>0.15195627675164758</v>
      </c>
      <c r="O207" s="41">
        <f t="shared" si="96"/>
        <v>5.4001853437620717</v>
      </c>
      <c r="P207" s="229">
        <f t="shared" si="97"/>
        <v>210.11019792728769</v>
      </c>
      <c r="Q207" s="41">
        <f t="shared" si="98"/>
        <v>4881.3072035046116</v>
      </c>
      <c r="R207" s="41">
        <f t="shared" si="99"/>
        <v>1313.9331608003456</v>
      </c>
      <c r="S207" s="216">
        <f t="shared" si="81"/>
        <v>0.68794576497590565</v>
      </c>
      <c r="T207" s="216">
        <f t="shared" si="82"/>
        <v>0.48695470112724065</v>
      </c>
      <c r="U207" s="231">
        <f t="shared" si="100"/>
        <v>10.287912847500111</v>
      </c>
      <c r="V207" s="231">
        <f t="shared" si="83"/>
        <v>10.297912847500111</v>
      </c>
      <c r="W207" s="41">
        <f t="shared" si="101"/>
        <v>-0.13902919693730098</v>
      </c>
      <c r="X207" s="41">
        <f t="shared" si="102"/>
        <v>4852.5124466055522</v>
      </c>
      <c r="Y207" s="41">
        <f t="shared" si="103"/>
        <v>209.29644202648655</v>
      </c>
      <c r="Z207" s="41">
        <f t="shared" si="104"/>
        <v>1313.4547893387492</v>
      </c>
      <c r="AA207" s="231">
        <f t="shared" si="84"/>
        <v>0.68413666108266635</v>
      </c>
      <c r="AB207" s="231">
        <f t="shared" si="105"/>
        <v>-0.44015616821452991</v>
      </c>
      <c r="AC207" s="41">
        <f t="shared" si="106"/>
        <v>0.48695470112724065</v>
      </c>
      <c r="AD207" s="41">
        <f t="shared" si="85"/>
        <v>4.1071582128075657E-2</v>
      </c>
      <c r="AE207" s="41">
        <f t="shared" si="107"/>
        <v>-2.6968618112684782E-3</v>
      </c>
      <c r="AF207" s="41">
        <f t="shared" si="86"/>
        <v>726.88399849031873</v>
      </c>
      <c r="AG207" s="41">
        <f t="shared" si="87"/>
        <v>689.24207741342423</v>
      </c>
      <c r="AH207" s="41">
        <f t="shared" si="108"/>
        <v>10.32878200634503</v>
      </c>
      <c r="AI207" s="41">
        <f t="shared" si="88"/>
        <v>370.60842640627612</v>
      </c>
      <c r="AJ207" s="41">
        <f t="shared" si="109"/>
        <v>12.04606844740105</v>
      </c>
      <c r="AK207" s="8">
        <f t="shared" si="112"/>
        <v>101.09493549852192</v>
      </c>
      <c r="AL207" s="42">
        <f t="shared" si="113"/>
        <v>3.4314103302020227</v>
      </c>
      <c r="AZ207" s="8"/>
    </row>
    <row r="208" spans="1:52" ht="15" x14ac:dyDescent="0.15">
      <c r="A208" s="40"/>
      <c r="B208" s="41">
        <f t="shared" si="89"/>
        <v>726.88399849031873</v>
      </c>
      <c r="C208" s="41">
        <f t="shared" si="89"/>
        <v>689.24207741342423</v>
      </c>
      <c r="D208" s="41">
        <f t="shared" si="89"/>
        <v>10.32878200634503</v>
      </c>
      <c r="E208" s="41">
        <f t="shared" si="110"/>
        <v>16</v>
      </c>
      <c r="F208" s="41">
        <f t="shared" si="90"/>
        <v>16</v>
      </c>
      <c r="G208" s="41">
        <f t="shared" si="91"/>
        <v>5006.8074440098371</v>
      </c>
      <c r="H208" s="25">
        <f t="shared" si="111"/>
        <v>0.02</v>
      </c>
      <c r="I208" s="227">
        <f t="shared" si="92"/>
        <v>30.113536861515605</v>
      </c>
      <c r="J208" s="228">
        <f t="shared" si="114"/>
        <v>80</v>
      </c>
      <c r="K208" s="41">
        <f t="shared" si="93"/>
        <v>1</v>
      </c>
      <c r="L208" s="216">
        <f t="shared" si="94"/>
        <v>10.348782006345029</v>
      </c>
      <c r="M208" s="216">
        <f t="shared" si="80"/>
        <v>10.33878200634503</v>
      </c>
      <c r="N208" s="41">
        <f t="shared" si="95"/>
        <v>0.15227675024284792</v>
      </c>
      <c r="O208" s="41">
        <f t="shared" si="96"/>
        <v>5.3578862093775772</v>
      </c>
      <c r="P208" s="229">
        <f t="shared" si="97"/>
        <v>210.67702709299931</v>
      </c>
      <c r="Q208" s="41">
        <f t="shared" si="98"/>
        <v>4911.4725680224556</v>
      </c>
      <c r="R208" s="41">
        <f t="shared" si="99"/>
        <v>1314.2640324298004</v>
      </c>
      <c r="S208" s="216">
        <f t="shared" si="81"/>
        <v>0.69748619170913317</v>
      </c>
      <c r="T208" s="216">
        <f t="shared" si="82"/>
        <v>0.50337123816984231</v>
      </c>
      <c r="U208" s="231">
        <f t="shared" si="100"/>
        <v>10.30878200634503</v>
      </c>
      <c r="V208" s="231">
        <f t="shared" si="83"/>
        <v>10.31878200634503</v>
      </c>
      <c r="W208" s="41">
        <f t="shared" si="101"/>
        <v>-0.13929784581861782</v>
      </c>
      <c r="X208" s="41">
        <f t="shared" si="102"/>
        <v>4882.5610987525233</v>
      </c>
      <c r="Y208" s="41">
        <f t="shared" si="103"/>
        <v>209.86272129404617</v>
      </c>
      <c r="Z208" s="41">
        <f t="shared" si="104"/>
        <v>1313.7881013530077</v>
      </c>
      <c r="AA208" s="231">
        <f t="shared" si="84"/>
        <v>0.69363161007196583</v>
      </c>
      <c r="AB208" s="231">
        <f t="shared" si="105"/>
        <v>-0.45467434108113708</v>
      </c>
      <c r="AC208" s="41">
        <f t="shared" si="106"/>
        <v>0.50337123816984231</v>
      </c>
      <c r="AD208" s="41">
        <f t="shared" si="85"/>
        <v>3.9732107207229445E-2</v>
      </c>
      <c r="AE208" s="41">
        <f t="shared" si="107"/>
        <v>-2.7051193303024041E-3</v>
      </c>
      <c r="AF208" s="41">
        <f t="shared" si="86"/>
        <v>726.53290400239177</v>
      </c>
      <c r="AG208" s="41">
        <f t="shared" si="87"/>
        <v>688.73870617525438</v>
      </c>
      <c r="AH208" s="41">
        <f t="shared" si="108"/>
        <v>10.349652963990325</v>
      </c>
      <c r="AI208" s="41">
        <f t="shared" si="88"/>
        <v>383.00617360669435</v>
      </c>
      <c r="AJ208" s="41">
        <f t="shared" si="109"/>
        <v>12.152459051180687</v>
      </c>
      <c r="AK208" s="8">
        <f t="shared" si="112"/>
        <v>103.00099579623956</v>
      </c>
      <c r="AL208" s="42">
        <f t="shared" si="113"/>
        <v>3.4620508240905581</v>
      </c>
      <c r="AZ208" s="8"/>
    </row>
    <row r="209" spans="1:52" ht="15" x14ac:dyDescent="0.15">
      <c r="A209" s="40"/>
      <c r="B209" s="41"/>
      <c r="C209" s="41"/>
      <c r="D209" s="41"/>
      <c r="E209" s="41"/>
      <c r="F209" s="41"/>
      <c r="G209" s="41"/>
      <c r="H209" s="25"/>
      <c r="I209" s="227"/>
      <c r="J209" s="228"/>
      <c r="K209" s="41"/>
      <c r="L209" s="234"/>
      <c r="M209" s="234"/>
      <c r="N209" s="41"/>
      <c r="O209" s="41"/>
      <c r="P209" s="229"/>
      <c r="Q209" s="235"/>
      <c r="R209" s="41"/>
      <c r="S209" s="234"/>
      <c r="T209" s="234"/>
      <c r="U209" s="235"/>
      <c r="V209" s="235"/>
      <c r="W209" s="41"/>
      <c r="X209" s="41"/>
      <c r="Y209" s="41"/>
      <c r="Z209" s="41"/>
      <c r="AA209" s="235"/>
      <c r="AB209" s="235"/>
      <c r="AC209" s="41"/>
      <c r="AD209" s="41"/>
      <c r="AE209" s="41"/>
      <c r="AF209" s="41"/>
      <c r="AG209" s="41"/>
      <c r="AH209" s="41"/>
      <c r="AI209" s="41"/>
      <c r="AJ209" s="41"/>
      <c r="AZ209" s="8"/>
    </row>
    <row r="210" spans="1:52" ht="15" x14ac:dyDescent="0.15">
      <c r="A210" s="40"/>
      <c r="B210" s="41"/>
      <c r="C210" s="41"/>
      <c r="D210" s="41"/>
      <c r="E210" s="41"/>
      <c r="F210" s="41"/>
      <c r="G210" s="41"/>
      <c r="H210" s="25"/>
      <c r="I210" s="227"/>
      <c r="J210" s="228"/>
      <c r="K210" s="41"/>
      <c r="L210" s="234"/>
      <c r="M210" s="234"/>
      <c r="N210" s="41"/>
      <c r="O210" s="41"/>
      <c r="P210" s="229"/>
      <c r="Q210" s="235"/>
      <c r="R210" s="41"/>
      <c r="S210" s="234"/>
      <c r="T210" s="234"/>
      <c r="U210" s="235"/>
      <c r="V210" s="235"/>
      <c r="W210" s="41"/>
      <c r="X210" s="41"/>
      <c r="Y210" s="41"/>
      <c r="Z210" s="41"/>
      <c r="AA210" s="235"/>
      <c r="AB210" s="235"/>
      <c r="AC210" s="41"/>
      <c r="AD210" s="41"/>
      <c r="AE210" s="41"/>
      <c r="AF210" s="41"/>
      <c r="AG210" s="41"/>
      <c r="AH210" s="41"/>
      <c r="AI210" s="41"/>
      <c r="AJ210" s="41"/>
    </row>
    <row r="211" spans="1:52" ht="15" x14ac:dyDescent="0.15">
      <c r="A211" s="40"/>
      <c r="B211" s="41"/>
      <c r="C211" s="41"/>
      <c r="D211" s="41"/>
      <c r="E211" s="41"/>
      <c r="F211" s="41"/>
      <c r="G211" s="41"/>
      <c r="H211" s="25"/>
      <c r="I211" s="227"/>
      <c r="J211" s="228"/>
      <c r="K211" s="41"/>
      <c r="L211" s="234"/>
      <c r="M211" s="234"/>
      <c r="N211" s="41"/>
      <c r="O211" s="41"/>
      <c r="P211" s="229"/>
      <c r="Q211" s="235"/>
      <c r="R211" s="41"/>
      <c r="S211" s="234"/>
      <c r="T211" s="234"/>
      <c r="U211" s="235"/>
      <c r="V211" s="235"/>
      <c r="W211" s="41"/>
      <c r="X211" s="41"/>
      <c r="Y211" s="41"/>
      <c r="Z211" s="41"/>
      <c r="AA211" s="235"/>
      <c r="AB211" s="235"/>
      <c r="AC211" s="41"/>
      <c r="AD211" s="41"/>
      <c r="AE211" s="41"/>
      <c r="AF211" s="41"/>
      <c r="AG211" s="41"/>
      <c r="AH211" s="41"/>
      <c r="AI211" s="41"/>
      <c r="AJ211" s="41"/>
    </row>
    <row r="212" spans="1:52" ht="15" x14ac:dyDescent="0.15">
      <c r="A212" s="40"/>
      <c r="B212" s="41"/>
      <c r="C212" s="41"/>
      <c r="D212" s="41"/>
      <c r="E212" s="41"/>
      <c r="F212" s="41"/>
      <c r="G212" s="41"/>
      <c r="H212" s="25"/>
      <c r="I212" s="227"/>
      <c r="J212" s="228"/>
      <c r="K212" s="41"/>
      <c r="L212" s="234"/>
      <c r="M212" s="234"/>
      <c r="N212" s="41"/>
      <c r="O212" s="41"/>
      <c r="P212" s="229"/>
      <c r="Q212" s="235"/>
      <c r="R212" s="41"/>
      <c r="S212" s="234"/>
      <c r="T212" s="234"/>
      <c r="U212" s="235"/>
      <c r="V212" s="235"/>
      <c r="W212" s="41"/>
      <c r="X212" s="41"/>
      <c r="Y212" s="41"/>
      <c r="Z212" s="41"/>
      <c r="AA212" s="235"/>
      <c r="AB212" s="235"/>
      <c r="AC212" s="41"/>
      <c r="AD212" s="41"/>
      <c r="AE212" s="41"/>
      <c r="AF212" s="41"/>
      <c r="AG212" s="41"/>
      <c r="AH212" s="41"/>
      <c r="AI212" s="41"/>
      <c r="AJ212" s="41"/>
    </row>
    <row r="213" spans="1:52" ht="15" x14ac:dyDescent="0.15">
      <c r="A213" s="40"/>
      <c r="B213" s="41"/>
      <c r="C213" s="41"/>
      <c r="D213" s="41"/>
      <c r="E213" s="41"/>
      <c r="F213" s="41"/>
      <c r="G213" s="41"/>
      <c r="H213" s="25"/>
      <c r="I213" s="227"/>
      <c r="J213" s="228"/>
      <c r="K213" s="41"/>
      <c r="L213" s="234"/>
      <c r="M213" s="234"/>
      <c r="N213" s="41"/>
      <c r="O213" s="41"/>
      <c r="P213" s="229"/>
      <c r="Q213" s="235"/>
      <c r="R213" s="41"/>
      <c r="S213" s="234"/>
      <c r="T213" s="234"/>
      <c r="U213" s="235"/>
      <c r="V213" s="235"/>
      <c r="W213" s="41"/>
      <c r="X213" s="41"/>
      <c r="Y213" s="41"/>
      <c r="Z213" s="41"/>
      <c r="AA213" s="235"/>
      <c r="AB213" s="235"/>
      <c r="AC213" s="41"/>
      <c r="AD213" s="41"/>
      <c r="AE213" s="41"/>
      <c r="AF213" s="41"/>
      <c r="AG213" s="41"/>
      <c r="AH213" s="41"/>
      <c r="AI213" s="41"/>
      <c r="AJ213" s="41"/>
    </row>
    <row r="214" spans="1:52" ht="15" x14ac:dyDescent="0.15">
      <c r="A214" s="40"/>
      <c r="B214" s="41"/>
      <c r="C214" s="41"/>
      <c r="D214" s="41"/>
      <c r="E214" s="41"/>
      <c r="F214" s="41"/>
      <c r="G214" s="41"/>
      <c r="H214" s="25"/>
      <c r="I214" s="227"/>
      <c r="J214" s="228"/>
      <c r="K214" s="41"/>
      <c r="L214" s="234"/>
      <c r="M214" s="234"/>
      <c r="N214" s="41"/>
      <c r="O214" s="41"/>
      <c r="P214" s="229"/>
      <c r="Q214" s="235"/>
      <c r="R214" s="41"/>
      <c r="S214" s="234"/>
      <c r="T214" s="234"/>
      <c r="U214" s="235"/>
      <c r="V214" s="235"/>
      <c r="W214" s="41"/>
      <c r="X214" s="41"/>
      <c r="Y214" s="41"/>
      <c r="Z214" s="41"/>
      <c r="AA214" s="235"/>
      <c r="AB214" s="235"/>
      <c r="AC214" s="41"/>
      <c r="AD214" s="41"/>
      <c r="AE214" s="41"/>
      <c r="AF214" s="41"/>
      <c r="AG214" s="41"/>
      <c r="AH214" s="41"/>
      <c r="AI214" s="41"/>
      <c r="AJ214" s="41"/>
    </row>
    <row r="215" spans="1:52" ht="15" x14ac:dyDescent="0.15">
      <c r="A215" s="40"/>
      <c r="B215" s="41"/>
      <c r="C215" s="41"/>
      <c r="D215" s="41"/>
      <c r="E215" s="41"/>
      <c r="F215" s="41"/>
      <c r="G215" s="41"/>
      <c r="H215" s="25"/>
      <c r="I215" s="227"/>
      <c r="J215" s="228"/>
      <c r="K215" s="41"/>
      <c r="L215" s="234"/>
      <c r="M215" s="234"/>
      <c r="N215" s="41"/>
      <c r="O215" s="41"/>
      <c r="P215" s="229"/>
      <c r="Q215" s="235"/>
      <c r="R215" s="41"/>
      <c r="S215" s="234"/>
      <c r="T215" s="234"/>
      <c r="U215" s="235"/>
      <c r="V215" s="235"/>
      <c r="W215" s="41"/>
      <c r="X215" s="41"/>
      <c r="Y215" s="41"/>
      <c r="Z215" s="41"/>
      <c r="AA215" s="235"/>
      <c r="AB215" s="235"/>
      <c r="AC215" s="41"/>
      <c r="AD215" s="41"/>
      <c r="AE215" s="41"/>
      <c r="AF215" s="41"/>
      <c r="AG215" s="41"/>
      <c r="AH215" s="41"/>
      <c r="AI215" s="41"/>
      <c r="AJ215" s="41"/>
    </row>
    <row r="216" spans="1:52" x14ac:dyDescent="0.15">
      <c r="K216" s="236"/>
      <c r="L216" s="236"/>
      <c r="M216" s="236"/>
      <c r="N216" s="236"/>
      <c r="O216" s="236"/>
      <c r="P216" s="236"/>
      <c r="Q216" s="237"/>
      <c r="R216" s="237"/>
      <c r="S216" s="237"/>
    </row>
    <row r="217" spans="1:52" x14ac:dyDescent="0.15">
      <c r="K217" s="236"/>
      <c r="L217" s="236"/>
      <c r="M217" s="236"/>
      <c r="N217" s="236"/>
      <c r="O217" s="236"/>
      <c r="P217" s="236"/>
      <c r="Q217" s="237"/>
      <c r="R217" s="237"/>
      <c r="S217" s="237"/>
    </row>
    <row r="218" spans="1:52" x14ac:dyDescent="0.15">
      <c r="K218" s="236"/>
      <c r="L218" s="236"/>
      <c r="M218" s="236"/>
      <c r="N218" s="236"/>
      <c r="O218" s="236"/>
      <c r="P218" s="236"/>
      <c r="Q218" s="237"/>
      <c r="R218" s="237"/>
      <c r="S218" s="237"/>
    </row>
    <row r="219" spans="1:52" x14ac:dyDescent="0.15">
      <c r="K219" s="236"/>
      <c r="L219" s="236"/>
      <c r="M219" s="236"/>
      <c r="N219" s="236"/>
      <c r="O219" s="236"/>
      <c r="P219" s="236"/>
      <c r="Q219" s="237"/>
      <c r="R219" s="237"/>
      <c r="S219" s="237"/>
    </row>
    <row r="220" spans="1:52" x14ac:dyDescent="0.15">
      <c r="K220" s="236"/>
      <c r="L220" s="236"/>
      <c r="M220" s="236"/>
      <c r="N220" s="236"/>
      <c r="O220" s="236"/>
      <c r="P220" s="236"/>
      <c r="Q220" s="237"/>
      <c r="R220" s="237"/>
      <c r="S220" s="237"/>
    </row>
    <row r="221" spans="1:52" x14ac:dyDescent="0.15">
      <c r="K221" s="236"/>
      <c r="L221" s="236"/>
      <c r="M221" s="236"/>
      <c r="N221" s="236"/>
      <c r="O221" s="236"/>
      <c r="P221" s="236"/>
      <c r="Q221" s="237"/>
      <c r="R221" s="237"/>
      <c r="S221" s="237"/>
    </row>
    <row r="222" spans="1:52" x14ac:dyDescent="0.15">
      <c r="K222" s="236"/>
      <c r="L222" s="236"/>
      <c r="M222" s="236"/>
      <c r="N222" s="236"/>
      <c r="O222" s="236"/>
      <c r="P222" s="236"/>
      <c r="Q222" s="237"/>
      <c r="R222" s="237"/>
      <c r="S222" s="237"/>
    </row>
    <row r="223" spans="1:52" x14ac:dyDescent="0.15">
      <c r="K223" s="236"/>
      <c r="L223" s="236"/>
      <c r="M223" s="236"/>
      <c r="N223" s="236"/>
      <c r="O223" s="236"/>
      <c r="P223" s="236"/>
      <c r="Q223" s="237"/>
      <c r="R223" s="237"/>
      <c r="S223" s="237"/>
    </row>
    <row r="224" spans="1:52" x14ac:dyDescent="0.15">
      <c r="K224" s="236"/>
      <c r="L224" s="236"/>
      <c r="M224" s="236"/>
      <c r="N224" s="236"/>
      <c r="O224" s="236"/>
      <c r="P224" s="236"/>
      <c r="Q224" s="237"/>
      <c r="R224" s="237"/>
      <c r="S224" s="237"/>
    </row>
    <row r="225" spans="11:19" x14ac:dyDescent="0.15">
      <c r="K225" s="236"/>
      <c r="L225" s="236"/>
      <c r="M225" s="236"/>
      <c r="N225" s="236"/>
      <c r="O225" s="236"/>
      <c r="P225" s="236"/>
      <c r="Q225" s="237"/>
      <c r="R225" s="237"/>
      <c r="S225" s="237"/>
    </row>
    <row r="226" spans="11:19" x14ac:dyDescent="0.15">
      <c r="K226" s="236"/>
      <c r="L226" s="236"/>
      <c r="M226" s="236"/>
      <c r="N226" s="236"/>
      <c r="O226" s="236"/>
      <c r="P226" s="236"/>
      <c r="Q226" s="237"/>
      <c r="R226" s="237"/>
      <c r="S226" s="237"/>
    </row>
    <row r="227" spans="11:19" x14ac:dyDescent="0.15">
      <c r="K227" s="236"/>
      <c r="L227" s="236"/>
      <c r="M227" s="236"/>
      <c r="N227" s="236"/>
      <c r="O227" s="236"/>
      <c r="P227" s="236"/>
      <c r="Q227" s="237"/>
      <c r="R227" s="237"/>
      <c r="S227" s="237"/>
    </row>
    <row r="228" spans="11:19" x14ac:dyDescent="0.15">
      <c r="K228" s="236"/>
      <c r="L228" s="236"/>
      <c r="M228" s="236"/>
      <c r="N228" s="236"/>
      <c r="O228" s="236"/>
      <c r="P228" s="236"/>
      <c r="Q228" s="237"/>
      <c r="R228" s="237"/>
      <c r="S228" s="237"/>
    </row>
    <row r="229" spans="11:19" x14ac:dyDescent="0.15">
      <c r="K229" s="236"/>
      <c r="L229" s="236"/>
      <c r="M229" s="236"/>
      <c r="N229" s="236"/>
      <c r="O229" s="236"/>
      <c r="P229" s="236"/>
      <c r="Q229" s="237"/>
      <c r="R229" s="237"/>
      <c r="S229" s="237"/>
    </row>
    <row r="230" spans="11:19" x14ac:dyDescent="0.15">
      <c r="K230" s="236"/>
      <c r="L230" s="236"/>
      <c r="M230" s="236"/>
      <c r="N230" s="236"/>
      <c r="O230" s="236"/>
      <c r="P230" s="236"/>
      <c r="Q230" s="237"/>
      <c r="R230" s="237"/>
      <c r="S230" s="237"/>
    </row>
    <row r="231" spans="11:19" x14ac:dyDescent="0.15">
      <c r="K231" s="236"/>
      <c r="L231" s="236"/>
      <c r="M231" s="236"/>
      <c r="N231" s="236"/>
      <c r="O231" s="236"/>
      <c r="P231" s="236"/>
      <c r="Q231" s="237"/>
      <c r="R231" s="237"/>
      <c r="S231" s="237"/>
    </row>
    <row r="232" spans="11:19" x14ac:dyDescent="0.15">
      <c r="K232" s="236"/>
      <c r="L232" s="236"/>
      <c r="M232" s="236"/>
      <c r="N232" s="236"/>
      <c r="O232" s="236"/>
      <c r="P232" s="236"/>
      <c r="Q232" s="237"/>
      <c r="R232" s="237"/>
      <c r="S232" s="237"/>
    </row>
    <row r="233" spans="11:19" x14ac:dyDescent="0.15">
      <c r="K233" s="236"/>
      <c r="L233" s="236"/>
      <c r="M233" s="236"/>
      <c r="N233" s="236"/>
      <c r="O233" s="236"/>
      <c r="P233" s="236"/>
      <c r="Q233" s="237"/>
      <c r="R233" s="237"/>
      <c r="S233" s="237"/>
    </row>
    <row r="234" spans="11:19" x14ac:dyDescent="0.15">
      <c r="K234" s="236"/>
      <c r="L234" s="236"/>
      <c r="M234" s="236"/>
      <c r="N234" s="236"/>
      <c r="O234" s="236"/>
      <c r="P234" s="236"/>
      <c r="Q234" s="237"/>
      <c r="R234" s="237"/>
      <c r="S234" s="237"/>
    </row>
    <row r="235" spans="11:19" x14ac:dyDescent="0.15">
      <c r="K235" s="236"/>
      <c r="L235" s="236"/>
      <c r="M235" s="236"/>
      <c r="N235" s="236"/>
      <c r="O235" s="236"/>
      <c r="P235" s="236"/>
      <c r="Q235" s="237"/>
      <c r="R235" s="237"/>
      <c r="S235" s="237"/>
    </row>
    <row r="236" spans="11:19" x14ac:dyDescent="0.15">
      <c r="K236" s="236"/>
      <c r="L236" s="236"/>
      <c r="M236" s="236"/>
      <c r="N236" s="236"/>
      <c r="O236" s="236"/>
      <c r="P236" s="236"/>
      <c r="Q236" s="237"/>
      <c r="R236" s="237"/>
      <c r="S236" s="237"/>
    </row>
    <row r="237" spans="11:19" x14ac:dyDescent="0.15">
      <c r="K237" s="236"/>
      <c r="L237" s="236"/>
      <c r="M237" s="236"/>
      <c r="N237" s="236"/>
      <c r="O237" s="236"/>
      <c r="P237" s="236"/>
      <c r="Q237" s="237"/>
      <c r="R237" s="237"/>
      <c r="S237" s="237"/>
    </row>
    <row r="238" spans="11:19" x14ac:dyDescent="0.15">
      <c r="K238" s="236"/>
      <c r="L238" s="236"/>
      <c r="M238" s="236"/>
      <c r="N238" s="236"/>
      <c r="O238" s="236"/>
      <c r="P238" s="236"/>
      <c r="Q238" s="237"/>
      <c r="R238" s="237"/>
      <c r="S238" s="237"/>
    </row>
    <row r="239" spans="11:19" x14ac:dyDescent="0.15">
      <c r="K239" s="236"/>
      <c r="L239" s="236"/>
      <c r="M239" s="236"/>
      <c r="N239" s="236"/>
      <c r="O239" s="236"/>
      <c r="P239" s="236"/>
      <c r="Q239" s="237"/>
      <c r="R239" s="237"/>
      <c r="S239" s="237"/>
    </row>
    <row r="240" spans="11:19" x14ac:dyDescent="0.15">
      <c r="K240" s="236"/>
      <c r="L240" s="236"/>
      <c r="M240" s="236"/>
      <c r="N240" s="236"/>
      <c r="O240" s="236"/>
      <c r="P240" s="236"/>
      <c r="Q240" s="237"/>
      <c r="R240" s="237"/>
      <c r="S240" s="237"/>
    </row>
    <row r="241" spans="11:19" x14ac:dyDescent="0.15">
      <c r="K241" s="236"/>
      <c r="L241" s="236"/>
      <c r="M241" s="236"/>
      <c r="N241" s="236"/>
      <c r="O241" s="236"/>
      <c r="P241" s="236"/>
      <c r="Q241" s="237"/>
      <c r="R241" s="237"/>
      <c r="S241" s="237"/>
    </row>
    <row r="242" spans="11:19" x14ac:dyDescent="0.15">
      <c r="K242" s="236"/>
      <c r="L242" s="236"/>
      <c r="M242" s="236"/>
      <c r="N242" s="236"/>
      <c r="O242" s="236"/>
      <c r="P242" s="236"/>
      <c r="Q242" s="237"/>
      <c r="R242" s="237"/>
      <c r="S242" s="237"/>
    </row>
    <row r="243" spans="11:19" x14ac:dyDescent="0.15">
      <c r="K243" s="236"/>
      <c r="L243" s="236"/>
      <c r="M243" s="236"/>
      <c r="N243" s="236"/>
      <c r="O243" s="236"/>
      <c r="P243" s="236"/>
      <c r="Q243" s="237"/>
      <c r="R243" s="237"/>
      <c r="S243" s="237"/>
    </row>
    <row r="244" spans="11:19" x14ac:dyDescent="0.15">
      <c r="K244" s="236"/>
      <c r="L244" s="236"/>
      <c r="M244" s="236"/>
      <c r="N244" s="236"/>
      <c r="O244" s="236"/>
      <c r="P244" s="236"/>
      <c r="Q244" s="237"/>
      <c r="R244" s="237"/>
      <c r="S244" s="237"/>
    </row>
    <row r="245" spans="11:19" x14ac:dyDescent="0.15">
      <c r="K245" s="236"/>
      <c r="L245" s="236"/>
      <c r="M245" s="236"/>
      <c r="N245" s="236"/>
      <c r="O245" s="236"/>
      <c r="P245" s="236"/>
      <c r="Q245" s="237"/>
      <c r="R245" s="237"/>
      <c r="S245" s="237"/>
    </row>
    <row r="246" spans="11:19" x14ac:dyDescent="0.15">
      <c r="K246" s="236"/>
      <c r="L246" s="236"/>
      <c r="M246" s="236"/>
      <c r="N246" s="236"/>
      <c r="O246" s="236"/>
      <c r="P246" s="236"/>
      <c r="Q246" s="237"/>
      <c r="R246" s="237"/>
      <c r="S246" s="237"/>
    </row>
    <row r="247" spans="11:19" x14ac:dyDescent="0.15">
      <c r="K247" s="236"/>
      <c r="L247" s="236"/>
      <c r="M247" s="236"/>
      <c r="N247" s="236"/>
      <c r="O247" s="236"/>
      <c r="P247" s="236"/>
      <c r="Q247" s="237"/>
      <c r="R247" s="237"/>
      <c r="S247" s="237"/>
    </row>
    <row r="248" spans="11:19" x14ac:dyDescent="0.15">
      <c r="K248" s="236"/>
      <c r="L248" s="236"/>
      <c r="M248" s="236"/>
      <c r="N248" s="236"/>
      <c r="O248" s="236"/>
      <c r="P248" s="236"/>
      <c r="Q248" s="237"/>
      <c r="R248" s="237"/>
      <c r="S248" s="237"/>
    </row>
    <row r="249" spans="11:19" x14ac:dyDescent="0.15">
      <c r="K249" s="236"/>
      <c r="L249" s="236"/>
      <c r="M249" s="236"/>
      <c r="N249" s="236"/>
      <c r="O249" s="236"/>
      <c r="P249" s="236"/>
      <c r="Q249" s="237"/>
      <c r="R249" s="237"/>
      <c r="S249" s="237"/>
    </row>
    <row r="250" spans="11:19" x14ac:dyDescent="0.15">
      <c r="K250" s="236"/>
      <c r="L250" s="236"/>
      <c r="M250" s="236"/>
      <c r="N250" s="236"/>
      <c r="O250" s="236"/>
      <c r="P250" s="236"/>
      <c r="Q250" s="237"/>
      <c r="R250" s="237"/>
      <c r="S250" s="237"/>
    </row>
    <row r="251" spans="11:19" x14ac:dyDescent="0.15">
      <c r="K251" s="236"/>
      <c r="L251" s="236"/>
      <c r="M251" s="236"/>
      <c r="N251" s="236"/>
      <c r="O251" s="236"/>
      <c r="P251" s="236"/>
      <c r="Q251" s="237"/>
      <c r="R251" s="237"/>
      <c r="S251" s="237"/>
    </row>
    <row r="252" spans="11:19" x14ac:dyDescent="0.15">
      <c r="K252" s="236"/>
      <c r="L252" s="236"/>
      <c r="M252" s="236"/>
      <c r="N252" s="236"/>
      <c r="O252" s="236"/>
      <c r="P252" s="236"/>
      <c r="Q252" s="237"/>
      <c r="R252" s="237"/>
      <c r="S252" s="237"/>
    </row>
    <row r="253" spans="11:19" x14ac:dyDescent="0.15">
      <c r="K253" s="236"/>
      <c r="L253" s="236"/>
      <c r="M253" s="236"/>
      <c r="N253" s="236"/>
      <c r="O253" s="236"/>
      <c r="P253" s="236"/>
      <c r="Q253" s="237"/>
      <c r="R253" s="237"/>
      <c r="S253" s="237"/>
    </row>
    <row r="254" spans="11:19" x14ac:dyDescent="0.15">
      <c r="K254" s="236"/>
      <c r="L254" s="236"/>
      <c r="M254" s="236"/>
      <c r="N254" s="236"/>
      <c r="O254" s="236"/>
      <c r="P254" s="236"/>
      <c r="Q254" s="237"/>
      <c r="R254" s="237"/>
      <c r="S254" s="237"/>
    </row>
    <row r="255" spans="11:19" x14ac:dyDescent="0.15">
      <c r="K255" s="236"/>
      <c r="L255" s="236"/>
      <c r="M255" s="236"/>
      <c r="N255" s="236"/>
      <c r="O255" s="236"/>
      <c r="P255" s="236"/>
      <c r="Q255" s="237"/>
      <c r="R255" s="237"/>
      <c r="S255" s="237"/>
    </row>
    <row r="256" spans="11:19" x14ac:dyDescent="0.15">
      <c r="K256" s="236"/>
      <c r="L256" s="236"/>
      <c r="M256" s="236"/>
      <c r="N256" s="236"/>
      <c r="O256" s="236"/>
      <c r="P256" s="236"/>
      <c r="Q256" s="237"/>
      <c r="R256" s="237"/>
      <c r="S256" s="237"/>
    </row>
    <row r="257" spans="11:19" x14ac:dyDescent="0.15">
      <c r="K257" s="236"/>
      <c r="L257" s="236"/>
      <c r="M257" s="236"/>
      <c r="N257" s="236"/>
      <c r="O257" s="236"/>
      <c r="P257" s="236"/>
      <c r="Q257" s="237"/>
      <c r="R257" s="237"/>
      <c r="S257" s="237"/>
    </row>
    <row r="258" spans="11:19" x14ac:dyDescent="0.15">
      <c r="K258" s="236"/>
      <c r="L258" s="236"/>
      <c r="M258" s="236"/>
      <c r="N258" s="236"/>
      <c r="O258" s="236"/>
      <c r="P258" s="236"/>
      <c r="Q258" s="237"/>
      <c r="R258" s="237"/>
      <c r="S258" s="237"/>
    </row>
    <row r="259" spans="11:19" x14ac:dyDescent="0.15">
      <c r="K259" s="236"/>
      <c r="L259" s="236"/>
      <c r="M259" s="236"/>
      <c r="N259" s="236"/>
      <c r="O259" s="236"/>
      <c r="P259" s="236"/>
      <c r="Q259" s="237"/>
      <c r="R259" s="237"/>
      <c r="S259" s="237"/>
    </row>
    <row r="260" spans="11:19" x14ac:dyDescent="0.15">
      <c r="K260" s="236"/>
      <c r="L260" s="236"/>
      <c r="M260" s="236"/>
      <c r="N260" s="236"/>
      <c r="O260" s="236"/>
      <c r="P260" s="236"/>
      <c r="Q260" s="237"/>
      <c r="R260" s="237"/>
      <c r="S260" s="237"/>
    </row>
    <row r="261" spans="11:19" x14ac:dyDescent="0.15">
      <c r="K261" s="236"/>
      <c r="L261" s="236"/>
      <c r="M261" s="236"/>
      <c r="N261" s="236"/>
      <c r="O261" s="236"/>
      <c r="P261" s="236"/>
      <c r="Q261" s="237"/>
      <c r="R261" s="237"/>
      <c r="S261" s="237"/>
    </row>
    <row r="262" spans="11:19" x14ac:dyDescent="0.15">
      <c r="K262" s="236"/>
      <c r="L262" s="236"/>
      <c r="M262" s="236"/>
      <c r="N262" s="236"/>
      <c r="O262" s="236"/>
      <c r="P262" s="236"/>
      <c r="Q262" s="237"/>
      <c r="R262" s="237"/>
      <c r="S262" s="237"/>
    </row>
    <row r="263" spans="11:19" x14ac:dyDescent="0.15">
      <c r="K263" s="236"/>
      <c r="L263" s="236"/>
      <c r="M263" s="236"/>
      <c r="N263" s="236"/>
      <c r="O263" s="236"/>
      <c r="P263" s="236"/>
      <c r="Q263" s="237"/>
      <c r="R263" s="237"/>
      <c r="S263" s="237"/>
    </row>
    <row r="264" spans="11:19" x14ac:dyDescent="0.15">
      <c r="K264" s="236"/>
      <c r="L264" s="236"/>
      <c r="M264" s="236"/>
      <c r="N264" s="236"/>
      <c r="O264" s="236"/>
      <c r="P264" s="236"/>
      <c r="Q264" s="237"/>
      <c r="R264" s="237"/>
      <c r="S264" s="237"/>
    </row>
    <row r="265" spans="11:19" x14ac:dyDescent="0.15">
      <c r="K265" s="236"/>
      <c r="L265" s="236"/>
      <c r="M265" s="236"/>
      <c r="N265" s="236"/>
      <c r="O265" s="236"/>
      <c r="P265" s="236"/>
      <c r="Q265" s="237"/>
      <c r="R265" s="237"/>
      <c r="S265" s="237"/>
    </row>
    <row r="266" spans="11:19" x14ac:dyDescent="0.15">
      <c r="K266" s="236"/>
      <c r="L266" s="236"/>
      <c r="M266" s="236"/>
      <c r="N266" s="236"/>
      <c r="O266" s="236"/>
      <c r="P266" s="236"/>
      <c r="Q266" s="237"/>
      <c r="R266" s="237"/>
      <c r="S266" s="237"/>
    </row>
    <row r="267" spans="11:19" x14ac:dyDescent="0.15">
      <c r="K267" s="236"/>
      <c r="L267" s="236"/>
      <c r="M267" s="236"/>
      <c r="N267" s="236"/>
      <c r="O267" s="236"/>
      <c r="P267" s="236"/>
      <c r="Q267" s="237"/>
      <c r="R267" s="237"/>
      <c r="S267" s="237"/>
    </row>
    <row r="268" spans="11:19" x14ac:dyDescent="0.15">
      <c r="K268" s="236"/>
      <c r="L268" s="236"/>
      <c r="M268" s="236"/>
      <c r="N268" s="236"/>
      <c r="O268" s="236"/>
      <c r="P268" s="236"/>
      <c r="Q268" s="237"/>
      <c r="R268" s="237"/>
      <c r="S268" s="237"/>
    </row>
    <row r="269" spans="11:19" x14ac:dyDescent="0.15">
      <c r="K269" s="236"/>
      <c r="L269" s="236"/>
      <c r="M269" s="236"/>
      <c r="N269" s="236"/>
      <c r="O269" s="236"/>
      <c r="P269" s="236"/>
      <c r="Q269" s="237"/>
      <c r="R269" s="237"/>
      <c r="S269" s="237"/>
    </row>
    <row r="270" spans="11:19" x14ac:dyDescent="0.15">
      <c r="K270" s="236"/>
      <c r="L270" s="236"/>
      <c r="M270" s="236"/>
      <c r="N270" s="236"/>
      <c r="O270" s="236"/>
      <c r="P270" s="236"/>
      <c r="Q270" s="237"/>
      <c r="R270" s="237"/>
      <c r="S270" s="237"/>
    </row>
    <row r="271" spans="11:19" x14ac:dyDescent="0.15">
      <c r="K271" s="236"/>
      <c r="L271" s="236"/>
      <c r="M271" s="236"/>
      <c r="N271" s="236"/>
      <c r="O271" s="236"/>
      <c r="P271" s="236"/>
      <c r="Q271" s="237"/>
      <c r="R271" s="237"/>
      <c r="S271" s="237"/>
    </row>
    <row r="272" spans="11:19" x14ac:dyDescent="0.15">
      <c r="K272" s="236"/>
      <c r="L272" s="236"/>
      <c r="M272" s="236"/>
      <c r="N272" s="236"/>
      <c r="O272" s="236"/>
      <c r="P272" s="236"/>
      <c r="Q272" s="237"/>
      <c r="R272" s="237"/>
      <c r="S272" s="237"/>
    </row>
    <row r="273" spans="11:19" x14ac:dyDescent="0.15">
      <c r="K273" s="236"/>
      <c r="L273" s="236"/>
      <c r="M273" s="236"/>
      <c r="N273" s="236"/>
      <c r="O273" s="236"/>
      <c r="P273" s="236"/>
      <c r="Q273" s="237"/>
      <c r="R273" s="237"/>
      <c r="S273" s="237"/>
    </row>
    <row r="274" spans="11:19" x14ac:dyDescent="0.15">
      <c r="K274" s="236"/>
      <c r="L274" s="236"/>
      <c r="M274" s="236"/>
      <c r="N274" s="236"/>
      <c r="O274" s="236"/>
      <c r="P274" s="236"/>
      <c r="Q274" s="237"/>
      <c r="R274" s="237"/>
      <c r="S274" s="237"/>
    </row>
    <row r="275" spans="11:19" x14ac:dyDescent="0.15">
      <c r="K275" s="236"/>
      <c r="L275" s="236"/>
      <c r="M275" s="236"/>
      <c r="N275" s="236"/>
      <c r="O275" s="236"/>
      <c r="P275" s="236"/>
      <c r="Q275" s="237"/>
      <c r="R275" s="237"/>
      <c r="S275" s="237"/>
    </row>
    <row r="276" spans="11:19" x14ac:dyDescent="0.15">
      <c r="K276" s="236"/>
      <c r="L276" s="236"/>
      <c r="M276" s="236"/>
      <c r="N276" s="236"/>
      <c r="O276" s="236"/>
      <c r="P276" s="236"/>
      <c r="Q276" s="237"/>
      <c r="R276" s="237"/>
      <c r="S276" s="237"/>
    </row>
    <row r="277" spans="11:19" x14ac:dyDescent="0.15">
      <c r="K277" s="236"/>
      <c r="L277" s="236"/>
      <c r="M277" s="236"/>
      <c r="N277" s="236"/>
      <c r="O277" s="236"/>
      <c r="P277" s="236"/>
      <c r="Q277" s="237"/>
      <c r="R277" s="237"/>
      <c r="S277" s="237"/>
    </row>
    <row r="278" spans="11:19" x14ac:dyDescent="0.15">
      <c r="K278" s="236"/>
      <c r="L278" s="236"/>
      <c r="M278" s="236"/>
      <c r="N278" s="236"/>
      <c r="O278" s="236"/>
      <c r="P278" s="236"/>
      <c r="Q278" s="237"/>
      <c r="R278" s="237"/>
      <c r="S278" s="237"/>
    </row>
    <row r="279" spans="11:19" x14ac:dyDescent="0.15">
      <c r="K279" s="236"/>
      <c r="L279" s="236"/>
      <c r="M279" s="236"/>
      <c r="N279" s="236"/>
      <c r="O279" s="236"/>
      <c r="P279" s="236"/>
      <c r="Q279" s="237"/>
      <c r="R279" s="237"/>
      <c r="S279" s="237"/>
    </row>
    <row r="280" spans="11:19" x14ac:dyDescent="0.15">
      <c r="K280" s="236"/>
      <c r="L280" s="236"/>
      <c r="M280" s="236"/>
      <c r="N280" s="236"/>
      <c r="O280" s="236"/>
      <c r="P280" s="236"/>
      <c r="Q280" s="237"/>
      <c r="R280" s="237"/>
      <c r="S280" s="237"/>
    </row>
    <row r="281" spans="11:19" x14ac:dyDescent="0.15">
      <c r="K281" s="236"/>
      <c r="L281" s="236"/>
      <c r="M281" s="236"/>
      <c r="N281" s="236"/>
      <c r="O281" s="236"/>
      <c r="P281" s="236"/>
      <c r="Q281" s="237"/>
      <c r="R281" s="237"/>
      <c r="S281" s="237"/>
    </row>
    <row r="282" spans="11:19" x14ac:dyDescent="0.15">
      <c r="K282" s="236"/>
      <c r="L282" s="236"/>
      <c r="M282" s="236"/>
      <c r="N282" s="236"/>
      <c r="O282" s="236"/>
      <c r="P282" s="236"/>
      <c r="Q282" s="237"/>
      <c r="R282" s="237"/>
      <c r="S282" s="237"/>
    </row>
    <row r="283" spans="11:19" x14ac:dyDescent="0.15">
      <c r="K283" s="236"/>
      <c r="L283" s="236"/>
      <c r="M283" s="236"/>
      <c r="N283" s="236"/>
      <c r="O283" s="236"/>
      <c r="P283" s="236"/>
      <c r="Q283" s="237"/>
      <c r="R283" s="237"/>
      <c r="S283" s="237"/>
    </row>
    <row r="284" spans="11:19" x14ac:dyDescent="0.15">
      <c r="K284" s="236"/>
      <c r="L284" s="236"/>
      <c r="M284" s="236"/>
      <c r="N284" s="236"/>
      <c r="O284" s="236"/>
      <c r="P284" s="236"/>
      <c r="Q284" s="237"/>
      <c r="R284" s="237"/>
      <c r="S284" s="237"/>
    </row>
    <row r="285" spans="11:19" x14ac:dyDescent="0.15">
      <c r="K285" s="236"/>
      <c r="L285" s="236"/>
      <c r="M285" s="236"/>
      <c r="N285" s="236"/>
      <c r="O285" s="236"/>
      <c r="P285" s="236"/>
      <c r="Q285" s="237"/>
      <c r="R285" s="237"/>
      <c r="S285" s="237"/>
    </row>
    <row r="286" spans="11:19" x14ac:dyDescent="0.15">
      <c r="K286" s="236"/>
      <c r="L286" s="236"/>
      <c r="M286" s="236"/>
      <c r="N286" s="236"/>
      <c r="O286" s="236"/>
      <c r="P286" s="236"/>
      <c r="Q286" s="237"/>
      <c r="R286" s="237"/>
      <c r="S286" s="237"/>
    </row>
    <row r="287" spans="11:19" x14ac:dyDescent="0.15">
      <c r="K287" s="236"/>
      <c r="L287" s="236"/>
      <c r="M287" s="236"/>
      <c r="N287" s="236"/>
      <c r="O287" s="236"/>
      <c r="P287" s="236"/>
      <c r="Q287" s="237"/>
      <c r="R287" s="237"/>
      <c r="S287" s="237"/>
    </row>
    <row r="288" spans="11:19" x14ac:dyDescent="0.15">
      <c r="K288" s="236"/>
      <c r="L288" s="236"/>
      <c r="M288" s="236"/>
      <c r="N288" s="236"/>
      <c r="O288" s="236"/>
      <c r="P288" s="236"/>
      <c r="Q288" s="237"/>
      <c r="R288" s="237"/>
      <c r="S288" s="237"/>
    </row>
    <row r="289" spans="11:19" x14ac:dyDescent="0.15">
      <c r="K289" s="236"/>
      <c r="L289" s="236"/>
      <c r="M289" s="236"/>
      <c r="N289" s="236"/>
      <c r="O289" s="236"/>
      <c r="P289" s="236"/>
      <c r="Q289" s="237"/>
      <c r="R289" s="237"/>
      <c r="S289" s="237"/>
    </row>
    <row r="290" spans="11:19" x14ac:dyDescent="0.15">
      <c r="K290" s="236"/>
      <c r="L290" s="236"/>
      <c r="M290" s="236"/>
      <c r="N290" s="236"/>
      <c r="O290" s="236"/>
      <c r="P290" s="236"/>
      <c r="Q290" s="237"/>
      <c r="R290" s="237"/>
      <c r="S290" s="237"/>
    </row>
    <row r="291" spans="11:19" x14ac:dyDescent="0.15">
      <c r="K291" s="236"/>
      <c r="L291" s="236"/>
      <c r="M291" s="236"/>
      <c r="N291" s="236"/>
      <c r="O291" s="236"/>
      <c r="P291" s="236"/>
      <c r="Q291" s="237"/>
      <c r="R291" s="237"/>
      <c r="S291" s="237"/>
    </row>
    <row r="292" spans="11:19" x14ac:dyDescent="0.15">
      <c r="K292" s="236"/>
      <c r="L292" s="236"/>
      <c r="M292" s="236"/>
      <c r="N292" s="236"/>
      <c r="O292" s="236"/>
      <c r="P292" s="236"/>
      <c r="Q292" s="237"/>
      <c r="R292" s="237"/>
      <c r="S292" s="237"/>
    </row>
    <row r="293" spans="11:19" x14ac:dyDescent="0.15">
      <c r="K293" s="236"/>
      <c r="L293" s="236"/>
      <c r="M293" s="236"/>
      <c r="N293" s="236"/>
      <c r="O293" s="236"/>
      <c r="P293" s="236"/>
      <c r="Q293" s="237"/>
      <c r="R293" s="237"/>
      <c r="S293" s="237"/>
    </row>
    <row r="294" spans="11:19" x14ac:dyDescent="0.15">
      <c r="K294" s="236"/>
      <c r="L294" s="236"/>
      <c r="M294" s="236"/>
      <c r="N294" s="236"/>
      <c r="O294" s="236"/>
      <c r="P294" s="236"/>
      <c r="Q294" s="237"/>
      <c r="R294" s="237"/>
      <c r="S294" s="237"/>
    </row>
    <row r="295" spans="11:19" x14ac:dyDescent="0.15">
      <c r="K295" s="236"/>
      <c r="L295" s="236"/>
      <c r="M295" s="236"/>
      <c r="N295" s="236"/>
      <c r="O295" s="236"/>
      <c r="P295" s="236"/>
      <c r="Q295" s="237"/>
      <c r="R295" s="237"/>
      <c r="S295" s="237"/>
    </row>
    <row r="296" spans="11:19" x14ac:dyDescent="0.15">
      <c r="K296" s="236"/>
      <c r="L296" s="236"/>
      <c r="M296" s="236"/>
      <c r="N296" s="236"/>
      <c r="O296" s="236"/>
      <c r="P296" s="236"/>
      <c r="Q296" s="237"/>
      <c r="R296" s="237"/>
      <c r="S296" s="237"/>
    </row>
    <row r="297" spans="11:19" x14ac:dyDescent="0.15">
      <c r="K297" s="236"/>
      <c r="L297" s="236"/>
      <c r="M297" s="236"/>
      <c r="N297" s="236"/>
      <c r="O297" s="236"/>
      <c r="P297" s="236"/>
      <c r="Q297" s="237"/>
      <c r="R297" s="237"/>
      <c r="S297" s="237"/>
    </row>
    <row r="298" spans="11:19" x14ac:dyDescent="0.15">
      <c r="K298" s="236"/>
      <c r="L298" s="236"/>
      <c r="M298" s="236"/>
      <c r="N298" s="236"/>
      <c r="O298" s="236"/>
      <c r="P298" s="236"/>
      <c r="Q298" s="237"/>
      <c r="R298" s="237"/>
      <c r="S298" s="237"/>
    </row>
    <row r="299" spans="11:19" x14ac:dyDescent="0.15">
      <c r="K299" s="236"/>
      <c r="L299" s="236"/>
      <c r="M299" s="236"/>
      <c r="N299" s="236"/>
      <c r="O299" s="236"/>
      <c r="P299" s="236"/>
      <c r="Q299" s="237"/>
      <c r="R299" s="237"/>
      <c r="S299" s="237"/>
    </row>
    <row r="300" spans="11:19" x14ac:dyDescent="0.15">
      <c r="K300" s="236"/>
      <c r="L300" s="236"/>
      <c r="M300" s="236"/>
      <c r="N300" s="236"/>
      <c r="O300" s="236"/>
      <c r="P300" s="236"/>
      <c r="Q300" s="237"/>
      <c r="R300" s="237"/>
      <c r="S300" s="237"/>
    </row>
    <row r="301" spans="11:19" x14ac:dyDescent="0.15">
      <c r="K301" s="236"/>
      <c r="L301" s="236"/>
      <c r="M301" s="236"/>
      <c r="N301" s="236"/>
      <c r="O301" s="236"/>
      <c r="P301" s="236"/>
      <c r="Q301" s="237"/>
      <c r="R301" s="237"/>
      <c r="S301" s="237"/>
    </row>
    <row r="302" spans="11:19" x14ac:dyDescent="0.15">
      <c r="K302" s="236"/>
      <c r="L302" s="236"/>
      <c r="M302" s="236"/>
      <c r="N302" s="236"/>
      <c r="O302" s="236"/>
      <c r="P302" s="236"/>
      <c r="Q302" s="237"/>
      <c r="R302" s="237"/>
      <c r="S302" s="237"/>
    </row>
    <row r="303" spans="11:19" x14ac:dyDescent="0.15">
      <c r="K303" s="236"/>
      <c r="L303" s="236"/>
      <c r="M303" s="236"/>
      <c r="N303" s="236"/>
      <c r="O303" s="236"/>
      <c r="P303" s="236"/>
      <c r="Q303" s="237"/>
      <c r="R303" s="237"/>
      <c r="S303" s="237"/>
    </row>
    <row r="304" spans="11:19" x14ac:dyDescent="0.15">
      <c r="K304" s="236"/>
      <c r="L304" s="236"/>
      <c r="M304" s="236"/>
      <c r="N304" s="236"/>
      <c r="O304" s="236"/>
      <c r="P304" s="236"/>
      <c r="Q304" s="237"/>
      <c r="R304" s="237"/>
      <c r="S304" s="237"/>
    </row>
    <row r="305" spans="11:19" x14ac:dyDescent="0.15">
      <c r="K305" s="236"/>
      <c r="L305" s="236"/>
      <c r="M305" s="236"/>
      <c r="N305" s="236"/>
      <c r="O305" s="236"/>
      <c r="P305" s="236"/>
      <c r="Q305" s="237"/>
      <c r="R305" s="237"/>
      <c r="S305" s="237"/>
    </row>
    <row r="306" spans="11:19" x14ac:dyDescent="0.15">
      <c r="K306" s="236"/>
      <c r="L306" s="236"/>
      <c r="M306" s="236"/>
      <c r="N306" s="236"/>
      <c r="O306" s="236"/>
      <c r="P306" s="236"/>
      <c r="Q306" s="237"/>
      <c r="R306" s="237"/>
      <c r="S306" s="237"/>
    </row>
    <row r="307" spans="11:19" x14ac:dyDescent="0.15">
      <c r="K307" s="236"/>
      <c r="L307" s="236"/>
      <c r="M307" s="236"/>
      <c r="N307" s="236"/>
      <c r="O307" s="236"/>
      <c r="P307" s="236"/>
      <c r="Q307" s="237"/>
      <c r="R307" s="237"/>
      <c r="S307" s="237"/>
    </row>
    <row r="308" spans="11:19" x14ac:dyDescent="0.15">
      <c r="K308" s="236"/>
      <c r="L308" s="236"/>
      <c r="M308" s="236"/>
      <c r="N308" s="236"/>
      <c r="O308" s="236"/>
      <c r="P308" s="236"/>
      <c r="Q308" s="237"/>
      <c r="R308" s="237"/>
      <c r="S308" s="237"/>
    </row>
    <row r="309" spans="11:19" x14ac:dyDescent="0.15">
      <c r="K309" s="236"/>
      <c r="L309" s="236"/>
      <c r="M309" s="236"/>
      <c r="N309" s="236"/>
      <c r="O309" s="236"/>
      <c r="P309" s="236"/>
      <c r="Q309" s="237"/>
      <c r="R309" s="237"/>
      <c r="S309" s="237"/>
    </row>
    <row r="310" spans="11:19" x14ac:dyDescent="0.15">
      <c r="K310" s="236"/>
      <c r="L310" s="236"/>
      <c r="M310" s="236"/>
      <c r="N310" s="236"/>
      <c r="O310" s="236"/>
      <c r="P310" s="236"/>
      <c r="Q310" s="237"/>
      <c r="R310" s="237"/>
      <c r="S310" s="237"/>
    </row>
    <row r="311" spans="11:19" x14ac:dyDescent="0.15">
      <c r="K311" s="236"/>
      <c r="L311" s="236"/>
      <c r="M311" s="236"/>
      <c r="N311" s="236"/>
      <c r="O311" s="236"/>
      <c r="P311" s="236"/>
      <c r="Q311" s="237"/>
      <c r="R311" s="237"/>
      <c r="S311" s="237"/>
    </row>
    <row r="312" spans="11:19" x14ac:dyDescent="0.15">
      <c r="K312" s="236"/>
      <c r="L312" s="236"/>
      <c r="M312" s="236"/>
      <c r="N312" s="236"/>
      <c r="O312" s="236"/>
      <c r="P312" s="236"/>
      <c r="Q312" s="237"/>
      <c r="R312" s="237"/>
      <c r="S312" s="237"/>
    </row>
    <row r="313" spans="11:19" x14ac:dyDescent="0.15">
      <c r="K313" s="236"/>
      <c r="L313" s="236"/>
      <c r="M313" s="236"/>
      <c r="N313" s="236"/>
      <c r="O313" s="236"/>
      <c r="P313" s="236"/>
      <c r="Q313" s="237"/>
      <c r="R313" s="237"/>
      <c r="S313" s="237"/>
    </row>
    <row r="314" spans="11:19" x14ac:dyDescent="0.15">
      <c r="K314" s="236"/>
      <c r="L314" s="236"/>
      <c r="M314" s="236"/>
      <c r="N314" s="236"/>
      <c r="O314" s="236"/>
      <c r="P314" s="236"/>
      <c r="Q314" s="237"/>
      <c r="R314" s="237"/>
      <c r="S314" s="237"/>
    </row>
    <row r="315" spans="11:19" x14ac:dyDescent="0.15">
      <c r="K315" s="236"/>
      <c r="L315" s="236"/>
      <c r="M315" s="236"/>
      <c r="N315" s="236"/>
      <c r="O315" s="236"/>
      <c r="P315" s="236"/>
      <c r="Q315" s="237"/>
      <c r="R315" s="237"/>
      <c r="S315" s="237"/>
    </row>
    <row r="316" spans="11:19" x14ac:dyDescent="0.15">
      <c r="K316" s="236"/>
      <c r="L316" s="236"/>
      <c r="M316" s="236"/>
      <c r="N316" s="236"/>
      <c r="O316" s="236"/>
      <c r="P316" s="236"/>
      <c r="Q316" s="237"/>
      <c r="R316" s="237"/>
      <c r="S316" s="237"/>
    </row>
    <row r="317" spans="11:19" x14ac:dyDescent="0.15">
      <c r="K317" s="236"/>
      <c r="L317" s="236"/>
      <c r="M317" s="236"/>
      <c r="N317" s="236"/>
      <c r="O317" s="236"/>
      <c r="P317" s="236"/>
      <c r="Q317" s="237"/>
      <c r="R317" s="237"/>
      <c r="S317" s="237"/>
    </row>
    <row r="318" spans="11:19" x14ac:dyDescent="0.15">
      <c r="K318" s="236"/>
      <c r="L318" s="236"/>
      <c r="M318" s="236"/>
      <c r="N318" s="236"/>
      <c r="O318" s="236"/>
      <c r="P318" s="236"/>
      <c r="Q318" s="237"/>
      <c r="R318" s="237"/>
      <c r="S318" s="237"/>
    </row>
    <row r="319" spans="11:19" x14ac:dyDescent="0.15">
      <c r="K319" s="236"/>
      <c r="L319" s="236"/>
      <c r="M319" s="236"/>
      <c r="N319" s="236"/>
      <c r="O319" s="236"/>
      <c r="P319" s="236"/>
      <c r="Q319" s="237"/>
      <c r="R319" s="237"/>
      <c r="S319" s="237"/>
    </row>
    <row r="320" spans="11:19" x14ac:dyDescent="0.15">
      <c r="K320" s="236"/>
      <c r="L320" s="236"/>
      <c r="M320" s="236"/>
      <c r="N320" s="236"/>
      <c r="O320" s="236"/>
      <c r="P320" s="236"/>
      <c r="Q320" s="237"/>
      <c r="R320" s="237"/>
      <c r="S320" s="237"/>
    </row>
    <row r="321" spans="11:19" x14ac:dyDescent="0.15">
      <c r="K321" s="236"/>
      <c r="L321" s="236"/>
      <c r="M321" s="236"/>
      <c r="N321" s="236"/>
      <c r="O321" s="236"/>
      <c r="P321" s="236"/>
      <c r="Q321" s="237"/>
      <c r="R321" s="237"/>
      <c r="S321" s="237"/>
    </row>
    <row r="322" spans="11:19" x14ac:dyDescent="0.15">
      <c r="K322" s="236"/>
      <c r="L322" s="236"/>
      <c r="M322" s="236"/>
      <c r="N322" s="236"/>
      <c r="O322" s="236"/>
      <c r="P322" s="236"/>
      <c r="Q322" s="237"/>
      <c r="R322" s="237"/>
      <c r="S322" s="237"/>
    </row>
    <row r="323" spans="11:19" x14ac:dyDescent="0.15">
      <c r="K323" s="236"/>
      <c r="L323" s="236"/>
      <c r="M323" s="236"/>
      <c r="N323" s="236"/>
      <c r="O323" s="236"/>
      <c r="P323" s="236"/>
      <c r="Q323" s="237"/>
      <c r="R323" s="237"/>
      <c r="S323" s="237"/>
    </row>
    <row r="324" spans="11:19" x14ac:dyDescent="0.15">
      <c r="K324" s="236"/>
      <c r="L324" s="236"/>
      <c r="M324" s="236"/>
      <c r="N324" s="236"/>
      <c r="O324" s="236"/>
      <c r="P324" s="236"/>
      <c r="Q324" s="237"/>
      <c r="R324" s="237"/>
      <c r="S324" s="237"/>
    </row>
    <row r="325" spans="11:19" x14ac:dyDescent="0.15">
      <c r="K325" s="236"/>
      <c r="L325" s="236"/>
      <c r="M325" s="236"/>
      <c r="N325" s="236"/>
      <c r="O325" s="236"/>
      <c r="P325" s="236"/>
      <c r="Q325" s="237"/>
      <c r="R325" s="237"/>
      <c r="S325" s="237"/>
    </row>
    <row r="326" spans="11:19" x14ac:dyDescent="0.15">
      <c r="K326" s="236"/>
      <c r="L326" s="236"/>
      <c r="M326" s="236"/>
      <c r="N326" s="236"/>
      <c r="O326" s="236"/>
      <c r="P326" s="236"/>
      <c r="Q326" s="237"/>
      <c r="R326" s="237"/>
      <c r="S326" s="237"/>
    </row>
    <row r="327" spans="11:19" x14ac:dyDescent="0.15">
      <c r="K327" s="236"/>
      <c r="L327" s="236"/>
      <c r="M327" s="236"/>
      <c r="N327" s="236"/>
      <c r="O327" s="236"/>
      <c r="P327" s="236"/>
      <c r="Q327" s="237"/>
      <c r="R327" s="237"/>
      <c r="S327" s="237"/>
    </row>
    <row r="328" spans="11:19" x14ac:dyDescent="0.15">
      <c r="K328" s="236"/>
      <c r="L328" s="236"/>
      <c r="M328" s="236"/>
      <c r="N328" s="236"/>
      <c r="O328" s="236"/>
      <c r="P328" s="236"/>
      <c r="Q328" s="237"/>
      <c r="R328" s="237"/>
      <c r="S328" s="237"/>
    </row>
    <row r="329" spans="11:19" x14ac:dyDescent="0.15">
      <c r="K329" s="236"/>
      <c r="L329" s="236"/>
      <c r="M329" s="236"/>
      <c r="N329" s="236"/>
      <c r="O329" s="236"/>
      <c r="P329" s="236"/>
      <c r="Q329" s="237"/>
      <c r="R329" s="237"/>
      <c r="S329" s="237"/>
    </row>
    <row r="330" spans="11:19" x14ac:dyDescent="0.15">
      <c r="K330" s="236"/>
      <c r="L330" s="236"/>
      <c r="M330" s="236"/>
      <c r="N330" s="236"/>
      <c r="O330" s="236"/>
      <c r="P330" s="236"/>
      <c r="Q330" s="237"/>
      <c r="R330" s="237"/>
      <c r="S330" s="237"/>
    </row>
    <row r="331" spans="11:19" x14ac:dyDescent="0.15">
      <c r="K331" s="236"/>
      <c r="L331" s="236"/>
      <c r="M331" s="236"/>
      <c r="N331" s="236"/>
      <c r="O331" s="236"/>
      <c r="P331" s="236"/>
      <c r="Q331" s="237"/>
      <c r="R331" s="237"/>
      <c r="S331" s="237"/>
    </row>
  </sheetData>
  <mergeCells count="35">
    <mergeCell ref="C7:F7"/>
    <mergeCell ref="A1:R1"/>
    <mergeCell ref="A2:R2"/>
    <mergeCell ref="A3:R3"/>
    <mergeCell ref="A5:F5"/>
    <mergeCell ref="H5:L5"/>
    <mergeCell ref="N5:Q5"/>
    <mergeCell ref="C6:F6"/>
    <mergeCell ref="H6:J6"/>
    <mergeCell ref="K6:L6"/>
    <mergeCell ref="N6:O6"/>
    <mergeCell ref="P6:Q6"/>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E29:G29"/>
    <mergeCell ref="D56:G56"/>
    <mergeCell ref="C19:F19"/>
    <mergeCell ref="A21:F21"/>
    <mergeCell ref="C24:F24"/>
    <mergeCell ref="C25:F25"/>
    <mergeCell ref="C26:F26"/>
    <mergeCell ref="C23:F23"/>
  </mergeCells>
  <phoneticPr fontId="1" type="noConversion"/>
  <dataValidations count="1">
    <dataValidation type="decimal" errorStyle="warning" allowBlank="1" showErrorMessage="1" errorTitle="输入错误！" error="温度超限，请在检查数据后重新输入！" sqref="L57" xr:uid="{00000000-0002-0000-04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47625</xdr:colOff>
                <xdr:row>136</xdr:row>
                <xdr:rowOff>66675</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133350</xdr:rowOff>
                  </from>
                  <to>
                    <xdr:col>6</xdr:col>
                    <xdr:colOff>133350</xdr:colOff>
                    <xdr:row>17</xdr:row>
                    <xdr:rowOff>171450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133350</xdr:rowOff>
                  </from>
                  <to>
                    <xdr:col>6</xdr:col>
                    <xdr:colOff>133350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19050</xdr:rowOff>
                  </from>
                  <to>
                    <xdr:col>6</xdr:col>
                    <xdr:colOff>133350</xdr:colOff>
                    <xdr:row>23</xdr:row>
                    <xdr:rowOff>200025</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47625</xdr:rowOff>
                  </from>
                  <to>
                    <xdr:col>15</xdr:col>
                    <xdr:colOff>476250</xdr:colOff>
                    <xdr:row>48</xdr:row>
                    <xdr:rowOff>57150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285750</xdr:colOff>
                    <xdr:row>5</xdr:row>
                    <xdr:rowOff>133350</xdr:rowOff>
                  </from>
                  <to>
                    <xdr:col>10</xdr:col>
                    <xdr:colOff>266700</xdr:colOff>
                    <xdr:row>6</xdr:row>
                    <xdr:rowOff>209550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19050</xdr:rowOff>
                  </from>
                  <to>
                    <xdr:col>13</xdr:col>
                    <xdr:colOff>476250</xdr:colOff>
                    <xdr:row>6</xdr:row>
                    <xdr:rowOff>200025</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19050</xdr:rowOff>
                  </from>
                  <to>
                    <xdr:col>16</xdr:col>
                    <xdr:colOff>628650</xdr:colOff>
                    <xdr:row>27</xdr:row>
                    <xdr:rowOff>19050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85725</xdr:rowOff>
                  </from>
                  <to>
                    <xdr:col>6</xdr:col>
                    <xdr:colOff>800100</xdr:colOff>
                    <xdr:row>14</xdr:row>
                    <xdr:rowOff>95250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85725</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133350</xdr:colOff>
                    <xdr:row>20</xdr:row>
                    <xdr:rowOff>19050</xdr:rowOff>
                  </from>
                  <to>
                    <xdr:col>6</xdr:col>
                    <xdr:colOff>781050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133350</xdr:colOff>
                    <xdr:row>4</xdr:row>
                    <xdr:rowOff>95250</xdr:rowOff>
                  </from>
                  <to>
                    <xdr:col>6</xdr:col>
                    <xdr:colOff>800100</xdr:colOff>
                    <xdr:row>8</xdr:row>
                    <xdr:rowOff>133350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447675</xdr:colOff>
                    <xdr:row>10</xdr:row>
                    <xdr:rowOff>104775</xdr:rowOff>
                  </from>
                  <to>
                    <xdr:col>5</xdr:col>
                    <xdr:colOff>457200</xdr:colOff>
                    <xdr:row>11</xdr:row>
                    <xdr:rowOff>85725</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447675</xdr:colOff>
                    <xdr:row>11</xdr:row>
                    <xdr:rowOff>247650</xdr:rowOff>
                  </from>
                  <to>
                    <xdr:col>5</xdr:col>
                    <xdr:colOff>457200</xdr:colOff>
                    <xdr:row>12</xdr:row>
                    <xdr:rowOff>161925</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742950</xdr:colOff>
                    <xdr:row>40</xdr:row>
                    <xdr:rowOff>133350</xdr:rowOff>
                  </from>
                  <to>
                    <xdr:col>17</xdr:col>
                    <xdr:colOff>47625</xdr:colOff>
                    <xdr:row>43</xdr:row>
                    <xdr:rowOff>57150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733425</xdr:colOff>
                    <xdr:row>37</xdr:row>
                    <xdr:rowOff>19050</xdr:rowOff>
                  </from>
                  <to>
                    <xdr:col>17</xdr:col>
                    <xdr:colOff>19050</xdr:colOff>
                    <xdr:row>39</xdr:row>
                    <xdr:rowOff>133350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704850</xdr:colOff>
                    <xdr:row>44</xdr:row>
                    <xdr:rowOff>95250</xdr:rowOff>
                  </from>
                  <to>
                    <xdr:col>17</xdr:col>
                    <xdr:colOff>19050</xdr:colOff>
                    <xdr:row>47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3"/>
  <sheetViews>
    <sheetView showGridLines="0" topLeftCell="A70" zoomScale="40" zoomScaleNormal="40" workbookViewId="0">
      <selection activeCell="S63" sqref="S63"/>
    </sheetView>
  </sheetViews>
  <sheetFormatPr defaultColWidth="0" defaultRowHeight="13.5" x14ac:dyDescent="0.15"/>
  <cols>
    <col min="1" max="1" width="8.25" style="4" customWidth="1"/>
    <col min="2" max="2" width="8" style="4" customWidth="1"/>
    <col min="3" max="3" width="7.25" style="4" customWidth="1"/>
    <col min="4" max="4" width="8" style="4" customWidth="1"/>
    <col min="5" max="5" width="8.25" style="4" customWidth="1"/>
    <col min="6" max="6" width="7.875" style="4" customWidth="1"/>
    <col min="7" max="9" width="9" style="4" customWidth="1"/>
    <col min="10" max="10" width="8.375" style="4" customWidth="1"/>
    <col min="11" max="14" width="9" style="4" customWidth="1"/>
    <col min="15" max="15" width="7.875" style="4" customWidth="1"/>
    <col min="16" max="16" width="6.375" style="4" customWidth="1"/>
    <col min="17" max="17" width="7.375" style="4" customWidth="1"/>
    <col min="18" max="18" width="6.875" style="4" customWidth="1"/>
    <col min="19" max="19" width="9" style="4" customWidth="1"/>
    <col min="20" max="16383" width="9" style="4" hidden="1"/>
    <col min="16384" max="16384" width="4.25" style="4" hidden="1" customWidth="1"/>
  </cols>
  <sheetData>
    <row r="1" spans="1:19" s="1" customFormat="1" ht="39.75" customHeight="1" x14ac:dyDescent="0.15">
      <c r="A1" s="422" t="s">
        <v>107</v>
      </c>
      <c r="B1" s="422"/>
      <c r="C1" s="422"/>
      <c r="D1" s="422"/>
      <c r="E1" s="422"/>
      <c r="F1" s="422"/>
      <c r="G1" s="422"/>
      <c r="H1" s="422"/>
      <c r="I1" s="422"/>
      <c r="J1" s="422"/>
      <c r="K1" s="422"/>
      <c r="L1" s="422"/>
      <c r="M1" s="422"/>
      <c r="N1" s="422"/>
      <c r="O1" s="422"/>
      <c r="P1" s="422"/>
      <c r="Q1" s="422"/>
      <c r="R1" s="422"/>
      <c r="S1" s="422"/>
    </row>
    <row r="2" spans="1:19" s="464" customFormat="1" ht="24" customHeight="1" x14ac:dyDescent="0.15">
      <c r="A2" s="464" t="s">
        <v>64</v>
      </c>
    </row>
    <row r="3" spans="1:19" s="1" customFormat="1" ht="32.25" customHeight="1" x14ac:dyDescent="0.15">
      <c r="A3" s="464" t="s">
        <v>108</v>
      </c>
      <c r="B3" s="464"/>
      <c r="C3" s="464"/>
      <c r="D3" s="464"/>
      <c r="E3" s="464"/>
      <c r="F3" s="464"/>
      <c r="G3" s="464"/>
      <c r="H3" s="464"/>
      <c r="I3" s="464"/>
      <c r="J3" s="464"/>
      <c r="K3" s="464"/>
      <c r="L3" s="464"/>
      <c r="M3" s="464"/>
      <c r="N3" s="464"/>
      <c r="O3" s="464"/>
      <c r="P3" s="464"/>
      <c r="Q3" s="464"/>
      <c r="R3" s="464"/>
      <c r="S3" s="464"/>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Input</vt:lpstr>
      <vt:lpstr>Calculation</vt:lpstr>
      <vt:lpstr>W.H curve</vt:lpstr>
      <vt:lpstr>erosion model</vt:lpstr>
      <vt:lpstr>calculation2</vt:lpstr>
      <vt:lpstr>User Manual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zhang qiang</cp:lastModifiedBy>
  <cp:lastPrinted>2014-04-24T08:17:03Z</cp:lastPrinted>
  <dcterms:created xsi:type="dcterms:W3CDTF">2006-09-13T11:21:51Z</dcterms:created>
  <dcterms:modified xsi:type="dcterms:W3CDTF">2019-10-29T09:51:11Z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