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mc:AlternateContent xmlns:mc="http://schemas.openxmlformats.org/markup-compatibility/2006">
    <mc:Choice Requires="x15">
      <x15ac:absPath xmlns:x15ac="http://schemas.microsoft.com/office/spreadsheetml/2010/11/ac" url="H:\溃坝资料\DB程序资料\程序最终版\"/>
    </mc:Choice>
  </mc:AlternateContent>
  <xr:revisionPtr revIDLastSave="0" documentId="13_ncr:1_{78530DB0-A335-482D-8645-12557A309AF2}" xr6:coauthVersionLast="45" xr6:coauthVersionMax="45" xr10:uidLastSave="{00000000-0000-0000-0000-000000000000}"/>
  <bookViews>
    <workbookView xWindow="-120" yWindow="-120" windowWidth="25440" windowHeight="1599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0" i="4" l="1"/>
  <c r="K11" i="4"/>
  <c r="J10" i="17" l="1"/>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Z61" i="15"/>
  <c r="R61" i="15"/>
  <c r="G61" i="4" l="1"/>
  <c r="Q61" i="4"/>
  <c r="X61" i="4"/>
  <c r="G61" i="15"/>
  <c r="L60" i="15"/>
  <c r="P60" i="15"/>
  <c r="AA61" i="15"/>
  <c r="S61" i="15"/>
  <c r="T61" i="15" s="1"/>
  <c r="M60" i="15"/>
  <c r="M60" i="4"/>
  <c r="H62" i="15"/>
  <c r="AC61" i="15"/>
  <c r="E869" i="4"/>
  <c r="O62" i="4"/>
  <c r="E663" i="4"/>
  <c r="E855" i="4"/>
  <c r="E715" i="4"/>
  <c r="E697" i="4"/>
  <c r="E768" i="4"/>
  <c r="E763" i="4"/>
  <c r="E807" i="4"/>
  <c r="E816" i="4"/>
  <c r="E989" i="4"/>
  <c r="E860" i="4"/>
  <c r="E717" i="4"/>
  <c r="E834" i="4"/>
  <c r="E936" i="4"/>
  <c r="E903" i="4"/>
  <c r="E643" i="4"/>
  <c r="E653" i="4"/>
  <c r="E754" i="4"/>
  <c r="E905" i="4"/>
  <c r="E848" i="4"/>
  <c r="E642" i="4"/>
  <c r="E766" i="4"/>
  <c r="E809" i="4"/>
  <c r="E693" i="4"/>
  <c r="E657" i="4"/>
  <c r="E963" i="4"/>
  <c r="E967" i="4"/>
  <c r="E929" i="4"/>
  <c r="E686" i="4"/>
  <c r="E992" i="4"/>
  <c r="E897" i="4"/>
  <c r="E993" i="4"/>
  <c r="E946" i="4"/>
  <c r="E908" i="4"/>
  <c r="E921" i="4"/>
  <c r="E864" i="4"/>
  <c r="E836" i="4"/>
  <c r="E684" i="4"/>
  <c r="E843" i="4"/>
  <c r="E734" i="4"/>
  <c r="E996" i="4"/>
  <c r="E865" i="4"/>
  <c r="E878" i="4"/>
  <c r="E955" i="4"/>
  <c r="E951" i="4"/>
  <c r="E680" i="4"/>
  <c r="E696" i="4"/>
  <c r="E790" i="4"/>
  <c r="E711" i="4"/>
  <c r="E837" i="4"/>
  <c r="E745" i="4"/>
  <c r="E894" i="4"/>
  <c r="E810" i="4"/>
  <c r="E666" i="4"/>
  <c r="E716" i="4"/>
  <c r="E811" i="4"/>
  <c r="E703" i="4"/>
  <c r="E846" i="4"/>
  <c r="E953" i="4"/>
  <c r="E677" i="4"/>
  <c r="E829" i="4"/>
  <c r="E880" i="4"/>
  <c r="E874" i="4"/>
  <c r="E949" i="4"/>
  <c r="O61" i="4"/>
  <c r="E957" i="4"/>
  <c r="E733" i="4"/>
  <c r="E728" i="4"/>
  <c r="E890" i="4"/>
  <c r="E932" i="4"/>
  <c r="E873" i="4"/>
  <c r="E652" i="4"/>
  <c r="E804" i="4"/>
  <c r="E995" i="4"/>
  <c r="E922" i="4"/>
  <c r="E966" i="4"/>
  <c r="E879" i="4"/>
  <c r="E850" i="4"/>
  <c r="E664" i="4"/>
  <c r="E661" i="4"/>
  <c r="E970" i="4"/>
  <c r="E780" i="4"/>
  <c r="E969" i="4"/>
  <c r="E856" i="4"/>
  <c r="E764" i="4"/>
  <c r="E906" i="4"/>
  <c r="E994" i="4"/>
  <c r="E706" i="4"/>
  <c r="E739" i="4"/>
  <c r="E683" i="4"/>
  <c r="E725" i="4"/>
  <c r="E976" i="4"/>
  <c r="E698" i="4"/>
  <c r="E778" i="4"/>
  <c r="E818" i="4"/>
  <c r="E654" i="4"/>
  <c r="E765" i="4"/>
  <c r="E720" i="4"/>
  <c r="E968" i="4"/>
  <c r="E982" i="4"/>
  <c r="E658" i="4"/>
  <c r="E751" i="4"/>
  <c r="E726" i="4"/>
  <c r="E650" i="4"/>
  <c r="E857" i="4"/>
  <c r="E672" i="4"/>
  <c r="E795" i="4"/>
  <c r="E931" i="4"/>
  <c r="E895" i="4"/>
  <c r="E898" i="4"/>
  <c r="E791" i="4"/>
  <c r="E959" i="4"/>
  <c r="E710" i="4"/>
  <c r="E891" i="4"/>
  <c r="E858" i="4"/>
  <c r="E942" i="4"/>
  <c r="E902" i="4"/>
  <c r="E691" i="4"/>
  <c r="E772" i="4"/>
  <c r="E656" i="4"/>
  <c r="E651" i="4"/>
  <c r="E934" i="4"/>
  <c r="E771" i="4"/>
  <c r="E974" i="4"/>
  <c r="E757" i="4"/>
  <c r="E971" i="4"/>
  <c r="E796" i="4"/>
  <c r="E712" i="4"/>
  <c r="E831" i="4"/>
  <c r="E655" i="4"/>
  <c r="E887" i="4"/>
  <c r="E798" i="4"/>
  <c r="R61" i="4"/>
  <c r="E827" i="4"/>
  <c r="Z61" i="4"/>
  <c r="E924" i="4"/>
  <c r="E980" i="4"/>
  <c r="E870" i="4"/>
  <c r="E681" i="4"/>
  <c r="E689" i="4"/>
  <c r="E732" i="4"/>
  <c r="E997" i="4"/>
  <c r="E941" i="4"/>
  <c r="E839" i="4"/>
  <c r="E747" i="4"/>
  <c r="E701" i="4"/>
  <c r="E984" i="4"/>
  <c r="E762" i="4"/>
  <c r="E744" i="4"/>
  <c r="E886" i="4"/>
  <c r="E799" i="4"/>
  <c r="E792" i="4"/>
  <c r="E649" i="4"/>
  <c r="E979" i="4"/>
  <c r="E927" i="4"/>
  <c r="E729" i="4"/>
  <c r="E983" i="4"/>
  <c r="E882" i="4"/>
  <c r="E876" i="4"/>
  <c r="E673" i="4"/>
  <c r="E911" i="4"/>
  <c r="E690" i="4"/>
  <c r="E781" i="4"/>
  <c r="E939" i="4"/>
  <c r="E883" i="4"/>
  <c r="E950" i="4"/>
  <c r="E685" i="4"/>
  <c r="E872" i="4"/>
  <c r="E845" i="4"/>
  <c r="E714" i="4"/>
  <c r="E990" i="4"/>
  <c r="E770" i="4"/>
  <c r="E899" i="4"/>
  <c r="E824" i="4"/>
  <c r="E812" i="4"/>
  <c r="E730" i="4"/>
  <c r="E695" i="4"/>
  <c r="E705" i="4"/>
  <c r="E825" i="4"/>
  <c r="E700" i="4"/>
  <c r="E724" i="4"/>
  <c r="E828" i="4"/>
  <c r="E985" i="4"/>
  <c r="E779" i="4"/>
  <c r="E999" i="4"/>
  <c r="E671" i="4"/>
  <c r="E707" i="4"/>
  <c r="E687" i="4"/>
  <c r="E925" i="4"/>
  <c r="E746" i="4"/>
  <c r="E767" i="4"/>
  <c r="E709" i="4"/>
  <c r="E662" i="4"/>
  <c r="E868" i="4"/>
  <c r="E738" i="4"/>
  <c r="E972" i="4"/>
  <c r="E740" i="4"/>
  <c r="E885" i="4"/>
  <c r="E919" i="4"/>
  <c r="E682" i="4"/>
  <c r="E948" i="4"/>
  <c r="E718" i="4"/>
  <c r="E888" i="4"/>
  <c r="E773" i="4"/>
  <c r="E783" i="4"/>
  <c r="E965" i="4"/>
  <c r="E841" i="4"/>
  <c r="E915" i="4"/>
  <c r="E945" i="4"/>
  <c r="E832" i="4"/>
  <c r="E861" i="4"/>
  <c r="E817" i="4"/>
  <c r="E954" i="4"/>
  <c r="E742" i="4"/>
  <c r="E787" i="4"/>
  <c r="E756" i="4"/>
  <c r="E785" i="4"/>
  <c r="E731" i="4"/>
  <c r="E670" i="4"/>
  <c r="E926" i="4"/>
  <c r="E823" i="4"/>
  <c r="E877" i="4"/>
  <c r="E814" i="4"/>
  <c r="E803" i="4"/>
  <c r="E813" i="4"/>
  <c r="E901" i="4"/>
  <c r="E930" i="4"/>
  <c r="E944" i="4"/>
  <c r="E794" i="4"/>
  <c r="E821" i="4"/>
  <c r="E862" i="4"/>
  <c r="E789" i="4"/>
  <c r="E866" i="4"/>
  <c r="E769" i="4"/>
  <c r="E692" i="4"/>
  <c r="E674" i="4"/>
  <c r="E960" i="4"/>
  <c r="E896" i="4"/>
  <c r="E916" i="4"/>
  <c r="E806" i="4"/>
  <c r="E867" i="4"/>
  <c r="E991" i="4"/>
  <c r="E961" i="4"/>
  <c r="E647" i="4"/>
  <c r="E937" i="4"/>
  <c r="E833" i="4"/>
  <c r="E722" i="4"/>
  <c r="E962" i="4"/>
  <c r="E758" i="4"/>
  <c r="E805" i="4"/>
  <c r="E881" i="4"/>
  <c r="E777" i="4"/>
  <c r="E935" i="4"/>
  <c r="E822" i="4"/>
  <c r="E871" i="4"/>
  <c r="E665" i="4"/>
  <c r="E669" i="4"/>
  <c r="E755" i="4"/>
  <c r="E668" i="4"/>
  <c r="E775" i="4"/>
  <c r="E788" i="4"/>
  <c r="E943" i="4"/>
  <c r="E854" i="4"/>
  <c r="E678" i="4"/>
  <c r="E749" i="4"/>
  <c r="E648" i="4"/>
  <c r="E910" i="4"/>
  <c r="E938" i="4"/>
  <c r="E676" i="4"/>
  <c r="E760" i="4"/>
  <c r="E688" i="4"/>
  <c r="E956" i="4"/>
  <c r="E975" i="4"/>
  <c r="E802" i="4"/>
  <c r="E973" i="4"/>
  <c r="E786" i="4"/>
  <c r="E830" i="4"/>
  <c r="E909" i="4"/>
  <c r="E774" i="4"/>
  <c r="E713" i="4"/>
  <c r="E892" i="4"/>
  <c r="E646" i="4"/>
  <c r="E986" i="4"/>
  <c r="E988" i="4"/>
  <c r="E863" i="4"/>
  <c r="E977" i="4"/>
  <c r="E797" i="4"/>
  <c r="E847" i="4"/>
  <c r="E912" i="4"/>
  <c r="E952" i="4"/>
  <c r="E815" i="4"/>
  <c r="E851" i="4"/>
  <c r="E875" i="4"/>
  <c r="E776" i="4"/>
  <c r="E819" i="4"/>
  <c r="E917" i="4"/>
  <c r="E928" i="4"/>
  <c r="E853" i="4"/>
  <c r="E793" i="4"/>
  <c r="E800" i="4"/>
  <c r="E849" i="4"/>
  <c r="E826" i="4"/>
  <c r="E923" i="4"/>
  <c r="E964" i="4"/>
  <c r="E784" i="4"/>
  <c r="E719" i="4"/>
  <c r="E842" i="4"/>
  <c r="E737" i="4"/>
  <c r="E801" i="4"/>
  <c r="E736" i="4"/>
  <c r="E752" i="4"/>
  <c r="E852" i="4"/>
  <c r="E667" i="4"/>
  <c r="E753" i="4"/>
  <c r="E750" i="4"/>
  <c r="E748" i="4"/>
  <c r="E844" i="4"/>
  <c r="E782" i="4"/>
  <c r="E933" i="4"/>
  <c r="E660" i="4"/>
  <c r="E947" i="4"/>
  <c r="E704" i="4"/>
  <c r="E708" i="4"/>
  <c r="E735" i="4"/>
  <c r="E840" i="4"/>
  <c r="E761" i="4"/>
  <c r="E900" i="4"/>
  <c r="E913" i="4"/>
  <c r="E694" i="4"/>
  <c r="E907" i="4"/>
  <c r="E987" i="4"/>
  <c r="E727" i="4"/>
  <c r="E808" i="4"/>
  <c r="E838" i="4"/>
  <c r="E721" i="4"/>
  <c r="E759" i="4"/>
  <c r="E859" i="4"/>
  <c r="E679" i="4"/>
  <c r="E978" i="4"/>
  <c r="E702" i="4"/>
  <c r="E675" i="4"/>
  <c r="E884" i="4"/>
  <c r="E920" i="4"/>
  <c r="E820" i="4"/>
  <c r="E940" i="4"/>
  <c r="E659" i="4"/>
  <c r="E723" i="4"/>
  <c r="E889" i="4"/>
  <c r="E743" i="4"/>
  <c r="E699" i="4"/>
  <c r="E741" i="4"/>
  <c r="E644" i="4"/>
  <c r="E918" i="4"/>
  <c r="E981" i="4"/>
  <c r="E958" i="4"/>
  <c r="E893" i="4"/>
  <c r="E835" i="4"/>
  <c r="E998" i="4"/>
  <c r="E645" i="4"/>
  <c r="E914" i="4"/>
  <c r="E904" i="4"/>
  <c r="P60" i="4" l="1"/>
  <c r="L60" i="4"/>
  <c r="N60" i="4" s="1"/>
  <c r="AA61" i="4"/>
  <c r="S61" i="4"/>
  <c r="T61" i="4" s="1"/>
  <c r="N60" i="15"/>
  <c r="AD61" i="15"/>
  <c r="AE61" i="15" s="1"/>
  <c r="AG61" i="15"/>
  <c r="C62" i="15" s="1"/>
  <c r="AI61" i="15"/>
  <c r="AJ61" i="15" s="1"/>
  <c r="AF61" i="15"/>
  <c r="K62" i="15"/>
  <c r="AC61" i="4"/>
  <c r="H62" i="4"/>
  <c r="K62" i="4" l="1"/>
  <c r="AF61" i="4"/>
  <c r="B62" i="4" s="1"/>
  <c r="AD61" i="4"/>
  <c r="AE61" i="4" s="1"/>
  <c r="AG61" i="4"/>
  <c r="C62" i="4" s="1"/>
  <c r="AI61" i="4"/>
  <c r="AL62" i="4" s="1"/>
  <c r="AH61" i="15"/>
  <c r="D62" i="15" s="1"/>
  <c r="L62" i="15" s="1"/>
  <c r="M62" i="15" s="1"/>
  <c r="B62" i="15"/>
  <c r="I62" i="15" s="1"/>
  <c r="O62" i="15"/>
  <c r="E62" i="15"/>
  <c r="O63" i="4"/>
  <c r="AK62" i="4" l="1"/>
  <c r="AJ61" i="4"/>
  <c r="I62" i="4"/>
  <c r="AH61" i="4"/>
  <c r="D62" i="4" s="1"/>
  <c r="U62" i="15"/>
  <c r="V62" i="15" s="1"/>
  <c r="W62" i="15" s="1"/>
  <c r="F62" i="15"/>
  <c r="P62" i="15"/>
  <c r="N62" i="15"/>
  <c r="R62" i="15"/>
  <c r="E62" i="4"/>
  <c r="L62" i="4" l="1"/>
  <c r="U62" i="4" s="1"/>
  <c r="V62" i="4" s="1"/>
  <c r="W62" i="4" s="1"/>
  <c r="F62" i="4"/>
  <c r="Y62" i="15"/>
  <c r="X62" i="15"/>
  <c r="Q62" i="15"/>
  <c r="S62" i="15" s="1"/>
  <c r="G62" i="15"/>
  <c r="Z62" i="15"/>
  <c r="AC62" i="15"/>
  <c r="H63" i="15"/>
  <c r="M62" i="4" l="1"/>
  <c r="P62" i="4" s="1"/>
  <c r="X62" i="4"/>
  <c r="Y62" i="4"/>
  <c r="AA62" i="15"/>
  <c r="AB62" i="15" s="1"/>
  <c r="J63" i="15"/>
  <c r="AF62" i="15"/>
  <c r="AD62" i="15"/>
  <c r="AE62" i="15" s="1"/>
  <c r="AG62" i="15"/>
  <c r="C63" i="15" s="1"/>
  <c r="AI62" i="15"/>
  <c r="T62" i="15"/>
  <c r="K63" i="15"/>
  <c r="Z62" i="4"/>
  <c r="R62" i="4"/>
  <c r="AA62" i="4" l="1"/>
  <c r="AB62" i="4" s="1"/>
  <c r="N62" i="4"/>
  <c r="Q62" i="4" s="1"/>
  <c r="S62" i="4" s="1"/>
  <c r="T62" i="4" s="1"/>
  <c r="AH62" i="15"/>
  <c r="D63" i="15" s="1"/>
  <c r="B63" i="15"/>
  <c r="AK62" i="15"/>
  <c r="AL62" i="15"/>
  <c r="AJ62" i="15"/>
  <c r="O63" i="15"/>
  <c r="H63" i="4"/>
  <c r="AC62" i="4"/>
  <c r="G62" i="4" l="1"/>
  <c r="K63" i="4"/>
  <c r="AD62" i="4"/>
  <c r="AE62" i="4" s="1"/>
  <c r="AI62" i="4"/>
  <c r="AJ62" i="4" s="1"/>
  <c r="AF62" i="4"/>
  <c r="AG62" i="4"/>
  <c r="C63" i="4" s="1"/>
  <c r="I63" i="15"/>
  <c r="L63" i="15"/>
  <c r="M63" i="15" s="1"/>
  <c r="U63" i="15"/>
  <c r="V63" i="15" s="1"/>
  <c r="E63" i="15"/>
  <c r="AL63" i="4" l="1"/>
  <c r="AH62" i="4"/>
  <c r="D63" i="4" s="1"/>
  <c r="B63" i="4"/>
  <c r="AK63" i="4"/>
  <c r="F63" i="15"/>
  <c r="N63" i="15"/>
  <c r="P63" i="15"/>
  <c r="W63" i="15"/>
  <c r="Y63" i="15"/>
  <c r="R63" i="15"/>
  <c r="Z63" i="15"/>
  <c r="O64" i="4"/>
  <c r="L63" i="4" l="1"/>
  <c r="U63" i="4" s="1"/>
  <c r="V63" i="4" s="1"/>
  <c r="Y63" i="4" s="1"/>
  <c r="I63" i="4"/>
  <c r="X63" i="15"/>
  <c r="AA63" i="15" s="1"/>
  <c r="AB63" i="15" s="1"/>
  <c r="Q63" i="15"/>
  <c r="S63" i="15" s="1"/>
  <c r="G63" i="15"/>
  <c r="H64" i="15"/>
  <c r="AC63" i="15"/>
  <c r="E63" i="4"/>
  <c r="Z63" i="4"/>
  <c r="W63" i="4" l="1"/>
  <c r="M63" i="4"/>
  <c r="P63" i="4" s="1"/>
  <c r="F63" i="4"/>
  <c r="J64" i="15"/>
  <c r="AF63" i="15"/>
  <c r="AI63" i="15"/>
  <c r="AD63" i="15"/>
  <c r="AE63" i="15" s="1"/>
  <c r="AG63" i="15"/>
  <c r="C64" i="15" s="1"/>
  <c r="K64" i="15"/>
  <c r="T63" i="15"/>
  <c r="R63" i="4"/>
  <c r="X63" i="4" l="1"/>
  <c r="AA63" i="4" s="1"/>
  <c r="AB63" i="4" s="1"/>
  <c r="N63" i="4"/>
  <c r="G63" i="4" s="1"/>
  <c r="AK63" i="15"/>
  <c r="AL63" i="15"/>
  <c r="AJ63" i="15"/>
  <c r="B64" i="15"/>
  <c r="AH63" i="15"/>
  <c r="D64" i="15" s="1"/>
  <c r="O64" i="15"/>
  <c r="Q63" i="4" l="1"/>
  <c r="S63" i="4" s="1"/>
  <c r="I64" i="15"/>
  <c r="U64" i="15"/>
  <c r="V64" i="15" s="1"/>
  <c r="L64" i="15"/>
  <c r="M64" i="15" s="1"/>
  <c r="E64" i="15"/>
  <c r="AC63" i="4"/>
  <c r="H64" i="4"/>
  <c r="K64" i="4" l="1"/>
  <c r="AG63" i="4"/>
  <c r="C64" i="4" s="1"/>
  <c r="AD63" i="4"/>
  <c r="AE63" i="4" s="1"/>
  <c r="AF63" i="4"/>
  <c r="AH63" i="4" s="1"/>
  <c r="D64" i="4" s="1"/>
  <c r="AI63" i="4"/>
  <c r="AJ63" i="4" s="1"/>
  <c r="T63" i="4"/>
  <c r="F64" i="15"/>
  <c r="N64" i="15"/>
  <c r="P64" i="15"/>
  <c r="W64" i="15"/>
  <c r="Y64" i="15"/>
  <c r="Z64" i="15"/>
  <c r="R64" i="15"/>
  <c r="AK64" i="4" l="1"/>
  <c r="B64" i="4"/>
  <c r="L64" i="4"/>
  <c r="U64" i="4" s="1"/>
  <c r="V64" i="4" s="1"/>
  <c r="AL64" i="4"/>
  <c r="X64" i="15"/>
  <c r="AA64" i="15" s="1"/>
  <c r="AB64" i="15" s="1"/>
  <c r="Q64" i="15"/>
  <c r="S64" i="15" s="1"/>
  <c r="G64" i="15"/>
  <c r="H65" i="15"/>
  <c r="AC64" i="15"/>
  <c r="O65" i="4"/>
  <c r="Y64" i="4" l="1"/>
  <c r="M64" i="4"/>
  <c r="P64" i="4" s="1"/>
  <c r="W64" i="4"/>
  <c r="I64" i="4"/>
  <c r="J65" i="15"/>
  <c r="AI64" i="15"/>
  <c r="AD64" i="15"/>
  <c r="AE64" i="15" s="1"/>
  <c r="AF64" i="15"/>
  <c r="AG64" i="15"/>
  <c r="C65" i="15" s="1"/>
  <c r="T64" i="15"/>
  <c r="K65" i="15"/>
  <c r="R64" i="4"/>
  <c r="E64" i="4"/>
  <c r="Z64" i="4"/>
  <c r="N64" i="4" l="1"/>
  <c r="Q64" i="4" s="1"/>
  <c r="S64" i="4" s="1"/>
  <c r="F64" i="4"/>
  <c r="G64" i="4" s="1"/>
  <c r="AH64" i="15"/>
  <c r="D65" i="15" s="1"/>
  <c r="B65" i="15"/>
  <c r="AJ64" i="15"/>
  <c r="AK64" i="15"/>
  <c r="AL64" i="15"/>
  <c r="O65" i="15"/>
  <c r="AC64" i="4"/>
  <c r="H65" i="4"/>
  <c r="X64" i="4" l="1"/>
  <c r="AA64" i="4" s="1"/>
  <c r="AB64" i="4" s="1"/>
  <c r="I65" i="15"/>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R65" i="15"/>
  <c r="Z65" i="15"/>
  <c r="E65" i="4"/>
  <c r="X65" i="15" l="1"/>
  <c r="AA65" i="15" s="1"/>
  <c r="AB65" i="15" s="1"/>
  <c r="Q65" i="15"/>
  <c r="S65" i="15" s="1"/>
  <c r="G65" i="15"/>
  <c r="F65" i="4"/>
  <c r="W65" i="4"/>
  <c r="Y65" i="4"/>
  <c r="M65" i="4"/>
  <c r="H66" i="15"/>
  <c r="AC65" i="15"/>
  <c r="Z65" i="4"/>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O66" i="15"/>
  <c r="AC65" i="4"/>
  <c r="H66" i="4"/>
  <c r="U66" i="15" l="1"/>
  <c r="V66" i="15" s="1"/>
  <c r="L66" i="15"/>
  <c r="M66" i="15" s="1"/>
  <c r="I66" i="15"/>
  <c r="K66" i="4"/>
  <c r="AD65" i="4"/>
  <c r="AE65" i="4" s="1"/>
  <c r="AF65" i="4"/>
  <c r="B66" i="4" s="1"/>
  <c r="AG65" i="4"/>
  <c r="C66" i="4" s="1"/>
  <c r="AI65" i="4"/>
  <c r="AJ65" i="4" s="1"/>
  <c r="T65" i="4"/>
  <c r="E66" i="15"/>
  <c r="O67" i="4"/>
  <c r="F66" i="15" l="1"/>
  <c r="P66" i="15"/>
  <c r="N66" i="15"/>
  <c r="W66" i="15"/>
  <c r="Y66" i="15"/>
  <c r="I66" i="4"/>
  <c r="AH65" i="4"/>
  <c r="D66" i="4" s="1"/>
  <c r="L66" i="4" s="1"/>
  <c r="AL66" i="4"/>
  <c r="AK66" i="4"/>
  <c r="Z66" i="15"/>
  <c r="R66" i="15"/>
  <c r="E66" i="4"/>
  <c r="X66" i="15" l="1"/>
  <c r="AA66" i="15" s="1"/>
  <c r="AB66" i="15" s="1"/>
  <c r="Q66" i="15"/>
  <c r="S66" i="15" s="1"/>
  <c r="G66" i="15"/>
  <c r="F66" i="4"/>
  <c r="U66" i="4"/>
  <c r="V66" i="4" s="1"/>
  <c r="M66" i="4"/>
  <c r="AC66" i="15"/>
  <c r="H67" i="15"/>
  <c r="J67" i="15" l="1"/>
  <c r="AG66" i="15"/>
  <c r="C67" i="15" s="1"/>
  <c r="AF66" i="15"/>
  <c r="AI66" i="15"/>
  <c r="AD66" i="15"/>
  <c r="AE66" i="15" s="1"/>
  <c r="T66" i="15"/>
  <c r="K67" i="15"/>
  <c r="Y66" i="4"/>
  <c r="W66" i="4"/>
  <c r="X66" i="4" s="1"/>
  <c r="N66" i="4"/>
  <c r="P66" i="4"/>
  <c r="Z66" i="4"/>
  <c r="R66" i="4"/>
  <c r="B67" i="15" l="1"/>
  <c r="AH66" i="15"/>
  <c r="D67" i="15" s="1"/>
  <c r="AL66" i="15"/>
  <c r="AK66" i="15"/>
  <c r="AJ66" i="15"/>
  <c r="G66" i="4"/>
  <c r="Q66" i="4"/>
  <c r="S66" i="4" s="1"/>
  <c r="AA66" i="4"/>
  <c r="AB66" i="4" s="1"/>
  <c r="O67" i="15"/>
  <c r="AC66" i="4"/>
  <c r="H67"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Z67" i="15"/>
  <c r="R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H68" i="4"/>
  <c r="AC67"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H69" i="15"/>
  <c r="AC68" i="15"/>
  <c r="O69" i="4"/>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O69" i="15"/>
  <c r="Z68" i="4"/>
  <c r="U69" i="15" l="1"/>
  <c r="V69" i="15" s="1"/>
  <c r="L69" i="15"/>
  <c r="M69" i="15" s="1"/>
  <c r="I69" i="15"/>
  <c r="X68" i="4"/>
  <c r="AA68" i="4" s="1"/>
  <c r="AB68" i="4" s="1"/>
  <c r="N68" i="4"/>
  <c r="P68" i="4"/>
  <c r="E69" i="15"/>
  <c r="R68" i="4"/>
  <c r="F69" i="15" l="1"/>
  <c r="P69" i="15"/>
  <c r="N69" i="15"/>
  <c r="Y69" i="15"/>
  <c r="W69" i="15"/>
  <c r="X69" i="15" s="1"/>
  <c r="G68" i="4"/>
  <c r="Q68" i="4"/>
  <c r="S68" i="4" s="1"/>
  <c r="Z69" i="15"/>
  <c r="R69" i="15"/>
  <c r="H69" i="4"/>
  <c r="AC68" i="4"/>
  <c r="Q69" i="15" l="1"/>
  <c r="S69" i="15" s="1"/>
  <c r="AA69" i="15"/>
  <c r="AB69" i="15" s="1"/>
  <c r="G69" i="15"/>
  <c r="K69" i="4"/>
  <c r="AD68" i="4"/>
  <c r="AE68" i="4" s="1"/>
  <c r="AG68" i="4"/>
  <c r="C69" i="4" s="1"/>
  <c r="AF68" i="4"/>
  <c r="AI68" i="4"/>
  <c r="AJ68" i="4" s="1"/>
  <c r="T68" i="4"/>
  <c r="AC69" i="15"/>
  <c r="H70"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O70" i="15"/>
  <c r="E69" i="4"/>
  <c r="I70" i="15" l="1"/>
  <c r="U70" i="15"/>
  <c r="V70" i="15" s="1"/>
  <c r="L70" i="15"/>
  <c r="M70" i="15" s="1"/>
  <c r="F69" i="4"/>
  <c r="Y69" i="4"/>
  <c r="W69" i="4"/>
  <c r="M69" i="4"/>
  <c r="E70" i="15"/>
  <c r="Z69" i="4"/>
  <c r="N69" i="4" l="1"/>
  <c r="Q69" i="4" s="1"/>
  <c r="F70" i="15"/>
  <c r="N70" i="15"/>
  <c r="P70" i="15"/>
  <c r="Y70" i="15"/>
  <c r="W70" i="15"/>
  <c r="X69" i="4"/>
  <c r="AA69" i="4" s="1"/>
  <c r="AB69" i="4" s="1"/>
  <c r="P69" i="4"/>
  <c r="R70" i="15"/>
  <c r="Z70" i="15"/>
  <c r="R69" i="4"/>
  <c r="G69" i="4" l="1"/>
  <c r="S69" i="4"/>
  <c r="X70" i="15"/>
  <c r="AA70" i="15" s="1"/>
  <c r="AB70" i="15" s="1"/>
  <c r="Q70" i="15"/>
  <c r="S70" i="15" s="1"/>
  <c r="G70" i="15"/>
  <c r="AC70" i="15"/>
  <c r="H71" i="15"/>
  <c r="AC69" i="4"/>
  <c r="H70" i="4"/>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Z71" i="15"/>
  <c r="R71" i="15"/>
  <c r="Z70" i="4"/>
  <c r="Q71" i="15" l="1"/>
  <c r="S71" i="15" s="1"/>
  <c r="AA71" i="15"/>
  <c r="AB71" i="15" s="1"/>
  <c r="G71" i="15"/>
  <c r="AA70" i="4"/>
  <c r="AB70" i="4" s="1"/>
  <c r="N70" i="4"/>
  <c r="Q70" i="4" s="1"/>
  <c r="P70" i="4"/>
  <c r="AC71" i="15"/>
  <c r="H72" i="15"/>
  <c r="R70" i="4"/>
  <c r="J72" i="15" l="1"/>
  <c r="AF71" i="15"/>
  <c r="AI71" i="15"/>
  <c r="AD71" i="15"/>
  <c r="AE71" i="15" s="1"/>
  <c r="AG71" i="15"/>
  <c r="C72" i="15" s="1"/>
  <c r="T71" i="15"/>
  <c r="K72" i="15"/>
  <c r="G70" i="4"/>
  <c r="S70" i="4"/>
  <c r="AC70" i="4"/>
  <c r="H71"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E72" i="15"/>
  <c r="O72" i="4"/>
  <c r="F72" i="15" l="1"/>
  <c r="N72" i="15"/>
  <c r="P72" i="15"/>
  <c r="W72" i="15"/>
  <c r="Y72" i="15"/>
  <c r="I71" i="4"/>
  <c r="L71" i="4"/>
  <c r="U71" i="4" s="1"/>
  <c r="V71" i="4" s="1"/>
  <c r="R72" i="15"/>
  <c r="Z72" i="15"/>
  <c r="E71" i="4"/>
  <c r="X72" i="15" l="1"/>
  <c r="AA72" i="15" s="1"/>
  <c r="AB72" i="15" s="1"/>
  <c r="Q72" i="15"/>
  <c r="S72" i="15" s="1"/>
  <c r="G72" i="15"/>
  <c r="M71" i="4"/>
  <c r="P71" i="4" s="1"/>
  <c r="F71" i="4"/>
  <c r="W71" i="4"/>
  <c r="Y71" i="4"/>
  <c r="AC72" i="15"/>
  <c r="H73" i="15"/>
  <c r="Z71" i="4"/>
  <c r="R71" i="4"/>
  <c r="J73" i="15" l="1"/>
  <c r="AI72" i="15"/>
  <c r="AD72" i="15"/>
  <c r="AE72" i="15" s="1"/>
  <c r="AG72" i="15"/>
  <c r="C73" i="15" s="1"/>
  <c r="AF72" i="15"/>
  <c r="K73" i="15"/>
  <c r="T72" i="15"/>
  <c r="X71" i="4"/>
  <c r="AA71" i="4" s="1"/>
  <c r="AB71" i="4" s="1"/>
  <c r="N71" i="4"/>
  <c r="G71" i="4" s="1"/>
  <c r="AL72" i="15" l="1"/>
  <c r="AK72" i="15"/>
  <c r="AJ72" i="15"/>
  <c r="AH72" i="15"/>
  <c r="D73" i="15" s="1"/>
  <c r="B73" i="15"/>
  <c r="Q71" i="4"/>
  <c r="S71" i="4" s="1"/>
  <c r="O73" i="15"/>
  <c r="AC71" i="4"/>
  <c r="H72"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Z73" i="15"/>
  <c r="R73" i="15"/>
  <c r="E72" i="4"/>
  <c r="X73" i="15" l="1"/>
  <c r="AA73" i="15" s="1"/>
  <c r="AB73" i="15" s="1"/>
  <c r="Q73" i="15"/>
  <c r="S73" i="15" s="1"/>
  <c r="G73" i="15"/>
  <c r="F72" i="4"/>
  <c r="Y72" i="4"/>
  <c r="W72" i="4"/>
  <c r="M72" i="4"/>
  <c r="AC73" i="15"/>
  <c r="H74" i="15"/>
  <c r="Z72" i="4"/>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O74" i="15"/>
  <c r="H73" i="4"/>
  <c r="AC72"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Z74" i="15"/>
  <c r="R74" i="15"/>
  <c r="O74" i="4"/>
  <c r="X74" i="15" l="1"/>
  <c r="AA74" i="15" s="1"/>
  <c r="AB74" i="15" s="1"/>
  <c r="Q74" i="15"/>
  <c r="S74" i="15" s="1"/>
  <c r="G74" i="15"/>
  <c r="I73" i="4"/>
  <c r="L73" i="4"/>
  <c r="U73" i="4" s="1"/>
  <c r="V73" i="4" s="1"/>
  <c r="H75" i="15"/>
  <c r="AC74" i="15"/>
  <c r="E73" i="4"/>
  <c r="J75" i="15" l="1"/>
  <c r="AG74" i="15"/>
  <c r="C75" i="15" s="1"/>
  <c r="AI74" i="15"/>
  <c r="AD74" i="15"/>
  <c r="AE74" i="15" s="1"/>
  <c r="AF74" i="15"/>
  <c r="T74" i="15"/>
  <c r="K75" i="15"/>
  <c r="M73" i="4"/>
  <c r="P73" i="4" s="1"/>
  <c r="F73" i="4"/>
  <c r="W73" i="4"/>
  <c r="Y73" i="4"/>
  <c r="R73" i="4"/>
  <c r="Z73" i="4"/>
  <c r="AJ74" i="15" l="1"/>
  <c r="AL74" i="15"/>
  <c r="AK74" i="15"/>
  <c r="AH74" i="15"/>
  <c r="D75" i="15" s="1"/>
  <c r="B75" i="15"/>
  <c r="N73" i="4"/>
  <c r="G73" i="4" s="1"/>
  <c r="X73" i="4"/>
  <c r="AA73" i="4" s="1"/>
  <c r="AB73" i="4" s="1"/>
  <c r="O75" i="15"/>
  <c r="U75" i="15" l="1"/>
  <c r="V75" i="15" s="1"/>
  <c r="L75" i="15"/>
  <c r="M75" i="15" s="1"/>
  <c r="I75" i="15"/>
  <c r="Q73" i="4"/>
  <c r="S73" i="4" s="1"/>
  <c r="E75" i="15"/>
  <c r="AC73" i="4"/>
  <c r="H74" i="4"/>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AC75" i="15"/>
  <c r="H76" i="15"/>
  <c r="E74" i="4"/>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E76" i="15"/>
  <c r="AC74" i="4"/>
  <c r="H75" i="4"/>
  <c r="F76" i="15" l="1"/>
  <c r="N76" i="15"/>
  <c r="P76" i="15"/>
  <c r="Y76" i="15"/>
  <c r="W76" i="15"/>
  <c r="X76" i="15" s="1"/>
  <c r="K75" i="4"/>
  <c r="AI74" i="4"/>
  <c r="AJ74" i="4" s="1"/>
  <c r="AD74" i="4"/>
  <c r="AE74" i="4" s="1"/>
  <c r="AG74" i="4"/>
  <c r="C75" i="4" s="1"/>
  <c r="AF74" i="4"/>
  <c r="Z76" i="15"/>
  <c r="R76" i="15"/>
  <c r="Q76" i="15" l="1"/>
  <c r="S76" i="15" s="1"/>
  <c r="AA76" i="15"/>
  <c r="AB76" i="15" s="1"/>
  <c r="G76" i="15"/>
  <c r="AK75" i="4"/>
  <c r="B75" i="4"/>
  <c r="AH74" i="4"/>
  <c r="D75" i="4" s="1"/>
  <c r="AL75" i="4"/>
  <c r="AC76" i="15"/>
  <c r="H77"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Z75" i="4"/>
  <c r="R75" i="4"/>
  <c r="U77" i="15" l="1"/>
  <c r="V77" i="15" s="1"/>
  <c r="L77" i="15"/>
  <c r="M77" i="15" s="1"/>
  <c r="I77" i="15"/>
  <c r="N75" i="4"/>
  <c r="Q75" i="4" s="1"/>
  <c r="S75" i="4" s="1"/>
  <c r="T75" i="4" s="1"/>
  <c r="X75" i="4"/>
  <c r="AA75" i="4" s="1"/>
  <c r="AB75" i="4" s="1"/>
  <c r="E77" i="15"/>
  <c r="AC75" i="4"/>
  <c r="H76" i="4"/>
  <c r="F77" i="15" l="1"/>
  <c r="N77" i="15"/>
  <c r="P77" i="15"/>
  <c r="Y77" i="15"/>
  <c r="W77" i="15"/>
  <c r="X77" i="15" s="1"/>
  <c r="G75" i="4"/>
  <c r="K76" i="4"/>
  <c r="AI75" i="4"/>
  <c r="AJ75" i="4" s="1"/>
  <c r="AD75" i="4"/>
  <c r="AE75" i="4" s="1"/>
  <c r="AG75" i="4"/>
  <c r="C76" i="4" s="1"/>
  <c r="AF75" i="4"/>
  <c r="Z77" i="15"/>
  <c r="R77" i="15"/>
  <c r="Q77" i="15" l="1"/>
  <c r="S77" i="15" s="1"/>
  <c r="AA77" i="15"/>
  <c r="AB77" i="15" s="1"/>
  <c r="G77" i="15"/>
  <c r="AK76" i="4"/>
  <c r="AH75" i="4"/>
  <c r="D76" i="4" s="1"/>
  <c r="L76" i="4" s="1"/>
  <c r="U76" i="4" s="1"/>
  <c r="V76" i="4" s="1"/>
  <c r="AL76" i="4"/>
  <c r="B76" i="4"/>
  <c r="AC77" i="15"/>
  <c r="H78" i="15"/>
  <c r="O77" i="4"/>
  <c r="J78" i="15" l="1"/>
  <c r="AI77" i="15"/>
  <c r="AD77" i="15"/>
  <c r="AE77" i="15" s="1"/>
  <c r="AF77" i="15"/>
  <c r="AG77" i="15"/>
  <c r="C78" i="15" s="1"/>
  <c r="K78" i="15"/>
  <c r="T77" i="15"/>
  <c r="W76" i="4"/>
  <c r="M76" i="4"/>
  <c r="P76" i="4" s="1"/>
  <c r="Y76" i="4"/>
  <c r="I76" i="4"/>
  <c r="Z76" i="4"/>
  <c r="E76" i="4"/>
  <c r="R76" i="4"/>
  <c r="N76" i="4" l="1"/>
  <c r="Q76" i="4" s="1"/>
  <c r="S76" i="4" s="1"/>
  <c r="B78" i="15"/>
  <c r="AH77" i="15"/>
  <c r="D78" i="15" s="1"/>
  <c r="AJ77" i="15"/>
  <c r="AL77" i="15"/>
  <c r="AK77" i="15"/>
  <c r="F76" i="4"/>
  <c r="O78" i="15"/>
  <c r="H77" i="4"/>
  <c r="L78" i="15" l="1"/>
  <c r="M78" i="15" s="1"/>
  <c r="U78" i="15"/>
  <c r="V78" i="15" s="1"/>
  <c r="I78" i="15"/>
  <c r="K77" i="4"/>
  <c r="G76" i="4"/>
  <c r="X76" i="4"/>
  <c r="AA76" i="4" s="1"/>
  <c r="AB76" i="4" s="1"/>
  <c r="T76" i="4"/>
  <c r="E78" i="15"/>
  <c r="AC76" i="4"/>
  <c r="AF76" i="4" l="1"/>
  <c r="B77" i="4" s="1"/>
  <c r="AD76" i="4"/>
  <c r="AE76" i="4" s="1"/>
  <c r="AI76" i="4"/>
  <c r="AG76" i="4"/>
  <c r="C77" i="4" s="1"/>
  <c r="F78" i="15"/>
  <c r="Y78" i="15"/>
  <c r="W78" i="15"/>
  <c r="P78" i="15"/>
  <c r="N78" i="15"/>
  <c r="R78" i="15"/>
  <c r="Z78" i="15"/>
  <c r="O78" i="4"/>
  <c r="AJ76" i="4" l="1"/>
  <c r="AL77" i="4"/>
  <c r="I77" i="4"/>
  <c r="AH76" i="4"/>
  <c r="D77" i="4" s="1"/>
  <c r="L77" i="4" s="1"/>
  <c r="U77" i="4" s="1"/>
  <c r="V77" i="4" s="1"/>
  <c r="AK77" i="4"/>
  <c r="X78" i="15"/>
  <c r="AA78" i="15" s="1"/>
  <c r="AB78" i="15" s="1"/>
  <c r="Q78" i="15"/>
  <c r="S78" i="15" s="1"/>
  <c r="G78" i="15"/>
  <c r="H79" i="15"/>
  <c r="AC78"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AC77" i="4"/>
  <c r="H78" i="4"/>
  <c r="F79" i="15" l="1"/>
  <c r="W79" i="15"/>
  <c r="Y79" i="15"/>
  <c r="P79" i="15"/>
  <c r="N79" i="15"/>
  <c r="AG77" i="4"/>
  <c r="C78" i="4" s="1"/>
  <c r="AI77" i="4"/>
  <c r="AJ77" i="4" s="1"/>
  <c r="AF77" i="4"/>
  <c r="B78" i="4" s="1"/>
  <c r="AD77" i="4"/>
  <c r="AE77" i="4" s="1"/>
  <c r="K78" i="4"/>
  <c r="R79" i="15"/>
  <c r="Z79" i="15"/>
  <c r="O79" i="4"/>
  <c r="X79" i="15" l="1"/>
  <c r="AA79" i="15" s="1"/>
  <c r="AB79" i="15" s="1"/>
  <c r="Q79" i="15"/>
  <c r="S79" i="15" s="1"/>
  <c r="G79" i="15"/>
  <c r="AL78" i="4"/>
  <c r="AH77" i="4"/>
  <c r="D78" i="4" s="1"/>
  <c r="L78" i="4" s="1"/>
  <c r="U78" i="4" s="1"/>
  <c r="V78" i="4" s="1"/>
  <c r="AK78" i="4"/>
  <c r="I78" i="4"/>
  <c r="H80" i="15"/>
  <c r="AC79"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E80" i="15"/>
  <c r="H79" i="4"/>
  <c r="AC78" i="4"/>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H81" i="15"/>
  <c r="AC80"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O81" i="15"/>
  <c r="Z79" i="4"/>
  <c r="U81" i="15" l="1"/>
  <c r="V81" i="15" s="1"/>
  <c r="L81" i="15"/>
  <c r="M81" i="15" s="1"/>
  <c r="I81" i="15"/>
  <c r="X79" i="4"/>
  <c r="AA79" i="4" s="1"/>
  <c r="AB79" i="4" s="1"/>
  <c r="P79" i="4"/>
  <c r="N79" i="4"/>
  <c r="Q79" i="4" s="1"/>
  <c r="E81" i="15"/>
  <c r="R79" i="4"/>
  <c r="F81" i="15" l="1"/>
  <c r="P81" i="15"/>
  <c r="N81" i="15"/>
  <c r="W81" i="15"/>
  <c r="Y81" i="15"/>
  <c r="S79" i="4"/>
  <c r="G79" i="4"/>
  <c r="Z81" i="15"/>
  <c r="R81" i="15"/>
  <c r="H80" i="4"/>
  <c r="AC79" i="4"/>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O82" i="15"/>
  <c r="E80" i="4"/>
  <c r="L82" i="15" l="1"/>
  <c r="M82" i="15" s="1"/>
  <c r="U82" i="15"/>
  <c r="V82" i="15" s="1"/>
  <c r="I82" i="15"/>
  <c r="M80" i="4"/>
  <c r="P80" i="4" s="1"/>
  <c r="F80" i="4"/>
  <c r="W80" i="4"/>
  <c r="Y80" i="4"/>
  <c r="E82" i="15"/>
  <c r="R80" i="4"/>
  <c r="Z80" i="4"/>
  <c r="F82" i="15" l="1"/>
  <c r="Y82" i="15"/>
  <c r="W82" i="15"/>
  <c r="N82" i="15"/>
  <c r="P82" i="15"/>
  <c r="X80" i="4"/>
  <c r="AA80" i="4" s="1"/>
  <c r="AB80" i="4" s="1"/>
  <c r="N80" i="4"/>
  <c r="G80" i="4" s="1"/>
  <c r="Z82" i="15"/>
  <c r="R82" i="15"/>
  <c r="X82" i="15" l="1"/>
  <c r="AA82" i="15" s="1"/>
  <c r="AB82" i="15" s="1"/>
  <c r="Q82" i="15"/>
  <c r="S82" i="15" s="1"/>
  <c r="G82" i="15"/>
  <c r="Q80" i="4"/>
  <c r="S80" i="4" s="1"/>
  <c r="AC82" i="15"/>
  <c r="H83" i="15"/>
  <c r="AC80" i="4"/>
  <c r="H81" i="4"/>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E83" i="15"/>
  <c r="Z81" i="4"/>
  <c r="F83" i="15" l="1"/>
  <c r="W83" i="15"/>
  <c r="Y83" i="15"/>
  <c r="P83" i="15"/>
  <c r="N83" i="15"/>
  <c r="X81" i="4"/>
  <c r="AA81" i="4" s="1"/>
  <c r="AB81" i="4" s="1"/>
  <c r="P81" i="4"/>
  <c r="N81" i="4"/>
  <c r="Q81" i="4" s="1"/>
  <c r="R83" i="15"/>
  <c r="Z83" i="15"/>
  <c r="R81" i="4"/>
  <c r="X83" i="15" l="1"/>
  <c r="AA83" i="15" s="1"/>
  <c r="AB83" i="15" s="1"/>
  <c r="Q83" i="15"/>
  <c r="S83" i="15" s="1"/>
  <c r="G83" i="15"/>
  <c r="S81" i="4"/>
  <c r="G81" i="4"/>
  <c r="H84" i="15"/>
  <c r="AC83" i="15"/>
  <c r="H82" i="4"/>
  <c r="AC81" i="4"/>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Z84" i="15"/>
  <c r="R84" i="15"/>
  <c r="Z82" i="4"/>
  <c r="Q84" i="15" l="1"/>
  <c r="S84" i="15" s="1"/>
  <c r="AA84" i="15"/>
  <c r="AB84" i="15" s="1"/>
  <c r="G84" i="15"/>
  <c r="X82" i="4"/>
  <c r="AA82" i="4" s="1"/>
  <c r="AB82" i="4" s="1"/>
  <c r="N82" i="4"/>
  <c r="Q82" i="4" s="1"/>
  <c r="P82" i="4"/>
  <c r="H85" i="15"/>
  <c r="AC84" i="15"/>
  <c r="R82" i="4"/>
  <c r="J85" i="15" l="1"/>
  <c r="AG84" i="15"/>
  <c r="C85" i="15" s="1"/>
  <c r="AF84" i="15"/>
  <c r="AI84" i="15"/>
  <c r="AD84" i="15"/>
  <c r="AE84" i="15" s="1"/>
  <c r="K85" i="15"/>
  <c r="T84" i="15"/>
  <c r="G82" i="4"/>
  <c r="S82" i="4"/>
  <c r="H83" i="4"/>
  <c r="AC82"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E85" i="15"/>
  <c r="O84" i="4"/>
  <c r="M83" i="4" l="1"/>
  <c r="P83" i="4" s="1"/>
  <c r="F85" i="15"/>
  <c r="P85" i="15"/>
  <c r="N85" i="15"/>
  <c r="Q85" i="15" s="1"/>
  <c r="W85" i="15"/>
  <c r="Y85" i="15"/>
  <c r="I83" i="4"/>
  <c r="Y83" i="4"/>
  <c r="W83" i="4"/>
  <c r="Z85" i="15"/>
  <c r="R85" i="15"/>
  <c r="Z83" i="4"/>
  <c r="E83" i="4"/>
  <c r="R83" i="4"/>
  <c r="X85" i="15" l="1"/>
  <c r="AA85" i="15" s="1"/>
  <c r="AB85" i="15" s="1"/>
  <c r="N83" i="4"/>
  <c r="Q83" i="4" s="1"/>
  <c r="S83" i="4" s="1"/>
  <c r="T83" i="4" s="1"/>
  <c r="S85" i="15"/>
  <c r="G85" i="15"/>
  <c r="F83" i="4"/>
  <c r="AC85" i="15"/>
  <c r="H86" i="15"/>
  <c r="AC83" i="4"/>
  <c r="H84"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R86" i="15"/>
  <c r="Z86" i="15"/>
  <c r="Z84" i="4"/>
  <c r="R84" i="4"/>
  <c r="X86" i="15" l="1"/>
  <c r="AA86" i="15" s="1"/>
  <c r="AB86" i="15" s="1"/>
  <c r="Q86" i="15"/>
  <c r="S86" i="15" s="1"/>
  <c r="G86" i="15"/>
  <c r="X84" i="4"/>
  <c r="AA84" i="4" s="1"/>
  <c r="AB84" i="4" s="1"/>
  <c r="N84" i="4"/>
  <c r="G84" i="4" s="1"/>
  <c r="AC86" i="15"/>
  <c r="H87" i="15"/>
  <c r="J87" i="15" l="1"/>
  <c r="AG86" i="15"/>
  <c r="C87" i="15" s="1"/>
  <c r="AD86" i="15"/>
  <c r="AE86" i="15" s="1"/>
  <c r="AF86" i="15"/>
  <c r="AI86" i="15"/>
  <c r="T86" i="15"/>
  <c r="K87" i="15"/>
  <c r="Q84" i="4"/>
  <c r="S84" i="4" s="1"/>
  <c r="T84" i="4" s="1"/>
  <c r="H85" i="4"/>
  <c r="AC84" i="4"/>
  <c r="AH86" i="15" l="1"/>
  <c r="D87" i="15" s="1"/>
  <c r="B87" i="15"/>
  <c r="AJ86" i="15"/>
  <c r="AK86" i="15"/>
  <c r="AL86" i="15"/>
  <c r="AD84" i="4"/>
  <c r="AE84" i="4" s="1"/>
  <c r="AF84" i="4"/>
  <c r="B85" i="4" s="1"/>
  <c r="AG84" i="4"/>
  <c r="C85" i="4" s="1"/>
  <c r="AI84" i="4"/>
  <c r="AJ84" i="4" s="1"/>
  <c r="K85" i="4"/>
  <c r="O87" i="15"/>
  <c r="O86" i="4"/>
  <c r="I87" i="15" l="1"/>
  <c r="L87" i="15"/>
  <c r="M87" i="15" s="1"/>
  <c r="U87" i="15"/>
  <c r="V87" i="15" s="1"/>
  <c r="AH84" i="4"/>
  <c r="D85" i="4" s="1"/>
  <c r="L85" i="4" s="1"/>
  <c r="U85" i="4" s="1"/>
  <c r="V85" i="4" s="1"/>
  <c r="AK85" i="4"/>
  <c r="AL85" i="4"/>
  <c r="I85" i="4"/>
  <c r="E87" i="15"/>
  <c r="E85" i="4"/>
  <c r="F87" i="15" l="1"/>
  <c r="Y87" i="15"/>
  <c r="W87" i="15"/>
  <c r="P87" i="15"/>
  <c r="N87" i="15"/>
  <c r="F85" i="4"/>
  <c r="Y85" i="4"/>
  <c r="W85" i="4"/>
  <c r="M85" i="4"/>
  <c r="R87" i="15"/>
  <c r="Z87" i="15"/>
  <c r="Z85" i="4"/>
  <c r="X87" i="15" l="1"/>
  <c r="AA87" i="15" s="1"/>
  <c r="AB87" i="15" s="1"/>
  <c r="Q87" i="15"/>
  <c r="S87" i="15" s="1"/>
  <c r="G87" i="15"/>
  <c r="X85" i="4"/>
  <c r="AA85" i="4" s="1"/>
  <c r="AB85" i="4" s="1"/>
  <c r="P85" i="4"/>
  <c r="N85" i="4"/>
  <c r="G85" i="4" s="1"/>
  <c r="H88" i="15"/>
  <c r="AC87" i="15"/>
  <c r="R85" i="4"/>
  <c r="J88" i="15" l="1"/>
  <c r="AD87" i="15"/>
  <c r="AE87" i="15" s="1"/>
  <c r="AG87" i="15"/>
  <c r="C88" i="15" s="1"/>
  <c r="AF87" i="15"/>
  <c r="AI87" i="15"/>
  <c r="T87" i="15"/>
  <c r="K88" i="15"/>
  <c r="Q85" i="4"/>
  <c r="S85" i="4" s="1"/>
  <c r="H86" i="4"/>
  <c r="AC85"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E88" i="15"/>
  <c r="O87" i="4"/>
  <c r="F88" i="15" l="1"/>
  <c r="N88" i="15"/>
  <c r="Q88" i="15" s="1"/>
  <c r="P88" i="15"/>
  <c r="Y88" i="15"/>
  <c r="W88" i="15"/>
  <c r="L86" i="4"/>
  <c r="U86" i="4" s="1"/>
  <c r="V86" i="4" s="1"/>
  <c r="I86" i="4"/>
  <c r="Z88" i="15"/>
  <c r="R88" i="15"/>
  <c r="E86" i="4"/>
  <c r="X88" i="15" l="1"/>
  <c r="AA88" i="15" s="1"/>
  <c r="AB88" i="15" s="1"/>
  <c r="S88" i="15"/>
  <c r="G88" i="15"/>
  <c r="F86" i="4"/>
  <c r="W86" i="4"/>
  <c r="Y86" i="4"/>
  <c r="M86" i="4"/>
  <c r="AC88" i="15"/>
  <c r="H89" i="15"/>
  <c r="Z86" i="4"/>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O89" i="15"/>
  <c r="AC86" i="4"/>
  <c r="H87"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Z89" i="15"/>
  <c r="R89" i="15"/>
  <c r="O88" i="4"/>
  <c r="W87" i="4" l="1"/>
  <c r="X89" i="15"/>
  <c r="AA89" i="15" s="1"/>
  <c r="AB89" i="15" s="1"/>
  <c r="Q89" i="15"/>
  <c r="S89" i="15" s="1"/>
  <c r="G89" i="15"/>
  <c r="M87" i="4"/>
  <c r="N87" i="4" s="1"/>
  <c r="I87" i="4"/>
  <c r="Y87" i="4"/>
  <c r="H90" i="15"/>
  <c r="AC89" i="15"/>
  <c r="Z87" i="4"/>
  <c r="E87" i="4"/>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AC87" i="4"/>
  <c r="H88"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Z90" i="15"/>
  <c r="E88" i="4"/>
  <c r="X90" i="15" l="1"/>
  <c r="AA90" i="15" s="1"/>
  <c r="AB90" i="15" s="1"/>
  <c r="Q90" i="15"/>
  <c r="S90" i="15" s="1"/>
  <c r="G90" i="15"/>
  <c r="F88" i="4"/>
  <c r="Y88" i="4"/>
  <c r="W88" i="4"/>
  <c r="M88" i="4"/>
  <c r="AC90" i="15"/>
  <c r="H91" i="15"/>
  <c r="Z88" i="4"/>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O91" i="15"/>
  <c r="H89" i="4"/>
  <c r="AC88" i="4"/>
  <c r="U91" i="15" l="1"/>
  <c r="V91" i="15" s="1"/>
  <c r="L91" i="15"/>
  <c r="M91" i="15" s="1"/>
  <c r="I91" i="15"/>
  <c r="K89" i="4"/>
  <c r="AF88" i="4"/>
  <c r="AD88" i="4"/>
  <c r="AE88" i="4" s="1"/>
  <c r="AI88" i="4"/>
  <c r="AJ88" i="4" s="1"/>
  <c r="AG88" i="4"/>
  <c r="C89" i="4" s="1"/>
  <c r="T88" i="4"/>
  <c r="E91" i="15"/>
  <c r="F91" i="15" l="1"/>
  <c r="P91" i="15"/>
  <c r="N91" i="15"/>
  <c r="Y91" i="15"/>
  <c r="W91" i="15"/>
  <c r="X91" i="15" s="1"/>
  <c r="B89" i="4"/>
  <c r="AH88" i="4"/>
  <c r="D89" i="4" s="1"/>
  <c r="AK89" i="4"/>
  <c r="AL89" i="4"/>
  <c r="R91" i="15"/>
  <c r="Z91" i="15"/>
  <c r="O90" i="4"/>
  <c r="Q91" i="15" l="1"/>
  <c r="S91" i="15" s="1"/>
  <c r="AA91" i="15"/>
  <c r="AB91" i="15" s="1"/>
  <c r="G91" i="15"/>
  <c r="I89" i="4"/>
  <c r="L89" i="4"/>
  <c r="U89" i="4" s="1"/>
  <c r="V89" i="4" s="1"/>
  <c r="H92" i="15"/>
  <c r="AC91"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H90" i="4"/>
  <c r="AC89" i="4"/>
  <c r="AD89" i="4" l="1"/>
  <c r="AE89" i="4" s="1"/>
  <c r="AI89" i="4"/>
  <c r="AJ89" i="4" s="1"/>
  <c r="AG89" i="4"/>
  <c r="C90" i="4" s="1"/>
  <c r="AF89" i="4"/>
  <c r="B90" i="4" s="1"/>
  <c r="K90" i="4"/>
  <c r="T89" i="4"/>
  <c r="F92" i="15"/>
  <c r="N92" i="15"/>
  <c r="P92" i="15"/>
  <c r="Y92" i="15"/>
  <c r="W92" i="15"/>
  <c r="R92" i="15"/>
  <c r="Z92" i="15"/>
  <c r="O91" i="4"/>
  <c r="X92" i="15" l="1"/>
  <c r="AK90" i="4"/>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Z90" i="4"/>
  <c r="R90" i="4"/>
  <c r="X90" i="4" l="1"/>
  <c r="AA90" i="4" s="1"/>
  <c r="AB90" i="4" s="1"/>
  <c r="AJ92" i="15"/>
  <c r="AK92" i="15"/>
  <c r="AL92" i="15"/>
  <c r="AH92" i="15"/>
  <c r="D93" i="15" s="1"/>
  <c r="B93" i="15"/>
  <c r="N90" i="4"/>
  <c r="Q90" i="4" s="1"/>
  <c r="S90" i="4" s="1"/>
  <c r="T90" i="4" s="1"/>
  <c r="O93" i="15"/>
  <c r="AC90" i="4"/>
  <c r="H91"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E94" i="15"/>
  <c r="H92" i="4"/>
  <c r="AC91" i="4"/>
  <c r="F94" i="15" l="1"/>
  <c r="N94" i="15"/>
  <c r="P94" i="15"/>
  <c r="W94" i="15"/>
  <c r="Y94" i="15"/>
  <c r="K92" i="4"/>
  <c r="AG91" i="4"/>
  <c r="C92" i="4" s="1"/>
  <c r="AD91" i="4"/>
  <c r="AE91" i="4" s="1"/>
  <c r="AI91" i="4"/>
  <c r="AJ91" i="4" s="1"/>
  <c r="AF91" i="4"/>
  <c r="T91" i="4"/>
  <c r="R94" i="15"/>
  <c r="Z94" i="15"/>
  <c r="X94" i="15" l="1"/>
  <c r="AA94" i="15" s="1"/>
  <c r="AB94" i="15" s="1"/>
  <c r="AH91" i="4"/>
  <c r="D92" i="4" s="1"/>
  <c r="L92" i="4" s="1"/>
  <c r="U92" i="4" s="1"/>
  <c r="V92" i="4" s="1"/>
  <c r="Q94" i="15"/>
  <c r="S94" i="15" s="1"/>
  <c r="G94" i="15"/>
  <c r="B92" i="4"/>
  <c r="AK92" i="4"/>
  <c r="AL92" i="4"/>
  <c r="AC94" i="15"/>
  <c r="H95" i="15"/>
  <c r="O93" i="4"/>
  <c r="J95" i="15" l="1"/>
  <c r="AF94" i="15"/>
  <c r="AI94" i="15"/>
  <c r="AD94" i="15"/>
  <c r="AE94" i="15" s="1"/>
  <c r="AG94" i="15"/>
  <c r="C95" i="15" s="1"/>
  <c r="T94" i="15"/>
  <c r="K95" i="15"/>
  <c r="M92" i="4"/>
  <c r="N92" i="4" s="1"/>
  <c r="W92" i="4"/>
  <c r="Y92" i="4"/>
  <c r="I92" i="4"/>
  <c r="E92" i="4"/>
  <c r="Z92" i="4"/>
  <c r="P92" i="4" l="1"/>
  <c r="AJ94" i="15"/>
  <c r="AL94" i="15"/>
  <c r="AK94" i="15"/>
  <c r="B95" i="15"/>
  <c r="AH94" i="15"/>
  <c r="D95" i="15" s="1"/>
  <c r="F92" i="4"/>
  <c r="X92" i="4" s="1"/>
  <c r="AA92" i="4" s="1"/>
  <c r="AB92" i="4" s="1"/>
  <c r="Q92" i="4"/>
  <c r="O95" i="15"/>
  <c r="R92" i="4"/>
  <c r="S92" i="4" l="1"/>
  <c r="T92" i="4" s="1"/>
  <c r="I95" i="15"/>
  <c r="L95" i="15"/>
  <c r="M95" i="15" s="1"/>
  <c r="U95" i="15"/>
  <c r="V95" i="15" s="1"/>
  <c r="G92" i="4"/>
  <c r="E95" i="15"/>
  <c r="AC92" i="4"/>
  <c r="H93" i="4"/>
  <c r="K93" i="4" l="1"/>
  <c r="AG92" i="4"/>
  <c r="C93" i="4" s="1"/>
  <c r="AF92" i="4"/>
  <c r="AD92" i="4"/>
  <c r="AE92" i="4" s="1"/>
  <c r="AI92" i="4"/>
  <c r="AJ92" i="4" s="1"/>
  <c r="F95" i="15"/>
  <c r="P95" i="15"/>
  <c r="N95" i="15"/>
  <c r="W95" i="15"/>
  <c r="Y95" i="15"/>
  <c r="R95" i="15"/>
  <c r="Z95" i="15"/>
  <c r="AL93" i="4" l="1"/>
  <c r="AH92" i="4"/>
  <c r="D93" i="4" s="1"/>
  <c r="L93" i="4" s="1"/>
  <c r="U93" i="4" s="1"/>
  <c r="V93" i="4" s="1"/>
  <c r="AK93" i="4"/>
  <c r="B93" i="4"/>
  <c r="I93" i="4" s="1"/>
  <c r="X95" i="15"/>
  <c r="AA95" i="15" s="1"/>
  <c r="AB95" i="15" s="1"/>
  <c r="Q95" i="15"/>
  <c r="S95" i="15" s="1"/>
  <c r="G95" i="15"/>
  <c r="AC95" i="15"/>
  <c r="H96" i="15"/>
  <c r="E93" i="4"/>
  <c r="O94" i="4"/>
  <c r="J96" i="15" l="1"/>
  <c r="AG95" i="15"/>
  <c r="C96" i="15" s="1"/>
  <c r="AF95" i="15"/>
  <c r="AD95" i="15"/>
  <c r="AE95" i="15" s="1"/>
  <c r="AI95" i="15"/>
  <c r="T95" i="15"/>
  <c r="K96" i="15"/>
  <c r="M93" i="4"/>
  <c r="P93" i="4" s="1"/>
  <c r="F93" i="4"/>
  <c r="W93" i="4"/>
  <c r="Y93" i="4"/>
  <c r="R93" i="4"/>
  <c r="Z93" i="4"/>
  <c r="B96" i="15" l="1"/>
  <c r="AH95" i="15"/>
  <c r="D96" i="15" s="1"/>
  <c r="AK95" i="15"/>
  <c r="AJ95" i="15"/>
  <c r="AL95" i="15"/>
  <c r="N93" i="4"/>
  <c r="Q93" i="4" s="1"/>
  <c r="S93" i="4" s="1"/>
  <c r="T93" i="4" s="1"/>
  <c r="X93" i="4"/>
  <c r="AA93" i="4" s="1"/>
  <c r="AB93" i="4" s="1"/>
  <c r="O96" i="15"/>
  <c r="H94" i="4"/>
  <c r="AC93" i="4"/>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Z96" i="15"/>
  <c r="R96" i="15"/>
  <c r="O95" i="4"/>
  <c r="Q96" i="15" l="1"/>
  <c r="S96" i="15" s="1"/>
  <c r="AA96" i="15"/>
  <c r="AB96" i="15" s="1"/>
  <c r="G96" i="15"/>
  <c r="I94" i="4"/>
  <c r="L94" i="4"/>
  <c r="U94" i="4" s="1"/>
  <c r="V94" i="4" s="1"/>
  <c r="H97" i="15"/>
  <c r="AC96" i="15"/>
  <c r="E94" i="4"/>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H95" i="4"/>
  <c r="AC94"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AC97" i="15"/>
  <c r="O96" i="4"/>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E98" i="15"/>
  <c r="R95" i="4"/>
  <c r="F98" i="15" l="1"/>
  <c r="Y98" i="15"/>
  <c r="W98" i="15"/>
  <c r="P98" i="15"/>
  <c r="N98" i="15"/>
  <c r="G95" i="4"/>
  <c r="Q95" i="4"/>
  <c r="S95" i="4" s="1"/>
  <c r="R98" i="15"/>
  <c r="Z98" i="15"/>
  <c r="H96" i="4"/>
  <c r="AC95" i="4"/>
  <c r="X98" i="15" l="1"/>
  <c r="AA98" i="15" s="1"/>
  <c r="AB98" i="15" s="1"/>
  <c r="Q98" i="15"/>
  <c r="S98" i="15" s="1"/>
  <c r="G98" i="15"/>
  <c r="K96" i="4"/>
  <c r="AG95" i="4"/>
  <c r="C96" i="4" s="1"/>
  <c r="AI95" i="4"/>
  <c r="AJ95" i="4" s="1"/>
  <c r="AD95" i="4"/>
  <c r="AE95" i="4" s="1"/>
  <c r="AF95" i="4"/>
  <c r="B96" i="4" s="1"/>
  <c r="T95" i="4"/>
  <c r="H99" i="15"/>
  <c r="AC98"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E99" i="15"/>
  <c r="Z96" i="4"/>
  <c r="F99" i="15" l="1"/>
  <c r="P99" i="15"/>
  <c r="N99" i="15"/>
  <c r="Y99" i="15"/>
  <c r="W99" i="15"/>
  <c r="P96" i="4"/>
  <c r="AA96" i="4"/>
  <c r="AB96" i="4" s="1"/>
  <c r="G96" i="4"/>
  <c r="Q96" i="4"/>
  <c r="Z99" i="15"/>
  <c r="R99" i="15"/>
  <c r="R96" i="4"/>
  <c r="X99" i="15" l="1"/>
  <c r="AA99" i="15" s="1"/>
  <c r="AB99" i="15" s="1"/>
  <c r="Q99" i="15"/>
  <c r="S99" i="15" s="1"/>
  <c r="G99" i="15"/>
  <c r="S96" i="4"/>
  <c r="H100" i="15"/>
  <c r="AC99" i="15"/>
  <c r="AC96" i="4"/>
  <c r="H97" i="4"/>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E100" i="15"/>
  <c r="R97" i="4"/>
  <c r="Z97" i="4"/>
  <c r="F100" i="15" l="1"/>
  <c r="P100" i="15"/>
  <c r="N100" i="15"/>
  <c r="W100" i="15"/>
  <c r="Y100" i="15"/>
  <c r="N97" i="4"/>
  <c r="Q97" i="4" s="1"/>
  <c r="S97" i="4" s="1"/>
  <c r="X97" i="4"/>
  <c r="AA97" i="4" s="1"/>
  <c r="AB97" i="4" s="1"/>
  <c r="Z100" i="15"/>
  <c r="R100" i="15"/>
  <c r="H98" i="4"/>
  <c r="AC97" i="4"/>
  <c r="X100" i="15" l="1"/>
  <c r="AA100" i="15" s="1"/>
  <c r="AB100" i="15" s="1"/>
  <c r="Q100" i="15"/>
  <c r="S100" i="15" s="1"/>
  <c r="G100" i="15"/>
  <c r="T97" i="4"/>
  <c r="G97" i="4"/>
  <c r="K98" i="4"/>
  <c r="AG97" i="4"/>
  <c r="C98" i="4" s="1"/>
  <c r="AD97" i="4"/>
  <c r="AE97" i="4" s="1"/>
  <c r="AI97" i="4"/>
  <c r="AJ97" i="4" s="1"/>
  <c r="AF97" i="4"/>
  <c r="B98" i="4" s="1"/>
  <c r="AC100" i="15"/>
  <c r="H101" i="15"/>
  <c r="O99" i="4"/>
  <c r="J101" i="15" l="1"/>
  <c r="AI100" i="15"/>
  <c r="AD100" i="15"/>
  <c r="AE100" i="15" s="1"/>
  <c r="AF100" i="15"/>
  <c r="AG100" i="15"/>
  <c r="C101" i="15" s="1"/>
  <c r="T100" i="15"/>
  <c r="K101" i="15"/>
  <c r="AK98" i="4"/>
  <c r="AL98" i="4"/>
  <c r="AH97" i="4"/>
  <c r="D98" i="4" s="1"/>
  <c r="L98" i="4" s="1"/>
  <c r="U98" i="4" s="1"/>
  <c r="V98" i="4" s="1"/>
  <c r="Y98" i="4" s="1"/>
  <c r="I98" i="4"/>
  <c r="E98" i="4"/>
  <c r="Z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E101" i="15"/>
  <c r="R98" i="4"/>
  <c r="F101" i="15" l="1"/>
  <c r="N101" i="15"/>
  <c r="P101" i="15"/>
  <c r="Y101" i="15"/>
  <c r="W101" i="15"/>
  <c r="S98" i="4"/>
  <c r="T98" i="4" s="1"/>
  <c r="Z101" i="15"/>
  <c r="R101" i="15"/>
  <c r="H99" i="4"/>
  <c r="AC98" i="4"/>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R99" i="4"/>
  <c r="Z99" i="4"/>
  <c r="I102" i="15" l="1"/>
  <c r="U102" i="15"/>
  <c r="V102" i="15" s="1"/>
  <c r="L102" i="15"/>
  <c r="M102" i="15" s="1"/>
  <c r="N99" i="4"/>
  <c r="Q99" i="4" s="1"/>
  <c r="S99" i="4" s="1"/>
  <c r="T99" i="4" s="1"/>
  <c r="X99" i="4"/>
  <c r="AA99" i="4" s="1"/>
  <c r="AB99" i="4" s="1"/>
  <c r="E102" i="15"/>
  <c r="H100" i="4"/>
  <c r="AC99"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AC102" i="15"/>
  <c r="O101" i="4"/>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Z100" i="4"/>
  <c r="R100" i="4"/>
  <c r="L103" i="15" l="1"/>
  <c r="M103" i="15" s="1"/>
  <c r="U103" i="15"/>
  <c r="V103" i="15" s="1"/>
  <c r="I103" i="15"/>
  <c r="X100" i="4"/>
  <c r="AA100" i="4" s="1"/>
  <c r="AB100" i="4" s="1"/>
  <c r="N100" i="4"/>
  <c r="Q100" i="4" s="1"/>
  <c r="S100" i="4" s="1"/>
  <c r="E103" i="15"/>
  <c r="H101" i="4"/>
  <c r="AC100"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AC103" i="15"/>
  <c r="O102" i="4"/>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E104" i="15"/>
  <c r="R101" i="4"/>
  <c r="S101" i="4" l="1"/>
  <c r="T101" i="4" s="1"/>
  <c r="F104" i="15"/>
  <c r="N104" i="15"/>
  <c r="P104" i="15"/>
  <c r="Y104" i="15"/>
  <c r="W104" i="15"/>
  <c r="X104" i="15" s="1"/>
  <c r="R104" i="15"/>
  <c r="Z104" i="15"/>
  <c r="H102" i="4"/>
  <c r="AC101" i="4"/>
  <c r="AD101" i="4" l="1"/>
  <c r="AE101" i="4" s="1"/>
  <c r="AI101" i="4"/>
  <c r="AJ101" i="4" s="1"/>
  <c r="AF101" i="4"/>
  <c r="B102" i="4" s="1"/>
  <c r="AG101" i="4"/>
  <c r="C102" i="4" s="1"/>
  <c r="K102" i="4"/>
  <c r="Q104" i="15"/>
  <c r="S104" i="15" s="1"/>
  <c r="AA104" i="15"/>
  <c r="AB104" i="15" s="1"/>
  <c r="G104" i="15"/>
  <c r="AC104" i="15"/>
  <c r="H105"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R105" i="15"/>
  <c r="Z105" i="15"/>
  <c r="AC102" i="4"/>
  <c r="H103" i="4"/>
  <c r="X105" i="15" l="1"/>
  <c r="AA105" i="15" s="1"/>
  <c r="AB105" i="15" s="1"/>
  <c r="Q105" i="15"/>
  <c r="S105" i="15" s="1"/>
  <c r="T105" i="15" s="1"/>
  <c r="G105" i="15"/>
  <c r="K103" i="4"/>
  <c r="AD102" i="4"/>
  <c r="AE102" i="4" s="1"/>
  <c r="AI102" i="4"/>
  <c r="AJ102" i="4" s="1"/>
  <c r="AG102" i="4"/>
  <c r="C103" i="4" s="1"/>
  <c r="AF102" i="4"/>
  <c r="T102" i="4"/>
  <c r="AC105" i="15"/>
  <c r="H106"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O106" i="15"/>
  <c r="E103" i="4"/>
  <c r="I106" i="15" l="1"/>
  <c r="L106" i="15"/>
  <c r="M106" i="15" s="1"/>
  <c r="U106" i="15"/>
  <c r="V106" i="15" s="1"/>
  <c r="M103" i="4"/>
  <c r="N103" i="4" s="1"/>
  <c r="F103" i="4"/>
  <c r="W103" i="4"/>
  <c r="Y103" i="4"/>
  <c r="E106" i="15"/>
  <c r="Z103" i="4"/>
  <c r="F106" i="15" l="1"/>
  <c r="Y106" i="15"/>
  <c r="W106" i="15"/>
  <c r="N106" i="15"/>
  <c r="P106" i="15"/>
  <c r="P103" i="4"/>
  <c r="G103" i="4"/>
  <c r="X103" i="4"/>
  <c r="AA103" i="4" s="1"/>
  <c r="AB103" i="4" s="1"/>
  <c r="Q103" i="4"/>
  <c r="Z106" i="15"/>
  <c r="R106" i="15"/>
  <c r="R103" i="4"/>
  <c r="X106" i="15" l="1"/>
  <c r="AA106" i="15" s="1"/>
  <c r="AB106" i="15" s="1"/>
  <c r="Q106" i="15"/>
  <c r="S106" i="15" s="1"/>
  <c r="G106" i="15"/>
  <c r="S103" i="4"/>
  <c r="H107" i="15"/>
  <c r="AC106" i="15"/>
  <c r="AC103" i="4"/>
  <c r="H104"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E107" i="15"/>
  <c r="Z104" i="4"/>
  <c r="F107" i="15" l="1"/>
  <c r="P107" i="15"/>
  <c r="N107" i="15"/>
  <c r="W107" i="15"/>
  <c r="Y107" i="15"/>
  <c r="X104" i="4"/>
  <c r="AA104" i="4" s="1"/>
  <c r="AB104" i="4" s="1"/>
  <c r="P104" i="4"/>
  <c r="N104" i="4"/>
  <c r="Z107" i="15"/>
  <c r="R107" i="15"/>
  <c r="R104" i="4"/>
  <c r="X107" i="15" l="1"/>
  <c r="AA107" i="15" s="1"/>
  <c r="AB107" i="15" s="1"/>
  <c r="Q107" i="15"/>
  <c r="S107" i="15" s="1"/>
  <c r="G107" i="15"/>
  <c r="G104" i="4"/>
  <c r="Q104" i="4"/>
  <c r="S104" i="4" s="1"/>
  <c r="H108" i="15"/>
  <c r="AC107" i="15"/>
  <c r="AC104" i="4"/>
  <c r="H105"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R108" i="15"/>
  <c r="Z108" i="15"/>
  <c r="Z105" i="4"/>
  <c r="Q108" i="15" l="1"/>
  <c r="S108" i="15" s="1"/>
  <c r="AA108" i="15"/>
  <c r="AB108" i="15" s="1"/>
  <c r="G108" i="15"/>
  <c r="X105" i="4"/>
  <c r="AA105" i="4" s="1"/>
  <c r="AB105" i="4" s="1"/>
  <c r="P105" i="4"/>
  <c r="N105" i="4"/>
  <c r="Q105" i="4" s="1"/>
  <c r="AC108" i="15"/>
  <c r="H109" i="15"/>
  <c r="R105" i="4"/>
  <c r="J109" i="15" l="1"/>
  <c r="AG108" i="15"/>
  <c r="C109" i="15" s="1"/>
  <c r="AF108" i="15"/>
  <c r="AI108" i="15"/>
  <c r="AD108" i="15"/>
  <c r="AE108" i="15" s="1"/>
  <c r="T108" i="15"/>
  <c r="K109" i="15"/>
  <c r="S105" i="4"/>
  <c r="T105" i="4" s="1"/>
  <c r="G105" i="4"/>
  <c r="AC105" i="4"/>
  <c r="H106" i="4"/>
  <c r="AJ108" i="15" l="1"/>
  <c r="AL108" i="15"/>
  <c r="AK108" i="15"/>
  <c r="B109" i="15"/>
  <c r="AH108" i="15"/>
  <c r="D109" i="15" s="1"/>
  <c r="K106" i="4"/>
  <c r="AI105" i="4"/>
  <c r="AJ105" i="4" s="1"/>
  <c r="AD105" i="4"/>
  <c r="AE105" i="4" s="1"/>
  <c r="AG105" i="4"/>
  <c r="C106" i="4" s="1"/>
  <c r="AF105" i="4"/>
  <c r="B106" i="4" s="1"/>
  <c r="O109" i="15"/>
  <c r="O107" i="4"/>
  <c r="I109" i="15" l="1"/>
  <c r="L109" i="15"/>
  <c r="M109" i="15" s="1"/>
  <c r="U109" i="15"/>
  <c r="V109" i="15" s="1"/>
  <c r="I106" i="4"/>
  <c r="AH105" i="4"/>
  <c r="D106" i="4" s="1"/>
  <c r="AL106" i="4"/>
  <c r="AK106" i="4"/>
  <c r="E109" i="15"/>
  <c r="E106" i="4"/>
  <c r="F109" i="15" l="1"/>
  <c r="Y109" i="15"/>
  <c r="W109" i="15"/>
  <c r="N109" i="15"/>
  <c r="P109" i="15"/>
  <c r="F106" i="4"/>
  <c r="L106" i="4"/>
  <c r="U106" i="4" s="1"/>
  <c r="V106" i="4" s="1"/>
  <c r="R109" i="15"/>
  <c r="Z109" i="15"/>
  <c r="X109" i="15" l="1"/>
  <c r="AA109" i="15" s="1"/>
  <c r="AB109" i="15" s="1"/>
  <c r="Q109" i="15"/>
  <c r="S109" i="15" s="1"/>
  <c r="T109" i="15" s="1"/>
  <c r="G109" i="15"/>
  <c r="M106" i="4"/>
  <c r="N106" i="4" s="1"/>
  <c r="G106" i="4" s="1"/>
  <c r="Y106" i="4"/>
  <c r="W106" i="4"/>
  <c r="X106" i="4" s="1"/>
  <c r="H110" i="15"/>
  <c r="AC109" i="15"/>
  <c r="Z106" i="4"/>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O110" i="15"/>
  <c r="H107" i="4"/>
  <c r="AC106"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R110" i="15"/>
  <c r="Z110" i="15"/>
  <c r="E107" i="4"/>
  <c r="X110" i="15" l="1"/>
  <c r="AA110" i="15" s="1"/>
  <c r="AB110" i="15" s="1"/>
  <c r="Q110" i="15"/>
  <c r="S110" i="15" s="1"/>
  <c r="G110" i="15"/>
  <c r="F107" i="4"/>
  <c r="Y107" i="4"/>
  <c r="W107" i="4"/>
  <c r="M107" i="4"/>
  <c r="AC110" i="15"/>
  <c r="H111"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O111" i="15"/>
  <c r="H108" i="4"/>
  <c r="AC107" i="4"/>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AC111" i="15"/>
  <c r="H112"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E112" i="15"/>
  <c r="H109" i="4"/>
  <c r="AC108" i="4"/>
  <c r="F112" i="15" l="1"/>
  <c r="P112" i="15"/>
  <c r="N112" i="15"/>
  <c r="Y112" i="15"/>
  <c r="W112" i="15"/>
  <c r="X112" i="15" s="1"/>
  <c r="K109" i="4"/>
  <c r="AD108" i="4"/>
  <c r="AE108" i="4" s="1"/>
  <c r="AI108" i="4"/>
  <c r="AJ108" i="4" s="1"/>
  <c r="AG108" i="4"/>
  <c r="C109" i="4" s="1"/>
  <c r="AF108" i="4"/>
  <c r="T108" i="4"/>
  <c r="R112" i="15"/>
  <c r="Z112" i="15"/>
  <c r="AA112" i="15" l="1"/>
  <c r="AB112" i="15" s="1"/>
  <c r="Q112" i="15"/>
  <c r="S112" i="15" s="1"/>
  <c r="G112" i="15"/>
  <c r="AH108" i="4"/>
  <c r="D109" i="4" s="1"/>
  <c r="L109" i="4" s="1"/>
  <c r="U109" i="4" s="1"/>
  <c r="V109" i="4" s="1"/>
  <c r="B109" i="4"/>
  <c r="AL109" i="4"/>
  <c r="AK109" i="4"/>
  <c r="H113" i="15"/>
  <c r="AC112" i="15"/>
  <c r="O110" i="4"/>
  <c r="W109" i="4" l="1"/>
  <c r="J113" i="15"/>
  <c r="AF112" i="15"/>
  <c r="AD112" i="15"/>
  <c r="AE112" i="15" s="1"/>
  <c r="AG112" i="15"/>
  <c r="C113" i="15" s="1"/>
  <c r="AI112" i="15"/>
  <c r="T112" i="15"/>
  <c r="K113" i="15"/>
  <c r="M109" i="4"/>
  <c r="P109" i="4" s="1"/>
  <c r="I109" i="4"/>
  <c r="Y109" i="4"/>
  <c r="E109" i="4"/>
  <c r="Z109" i="4"/>
  <c r="R109" i="4"/>
  <c r="AH112" i="15" l="1"/>
  <c r="D113" i="15" s="1"/>
  <c r="B113" i="15"/>
  <c r="AJ112" i="15"/>
  <c r="AL112" i="15"/>
  <c r="AK112" i="15"/>
  <c r="N109" i="4"/>
  <c r="Q109" i="4" s="1"/>
  <c r="S109" i="4" s="1"/>
  <c r="F109" i="4"/>
  <c r="O113" i="15"/>
  <c r="H110" i="4"/>
  <c r="AC109"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R113" i="15"/>
  <c r="Z113" i="15"/>
  <c r="O111" i="4"/>
  <c r="X113" i="15" l="1"/>
  <c r="AA113" i="15" s="1"/>
  <c r="AB113" i="15" s="1"/>
  <c r="Q113" i="15"/>
  <c r="S113" i="15" s="1"/>
  <c r="G113" i="15"/>
  <c r="M110" i="4"/>
  <c r="N110" i="4" s="1"/>
  <c r="I110" i="4"/>
  <c r="W110" i="4"/>
  <c r="Y110" i="4"/>
  <c r="H114" i="15"/>
  <c r="AC113" i="15"/>
  <c r="E110" i="4"/>
  <c r="Z110" i="4"/>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AC110" i="4"/>
  <c r="H111"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R114" i="15"/>
  <c r="Z114" i="15"/>
  <c r="O112" i="4"/>
  <c r="E111"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AC111" i="4"/>
  <c r="H112"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E115" i="15"/>
  <c r="O113" i="4"/>
  <c r="F115" i="15" l="1"/>
  <c r="N115" i="15"/>
  <c r="P115" i="15"/>
  <c r="Y115" i="15"/>
  <c r="W115" i="15"/>
  <c r="X115" i="15" s="1"/>
  <c r="I112" i="4"/>
  <c r="L112" i="4"/>
  <c r="U112" i="4" s="1"/>
  <c r="V112" i="4" s="1"/>
  <c r="R115" i="15"/>
  <c r="Z115" i="15"/>
  <c r="E112" i="4"/>
  <c r="Q115" i="15" l="1"/>
  <c r="S115" i="15" s="1"/>
  <c r="AA115" i="15"/>
  <c r="AB115" i="15" s="1"/>
  <c r="G115" i="15"/>
  <c r="M112" i="4"/>
  <c r="P112" i="4" s="1"/>
  <c r="F112" i="4"/>
  <c r="Y112" i="4"/>
  <c r="W112" i="4"/>
  <c r="AC115" i="15"/>
  <c r="H116" i="15"/>
  <c r="Z112" i="4"/>
  <c r="R112" i="4"/>
  <c r="J116" i="15" l="1"/>
  <c r="AI115" i="15"/>
  <c r="AD115" i="15"/>
  <c r="AE115" i="15" s="1"/>
  <c r="AG115" i="15"/>
  <c r="C116" i="15" s="1"/>
  <c r="AF115" i="15"/>
  <c r="K116" i="15"/>
  <c r="T115" i="15"/>
  <c r="N112" i="4"/>
  <c r="Q112" i="4" s="1"/>
  <c r="S112" i="4" s="1"/>
  <c r="X112" i="4"/>
  <c r="AA112" i="4" s="1"/>
  <c r="AB112" i="4" s="1"/>
  <c r="AC112" i="4"/>
  <c r="H113"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E116" i="15"/>
  <c r="O114" i="4"/>
  <c r="F116" i="15" l="1"/>
  <c r="P116" i="15"/>
  <c r="N116" i="15"/>
  <c r="W116" i="15"/>
  <c r="Y116" i="15"/>
  <c r="I113" i="4"/>
  <c r="L113" i="4"/>
  <c r="U113" i="4" s="1"/>
  <c r="V113" i="4" s="1"/>
  <c r="Z116" i="15"/>
  <c r="R116" i="15"/>
  <c r="E113" i="4"/>
  <c r="X116" i="15" l="1"/>
  <c r="AA116" i="15" s="1"/>
  <c r="AB116" i="15" s="1"/>
  <c r="Q116" i="15"/>
  <c r="S116" i="15" s="1"/>
  <c r="G116" i="15"/>
  <c r="M113" i="4"/>
  <c r="P113" i="4" s="1"/>
  <c r="F113" i="4"/>
  <c r="Y113" i="4"/>
  <c r="W113" i="4"/>
  <c r="H117" i="15"/>
  <c r="AC116" i="15"/>
  <c r="R113" i="4"/>
  <c r="Z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O117" i="15"/>
  <c r="AC113" i="4"/>
  <c r="H114" i="4"/>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Z117" i="15"/>
  <c r="E114" i="4"/>
  <c r="X117" i="15" l="1"/>
  <c r="AA117" i="15" s="1"/>
  <c r="AB117" i="15" s="1"/>
  <c r="Q117" i="15"/>
  <c r="S117" i="15" s="1"/>
  <c r="G117" i="15"/>
  <c r="F114" i="4"/>
  <c r="Y114" i="4"/>
  <c r="W114" i="4"/>
  <c r="M114" i="4"/>
  <c r="H118" i="15"/>
  <c r="AC117" i="15"/>
  <c r="Z114" i="4"/>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O118" i="15"/>
  <c r="H115" i="4"/>
  <c r="AC114" i="4"/>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Z118" i="15"/>
  <c r="R118" i="15"/>
  <c r="O116" i="4"/>
  <c r="X118" i="15" l="1"/>
  <c r="AA118" i="15" s="1"/>
  <c r="AB118" i="15" s="1"/>
  <c r="Q118" i="15"/>
  <c r="S118" i="15" s="1"/>
  <c r="G118" i="15"/>
  <c r="L115" i="4"/>
  <c r="U115" i="4" s="1"/>
  <c r="V115" i="4" s="1"/>
  <c r="I115" i="4"/>
  <c r="AC118" i="15"/>
  <c r="H119" i="15"/>
  <c r="E115" i="4"/>
  <c r="J119" i="15" l="1"/>
  <c r="AG118" i="15"/>
  <c r="C119" i="15" s="1"/>
  <c r="AD118" i="15"/>
  <c r="AE118" i="15" s="1"/>
  <c r="AF118" i="15"/>
  <c r="AI118" i="15"/>
  <c r="T118" i="15"/>
  <c r="K119" i="15"/>
  <c r="M115" i="4"/>
  <c r="P115" i="4" s="1"/>
  <c r="F115" i="4"/>
  <c r="W115" i="4"/>
  <c r="Y115" i="4"/>
  <c r="Z115" i="4"/>
  <c r="R115" i="4"/>
  <c r="B119" i="15" l="1"/>
  <c r="AH118" i="15"/>
  <c r="D119" i="15" s="1"/>
  <c r="AL118" i="15"/>
  <c r="AK118" i="15"/>
  <c r="AJ118" i="15"/>
  <c r="X115" i="4"/>
  <c r="AA115" i="4" s="1"/>
  <c r="AB115" i="4" s="1"/>
  <c r="N115" i="4"/>
  <c r="Q115" i="4" s="1"/>
  <c r="S115" i="4" s="1"/>
  <c r="O119" i="15"/>
  <c r="H116" i="4"/>
  <c r="AC115" i="4"/>
  <c r="U119" i="15" l="1"/>
  <c r="V119" i="15" s="1"/>
  <c r="L119" i="15"/>
  <c r="M119" i="15" s="1"/>
  <c r="I119" i="15"/>
  <c r="G115" i="4"/>
  <c r="K116" i="4"/>
  <c r="AI115" i="4"/>
  <c r="AJ115" i="4" s="1"/>
  <c r="AD115" i="4"/>
  <c r="AE115" i="4" s="1"/>
  <c r="AG115" i="4"/>
  <c r="C116" i="4" s="1"/>
  <c r="AF115" i="4"/>
  <c r="T115" i="4"/>
  <c r="E119" i="15"/>
  <c r="F119" i="15" l="1"/>
  <c r="N119" i="15"/>
  <c r="P119" i="15"/>
  <c r="Y119" i="15"/>
  <c r="W119" i="15"/>
  <c r="X119" i="15" s="1"/>
  <c r="B116" i="4"/>
  <c r="AH115" i="4"/>
  <c r="D116" i="4" s="1"/>
  <c r="AL116" i="4"/>
  <c r="AK116" i="4"/>
  <c r="R119" i="15"/>
  <c r="Z119" i="15"/>
  <c r="O117" i="4"/>
  <c r="Q119" i="15" l="1"/>
  <c r="S119" i="15" s="1"/>
  <c r="AA119" i="15"/>
  <c r="AB119" i="15" s="1"/>
  <c r="G119" i="15"/>
  <c r="I116" i="4"/>
  <c r="L116" i="4"/>
  <c r="U116" i="4" s="1"/>
  <c r="V116" i="4" s="1"/>
  <c r="AC119" i="15"/>
  <c r="H120" i="15"/>
  <c r="E116" i="4"/>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H117" i="4"/>
  <c r="AC116" i="4"/>
  <c r="F120" i="15" l="1"/>
  <c r="Y120" i="15"/>
  <c r="W120" i="15"/>
  <c r="N120" i="15"/>
  <c r="P120" i="15"/>
  <c r="K117" i="4"/>
  <c r="AI116" i="4"/>
  <c r="AJ116" i="4" s="1"/>
  <c r="AD116" i="4"/>
  <c r="AE116" i="4" s="1"/>
  <c r="AG116" i="4"/>
  <c r="C117" i="4" s="1"/>
  <c r="AF116" i="4"/>
  <c r="T116" i="4"/>
  <c r="Z120" i="15"/>
  <c r="R120" i="15"/>
  <c r="X120" i="15" l="1"/>
  <c r="AA120" i="15" s="1"/>
  <c r="AB120" i="15" s="1"/>
  <c r="Q120" i="15"/>
  <c r="S120" i="15" s="1"/>
  <c r="G120" i="15"/>
  <c r="AL117" i="4"/>
  <c r="B117" i="4"/>
  <c r="AH116" i="4"/>
  <c r="D117" i="4" s="1"/>
  <c r="AK117" i="4"/>
  <c r="H121" i="15"/>
  <c r="AC120" i="15"/>
  <c r="O118" i="4"/>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Z121" i="15"/>
  <c r="R121" i="15"/>
  <c r="AC117" i="4"/>
  <c r="H118" i="4"/>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E118" i="4"/>
  <c r="Z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Z122" i="15"/>
  <c r="R122" i="15"/>
  <c r="H119" i="4"/>
  <c r="AC118" i="4"/>
  <c r="Q122" i="15" l="1"/>
  <c r="S122" i="15" s="1"/>
  <c r="AA122" i="15"/>
  <c r="AB122" i="15" s="1"/>
  <c r="G122" i="15"/>
  <c r="K119" i="4"/>
  <c r="AI118" i="4"/>
  <c r="AJ118" i="4" s="1"/>
  <c r="AD118" i="4"/>
  <c r="AE118" i="4" s="1"/>
  <c r="AG118" i="4"/>
  <c r="C119" i="4" s="1"/>
  <c r="AF118" i="4"/>
  <c r="T118" i="4"/>
  <c r="AC122" i="15"/>
  <c r="H123"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O123" i="15"/>
  <c r="E119" i="4"/>
  <c r="I123" i="15" l="1"/>
  <c r="U123" i="15"/>
  <c r="V123" i="15" s="1"/>
  <c r="L123" i="15"/>
  <c r="M123" i="15" s="1"/>
  <c r="F119" i="4"/>
  <c r="W119" i="4"/>
  <c r="Y119" i="4"/>
  <c r="M119" i="4"/>
  <c r="E123" i="15"/>
  <c r="Z119" i="4"/>
  <c r="F123" i="15" l="1"/>
  <c r="P123" i="15"/>
  <c r="N123" i="15"/>
  <c r="Q123" i="15" s="1"/>
  <c r="Y123" i="15"/>
  <c r="W123" i="15"/>
  <c r="X123" i="15" s="1"/>
  <c r="X119" i="4"/>
  <c r="AA119" i="4" s="1"/>
  <c r="AB119" i="4" s="1"/>
  <c r="N119" i="4"/>
  <c r="G119" i="4" s="1"/>
  <c r="P119" i="4"/>
  <c r="Z123" i="15"/>
  <c r="R123" i="15"/>
  <c r="R119" i="4"/>
  <c r="AA123" i="15" l="1"/>
  <c r="AB123" i="15" s="1"/>
  <c r="S123" i="15"/>
  <c r="G123" i="15"/>
  <c r="Q119" i="4"/>
  <c r="S119" i="4" s="1"/>
  <c r="H124" i="15"/>
  <c r="AC123" i="15"/>
  <c r="AC119" i="4"/>
  <c r="H120" i="4"/>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4" i="15"/>
  <c r="O121" i="4"/>
  <c r="I124" i="15" l="1"/>
  <c r="U124" i="15"/>
  <c r="V124" i="15" s="1"/>
  <c r="L124" i="15"/>
  <c r="M124" i="15" s="1"/>
  <c r="Y120" i="4"/>
  <c r="W120" i="4"/>
  <c r="M120" i="4"/>
  <c r="N120" i="4" s="1"/>
  <c r="I120" i="4"/>
  <c r="E124" i="15"/>
  <c r="Z120" i="4"/>
  <c r="E120" i="4"/>
  <c r="F124" i="15" l="1"/>
  <c r="W124" i="15"/>
  <c r="Y124" i="15"/>
  <c r="N124" i="15"/>
  <c r="P124" i="15"/>
  <c r="P120" i="4"/>
  <c r="F120" i="4"/>
  <c r="Q120" i="4"/>
  <c r="Z124" i="15"/>
  <c r="R124" i="15"/>
  <c r="R120" i="4"/>
  <c r="X124" i="15" l="1"/>
  <c r="AA124" i="15" s="1"/>
  <c r="AB124" i="15" s="1"/>
  <c r="Q124" i="15"/>
  <c r="S124" i="15" s="1"/>
  <c r="G124" i="15"/>
  <c r="S120" i="4"/>
  <c r="T120" i="4" s="1"/>
  <c r="G120" i="4"/>
  <c r="X120" i="4"/>
  <c r="AA120" i="4" s="1"/>
  <c r="AB120" i="4" s="1"/>
  <c r="H125" i="15"/>
  <c r="AC124" i="15"/>
  <c r="AC120" i="4"/>
  <c r="H121" i="4"/>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E125" i="15"/>
  <c r="Z121" i="4"/>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6" i="15"/>
  <c r="AC125" i="15"/>
  <c r="H122" i="4"/>
  <c r="AC121"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6" i="15"/>
  <c r="E122" i="4"/>
  <c r="F126" i="15" l="1"/>
  <c r="Y126" i="15"/>
  <c r="W126" i="15"/>
  <c r="P126" i="15"/>
  <c r="N126" i="15"/>
  <c r="M122" i="4"/>
  <c r="P122" i="4" s="1"/>
  <c r="F122" i="4"/>
  <c r="Y122" i="4"/>
  <c r="W122" i="4"/>
  <c r="Z126" i="15"/>
  <c r="R126" i="15"/>
  <c r="Z122" i="4"/>
  <c r="R122" i="4"/>
  <c r="N122" i="4" l="1"/>
  <c r="Q122" i="4" s="1"/>
  <c r="S122" i="4" s="1"/>
  <c r="X126" i="15"/>
  <c r="AA126" i="15" s="1"/>
  <c r="AB126" i="15" s="1"/>
  <c r="Q126" i="15"/>
  <c r="S126" i="15" s="1"/>
  <c r="G126" i="15"/>
  <c r="X122" i="4"/>
  <c r="AA122" i="4" s="1"/>
  <c r="AB122" i="4" s="1"/>
  <c r="H127" i="15"/>
  <c r="AC126" i="15"/>
  <c r="H123" i="4"/>
  <c r="AC122" i="4"/>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7" i="15"/>
  <c r="E123" i="4"/>
  <c r="F127" i="15" l="1"/>
  <c r="N127" i="15"/>
  <c r="P127" i="15"/>
  <c r="Y127" i="15"/>
  <c r="W127" i="15"/>
  <c r="X127" i="15" s="1"/>
  <c r="M123" i="4"/>
  <c r="N123" i="4" s="1"/>
  <c r="Q123" i="4" s="1"/>
  <c r="F123" i="4"/>
  <c r="W123" i="4"/>
  <c r="Y123" i="4"/>
  <c r="Z127" i="15"/>
  <c r="R127" i="15"/>
  <c r="Z123" i="4"/>
  <c r="Q127" i="15" l="1"/>
  <c r="S127" i="15" s="1"/>
  <c r="AA127" i="15"/>
  <c r="AB127" i="15" s="1"/>
  <c r="G127" i="15"/>
  <c r="X123" i="4"/>
  <c r="AA123" i="4" s="1"/>
  <c r="AB123" i="4" s="1"/>
  <c r="P123" i="4"/>
  <c r="G123" i="4"/>
  <c r="AC127" i="15"/>
  <c r="H128" i="15"/>
  <c r="R123" i="4"/>
  <c r="J128" i="15" l="1"/>
  <c r="AG127" i="15"/>
  <c r="C128" i="15" s="1"/>
  <c r="AF127" i="15"/>
  <c r="AD127" i="15"/>
  <c r="AE127" i="15" s="1"/>
  <c r="AI127" i="15"/>
  <c r="T127" i="15"/>
  <c r="K128" i="15"/>
  <c r="S123" i="4"/>
  <c r="AC123" i="4"/>
  <c r="H124"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8" i="15"/>
  <c r="E124" i="4"/>
  <c r="F128" i="15" l="1"/>
  <c r="Y128" i="15"/>
  <c r="W128" i="15"/>
  <c r="N128" i="15"/>
  <c r="Q128" i="15" s="1"/>
  <c r="P128" i="15"/>
  <c r="F124" i="4"/>
  <c r="W124" i="4"/>
  <c r="Y124" i="4"/>
  <c r="M124" i="4"/>
  <c r="R128" i="15"/>
  <c r="Z128" i="15"/>
  <c r="Z124" i="4"/>
  <c r="X128" i="15" l="1"/>
  <c r="AA128" i="15" s="1"/>
  <c r="AB128" i="15" s="1"/>
  <c r="S128" i="15"/>
  <c r="T128" i="15" s="1"/>
  <c r="G128" i="15"/>
  <c r="X124" i="4"/>
  <c r="AA124" i="4" s="1"/>
  <c r="AB124" i="4" s="1"/>
  <c r="N124" i="4"/>
  <c r="P124" i="4"/>
  <c r="AC128" i="15"/>
  <c r="H129" i="15"/>
  <c r="R124" i="4"/>
  <c r="J129" i="15" l="1"/>
  <c r="AD128" i="15"/>
  <c r="AE128" i="15" s="1"/>
  <c r="AG128" i="15"/>
  <c r="C129" i="15" s="1"/>
  <c r="AF128" i="15"/>
  <c r="AI128" i="15"/>
  <c r="K129" i="15"/>
  <c r="Q124" i="4"/>
  <c r="S124" i="4" s="1"/>
  <c r="G124" i="4"/>
  <c r="H125" i="4"/>
  <c r="AC124"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Z129" i="15"/>
  <c r="E125" i="4"/>
  <c r="X129" i="15" l="1"/>
  <c r="AA129" i="15" s="1"/>
  <c r="AB129" i="15" s="1"/>
  <c r="Q129" i="15"/>
  <c r="S129" i="15" s="1"/>
  <c r="G129" i="15"/>
  <c r="M125" i="4"/>
  <c r="N125" i="4" s="1"/>
  <c r="F125" i="4"/>
  <c r="W125" i="4"/>
  <c r="Y125" i="4"/>
  <c r="AC129" i="15"/>
  <c r="H130" i="15"/>
  <c r="Z125" i="4"/>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O130" i="15"/>
  <c r="H126" i="4"/>
  <c r="AC125"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R130" i="15"/>
  <c r="Z130" i="15"/>
  <c r="O127" i="4"/>
  <c r="E126" i="4"/>
  <c r="X130" i="15" l="1"/>
  <c r="AA130" i="15" s="1"/>
  <c r="AB130" i="15" s="1"/>
  <c r="Q130" i="15"/>
  <c r="S130" i="15" s="1"/>
  <c r="G130" i="15"/>
  <c r="U126" i="4"/>
  <c r="V126" i="4" s="1"/>
  <c r="M126" i="4"/>
  <c r="F126" i="4"/>
  <c r="H131" i="15"/>
  <c r="AC130" i="15"/>
  <c r="J131" i="15" l="1"/>
  <c r="AG130" i="15"/>
  <c r="C131" i="15" s="1"/>
  <c r="AI130" i="15"/>
  <c r="AF130" i="15"/>
  <c r="AD130" i="15"/>
  <c r="AE130" i="15" s="1"/>
  <c r="T130" i="15"/>
  <c r="K131" i="15"/>
  <c r="Y126" i="4"/>
  <c r="W126" i="4"/>
  <c r="X126" i="4" s="1"/>
  <c r="P126" i="4"/>
  <c r="N126" i="4"/>
  <c r="G126" i="4" s="1"/>
  <c r="Z126" i="4"/>
  <c r="R126" i="4"/>
  <c r="AH130" i="15" l="1"/>
  <c r="D131" i="15" s="1"/>
  <c r="B131" i="15"/>
  <c r="AJ130" i="15"/>
  <c r="AK130" i="15"/>
  <c r="AL130" i="15"/>
  <c r="Q126" i="4"/>
  <c r="S126" i="4" s="1"/>
  <c r="AA126" i="4"/>
  <c r="AB126" i="4" s="1"/>
  <c r="O131" i="15"/>
  <c r="AC126" i="4"/>
  <c r="H127" i="4"/>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R131" i="15"/>
  <c r="Z131" i="15"/>
  <c r="O128" i="4"/>
  <c r="X131" i="15" l="1"/>
  <c r="AA131" i="15" s="1"/>
  <c r="AB131" i="15" s="1"/>
  <c r="Q131" i="15"/>
  <c r="S131" i="15" s="1"/>
  <c r="G131" i="15"/>
  <c r="L127" i="4"/>
  <c r="U127" i="4" s="1"/>
  <c r="V127" i="4" s="1"/>
  <c r="I127" i="4"/>
  <c r="H132" i="15"/>
  <c r="AC131" i="15"/>
  <c r="E127" i="4"/>
  <c r="J132" i="15" l="1"/>
  <c r="AD131" i="15"/>
  <c r="AE131" i="15" s="1"/>
  <c r="AG131" i="15"/>
  <c r="C132" i="15" s="1"/>
  <c r="AF131" i="15"/>
  <c r="AI131" i="15"/>
  <c r="T131" i="15"/>
  <c r="K132" i="15"/>
  <c r="M127" i="4"/>
  <c r="P127" i="4" s="1"/>
  <c r="F127" i="4"/>
  <c r="W127" i="4"/>
  <c r="Y127" i="4"/>
  <c r="R127" i="4"/>
  <c r="Z127" i="4"/>
  <c r="B132" i="15" l="1"/>
  <c r="AH131" i="15"/>
  <c r="D132" i="15" s="1"/>
  <c r="AK131" i="15"/>
  <c r="AL131" i="15"/>
  <c r="AJ131" i="15"/>
  <c r="N127" i="4"/>
  <c r="Q127" i="4" s="1"/>
  <c r="S127" i="4" s="1"/>
  <c r="X127" i="4"/>
  <c r="AA127" i="4" s="1"/>
  <c r="AB127" i="4" s="1"/>
  <c r="O132" i="15"/>
  <c r="H128" i="4"/>
  <c r="AC127" i="4"/>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R132" i="15"/>
  <c r="O129" i="4"/>
  <c r="X132" i="15" l="1"/>
  <c r="AA132" i="15" s="1"/>
  <c r="AB132" i="15" s="1"/>
  <c r="Q132" i="15"/>
  <c r="S132" i="15" s="1"/>
  <c r="G132" i="15"/>
  <c r="M128" i="4"/>
  <c r="N128" i="4" s="1"/>
  <c r="I128" i="4"/>
  <c r="Y128" i="4"/>
  <c r="W128" i="4"/>
  <c r="AC132" i="15"/>
  <c r="H133" i="15"/>
  <c r="Z128" i="4"/>
  <c r="E128" i="4"/>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O133" i="15"/>
  <c r="H129" i="4"/>
  <c r="AC128"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R133" i="15"/>
  <c r="Z133" i="15"/>
  <c r="E129" i="4"/>
  <c r="Z129" i="4"/>
  <c r="X133" i="15" l="1"/>
  <c r="AA133" i="15" s="1"/>
  <c r="AB133" i="15" s="1"/>
  <c r="Q133" i="15"/>
  <c r="S133" i="15" s="1"/>
  <c r="G133" i="15"/>
  <c r="F129" i="4"/>
  <c r="M129" i="4"/>
  <c r="P129" i="4" s="1"/>
  <c r="W129" i="4"/>
  <c r="H134" i="15"/>
  <c r="AC133" i="15"/>
  <c r="R129" i="4"/>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O134" i="15"/>
  <c r="H130" i="4"/>
  <c r="AC129"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R134" i="15"/>
  <c r="Z134" i="15"/>
  <c r="E130" i="4"/>
  <c r="X134" i="15" l="1"/>
  <c r="AA134" i="15" s="1"/>
  <c r="AB134" i="15" s="1"/>
  <c r="Q134" i="15"/>
  <c r="S134" i="15" s="1"/>
  <c r="G134" i="15"/>
  <c r="F130" i="4"/>
  <c r="Y130" i="4"/>
  <c r="W130" i="4"/>
  <c r="M130" i="4"/>
  <c r="H135" i="15"/>
  <c r="AC134" i="15"/>
  <c r="Z130" i="4"/>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O135" i="15"/>
  <c r="H131" i="4"/>
  <c r="AC130"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Z135" i="15"/>
  <c r="R135" i="15"/>
  <c r="O132" i="4"/>
  <c r="X135" i="15" l="1"/>
  <c r="AA135" i="15" s="1"/>
  <c r="AB135" i="15" s="1"/>
  <c r="Q135" i="15"/>
  <c r="S135" i="15" s="1"/>
  <c r="G135" i="15"/>
  <c r="I131" i="4"/>
  <c r="L131" i="4"/>
  <c r="U131" i="4" s="1"/>
  <c r="V131" i="4" s="1"/>
  <c r="AC135" i="15"/>
  <c r="H136" i="15"/>
  <c r="E131" i="4"/>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E136" i="15"/>
  <c r="H132" i="4"/>
  <c r="AC131" i="4"/>
  <c r="F136" i="15" l="1"/>
  <c r="P136" i="15"/>
  <c r="N136" i="15"/>
  <c r="Y136" i="15"/>
  <c r="W136" i="15"/>
  <c r="X136" i="15" s="1"/>
  <c r="K132" i="4"/>
  <c r="AD131" i="4"/>
  <c r="AE131" i="4" s="1"/>
  <c r="AI131" i="4"/>
  <c r="AJ131" i="4" s="1"/>
  <c r="AG131" i="4"/>
  <c r="C132" i="4" s="1"/>
  <c r="AF131" i="4"/>
  <c r="Z136" i="15"/>
  <c r="R136" i="15"/>
  <c r="G136" i="15" l="1"/>
  <c r="Q136" i="15"/>
  <c r="S136" i="15" s="1"/>
  <c r="AA136" i="15"/>
  <c r="AB136" i="15" s="1"/>
  <c r="AL132" i="4"/>
  <c r="AK132" i="4"/>
  <c r="B132" i="4"/>
  <c r="AH131" i="4"/>
  <c r="D132" i="4" s="1"/>
  <c r="H137" i="15"/>
  <c r="AC136" i="15"/>
  <c r="O133" i="4"/>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Z137" i="15"/>
  <c r="H133" i="4"/>
  <c r="AC132" i="4"/>
  <c r="X137" i="15" l="1"/>
  <c r="AA137" i="15" s="1"/>
  <c r="AB137" i="15" s="1"/>
  <c r="Q137" i="15"/>
  <c r="S137" i="15" s="1"/>
  <c r="G137" i="15"/>
  <c r="K133" i="4"/>
  <c r="AD132" i="4"/>
  <c r="AE132" i="4" s="1"/>
  <c r="AI132" i="4"/>
  <c r="AJ132" i="4" s="1"/>
  <c r="AG132" i="4"/>
  <c r="C133" i="4" s="1"/>
  <c r="AF132" i="4"/>
  <c r="AC137" i="15"/>
  <c r="H138"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O138" i="15"/>
  <c r="E133" i="4"/>
  <c r="I138" i="15" l="1"/>
  <c r="L138" i="15"/>
  <c r="M138" i="15" s="1"/>
  <c r="U138" i="15"/>
  <c r="V138" i="15" s="1"/>
  <c r="M133" i="4"/>
  <c r="P133" i="4" s="1"/>
  <c r="F133" i="4"/>
  <c r="Y133" i="4"/>
  <c r="W133" i="4"/>
  <c r="E138" i="15"/>
  <c r="Z133" i="4"/>
  <c r="R133" i="4"/>
  <c r="N133" i="4" l="1"/>
  <c r="Q133" i="4" s="1"/>
  <c r="S133" i="4" s="1"/>
  <c r="F138" i="15"/>
  <c r="N138" i="15"/>
  <c r="P138" i="15"/>
  <c r="W138" i="15"/>
  <c r="Y138" i="15"/>
  <c r="X133" i="4"/>
  <c r="AA133" i="4" s="1"/>
  <c r="AB133" i="4" s="1"/>
  <c r="R138" i="15"/>
  <c r="Z138" i="15"/>
  <c r="H134" i="4"/>
  <c r="AC133" i="4"/>
  <c r="G133" i="4" l="1"/>
  <c r="X138" i="15"/>
  <c r="AA138" i="15" s="1"/>
  <c r="AB138" i="15" s="1"/>
  <c r="Q138" i="15"/>
  <c r="S138" i="15" s="1"/>
  <c r="G138" i="15"/>
  <c r="K134" i="4"/>
  <c r="AI133" i="4"/>
  <c r="AJ133" i="4" s="1"/>
  <c r="AD133" i="4"/>
  <c r="AE133" i="4" s="1"/>
  <c r="AG133" i="4"/>
  <c r="C134" i="4" s="1"/>
  <c r="AF133" i="4"/>
  <c r="T133" i="4"/>
  <c r="AC138" i="15"/>
  <c r="H139"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Z134" i="4"/>
  <c r="E134" i="4"/>
  <c r="I139" i="15" l="1"/>
  <c r="L139" i="15"/>
  <c r="M139" i="15" s="1"/>
  <c r="U139" i="15"/>
  <c r="V139" i="15" s="1"/>
  <c r="P134" i="4"/>
  <c r="F134" i="4"/>
  <c r="Q134" i="4"/>
  <c r="E139" i="15"/>
  <c r="R134" i="4"/>
  <c r="F139" i="15" l="1"/>
  <c r="W139" i="15"/>
  <c r="Y139" i="15"/>
  <c r="P139" i="15"/>
  <c r="N139" i="15"/>
  <c r="S134" i="4"/>
  <c r="T134" i="4" s="1"/>
  <c r="G134" i="4"/>
  <c r="X134" i="4"/>
  <c r="AA134" i="4" s="1"/>
  <c r="AB134" i="4" s="1"/>
  <c r="Z139" i="15"/>
  <c r="R139" i="15"/>
  <c r="AC134" i="4"/>
  <c r="H135"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O140" i="15"/>
  <c r="Z135" i="4"/>
  <c r="I140" i="15" l="1"/>
  <c r="U140" i="15"/>
  <c r="V140" i="15" s="1"/>
  <c r="L140" i="15"/>
  <c r="M140" i="15" s="1"/>
  <c r="N135" i="4"/>
  <c r="G135" i="4" s="1"/>
  <c r="P135" i="4"/>
  <c r="X135" i="4"/>
  <c r="AA135" i="4" s="1"/>
  <c r="AB135" i="4" s="1"/>
  <c r="E140" i="15"/>
  <c r="R135" i="4"/>
  <c r="F140" i="15" l="1"/>
  <c r="N140" i="15"/>
  <c r="P140" i="15"/>
  <c r="W140" i="15"/>
  <c r="Y140" i="15"/>
  <c r="Q135" i="4"/>
  <c r="S135" i="4" s="1"/>
  <c r="Z140" i="15"/>
  <c r="R140" i="15"/>
  <c r="H136" i="4"/>
  <c r="AC135" i="4"/>
  <c r="X140" i="15" l="1"/>
  <c r="AA140" i="15" s="1"/>
  <c r="AB140" i="15" s="1"/>
  <c r="Q140" i="15"/>
  <c r="S140" i="15" s="1"/>
  <c r="G140" i="15"/>
  <c r="K136" i="4"/>
  <c r="AI135" i="4"/>
  <c r="AJ135" i="4" s="1"/>
  <c r="AD135" i="4"/>
  <c r="AE135" i="4" s="1"/>
  <c r="AG135" i="4"/>
  <c r="C136" i="4" s="1"/>
  <c r="AF135" i="4"/>
  <c r="T135" i="4"/>
  <c r="AC140" i="15"/>
  <c r="H141"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O141" i="15"/>
  <c r="E136" i="4"/>
  <c r="L141" i="15" l="1"/>
  <c r="M141" i="15" s="1"/>
  <c r="U141" i="15"/>
  <c r="V141" i="15" s="1"/>
  <c r="I141" i="15"/>
  <c r="F136" i="4"/>
  <c r="Y136" i="4"/>
  <c r="W136" i="4"/>
  <c r="M136" i="4"/>
  <c r="E141" i="15"/>
  <c r="Z136" i="4"/>
  <c r="F141" i="15" l="1"/>
  <c r="W141" i="15"/>
  <c r="Y141" i="15"/>
  <c r="P141" i="15"/>
  <c r="N141" i="15"/>
  <c r="X136" i="4"/>
  <c r="AA136" i="4" s="1"/>
  <c r="AB136" i="4" s="1"/>
  <c r="N136" i="4"/>
  <c r="G136" i="4" s="1"/>
  <c r="P136" i="4"/>
  <c r="R141" i="15"/>
  <c r="Z141" i="15"/>
  <c r="R136" i="4"/>
  <c r="X141" i="15" l="1"/>
  <c r="AA141" i="15" s="1"/>
  <c r="AB141" i="15" s="1"/>
  <c r="Q141" i="15"/>
  <c r="S141" i="15" s="1"/>
  <c r="G141" i="15"/>
  <c r="Q136" i="4"/>
  <c r="S136" i="4" s="1"/>
  <c r="T136" i="4" s="1"/>
  <c r="H142" i="15"/>
  <c r="AC141" i="15"/>
  <c r="AC136" i="4"/>
  <c r="H137"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Z142" i="15"/>
  <c r="R142" i="15"/>
  <c r="Z137" i="4"/>
  <c r="X142" i="15" l="1"/>
  <c r="AA142" i="15" s="1"/>
  <c r="AB142" i="15" s="1"/>
  <c r="Q142" i="15"/>
  <c r="S142" i="15" s="1"/>
  <c r="G142" i="15"/>
  <c r="P137" i="4"/>
  <c r="N137" i="4"/>
  <c r="X137" i="4"/>
  <c r="AA137" i="4" s="1"/>
  <c r="AB137" i="4" s="1"/>
  <c r="H143" i="15"/>
  <c r="AC142" i="15"/>
  <c r="R137" i="4"/>
  <c r="J143" i="15" l="1"/>
  <c r="AG142" i="15"/>
  <c r="C143" i="15" s="1"/>
  <c r="AF142" i="15"/>
  <c r="AI142" i="15"/>
  <c r="AD142" i="15"/>
  <c r="AE142" i="15" s="1"/>
  <c r="T142" i="15"/>
  <c r="K143" i="15"/>
  <c r="Q137" i="4"/>
  <c r="S137" i="4" s="1"/>
  <c r="G137" i="4"/>
  <c r="AC137" i="4"/>
  <c r="H138"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43" i="15"/>
  <c r="Z138" i="4"/>
  <c r="E138" i="4"/>
  <c r="S143" i="15" l="1"/>
  <c r="AA143" i="15"/>
  <c r="AB143" i="15" s="1"/>
  <c r="G143" i="15"/>
  <c r="P138" i="4"/>
  <c r="F138" i="4"/>
  <c r="Q138" i="4"/>
  <c r="H144" i="15"/>
  <c r="AC143" i="15"/>
  <c r="R138" i="4"/>
  <c r="J144" i="15" l="1"/>
  <c r="AD143" i="15"/>
  <c r="AE143" i="15" s="1"/>
  <c r="AG143" i="15"/>
  <c r="C144" i="15" s="1"/>
  <c r="AF143" i="15"/>
  <c r="AI143" i="15"/>
  <c r="T143" i="15"/>
  <c r="K144" i="15"/>
  <c r="S138" i="4"/>
  <c r="T138" i="4" s="1"/>
  <c r="G138" i="4"/>
  <c r="X138" i="4"/>
  <c r="AA138" i="4" s="1"/>
  <c r="AB138" i="4" s="1"/>
  <c r="AC138" i="4"/>
  <c r="H139" i="4"/>
  <c r="B144" i="15" l="1"/>
  <c r="AH143" i="15"/>
  <c r="D144" i="15" s="1"/>
  <c r="AK143" i="15"/>
  <c r="AJ143" i="15"/>
  <c r="AL143" i="15"/>
  <c r="AD138" i="4"/>
  <c r="AE138" i="4" s="1"/>
  <c r="AI138" i="4"/>
  <c r="AJ138" i="4" s="1"/>
  <c r="AF138" i="4"/>
  <c r="B139" i="4" s="1"/>
  <c r="AG138" i="4"/>
  <c r="C139" i="4" s="1"/>
  <c r="K139" i="4"/>
  <c r="O144" i="15"/>
  <c r="O140" i="4"/>
  <c r="L144" i="15" l="1"/>
  <c r="M144" i="15" s="1"/>
  <c r="U144" i="15"/>
  <c r="V144" i="15" s="1"/>
  <c r="I144" i="15"/>
  <c r="AK139" i="4"/>
  <c r="AL139" i="4"/>
  <c r="AH138" i="4"/>
  <c r="D139" i="4" s="1"/>
  <c r="L139" i="4" s="1"/>
  <c r="U139" i="4" s="1"/>
  <c r="V139" i="4" s="1"/>
  <c r="W139" i="4" s="1"/>
  <c r="I139" i="4"/>
  <c r="E144" i="15"/>
  <c r="E139" i="4"/>
  <c r="F144" i="15" l="1"/>
  <c r="Y144" i="15"/>
  <c r="W144" i="15"/>
  <c r="N144" i="15"/>
  <c r="P144" i="15"/>
  <c r="Y139" i="4"/>
  <c r="M139" i="4"/>
  <c r="F139" i="4"/>
  <c r="R144" i="15"/>
  <c r="Z144" i="15"/>
  <c r="Z139" i="4"/>
  <c r="X144" i="15" l="1"/>
  <c r="AA144" i="15" s="1"/>
  <c r="AB144" i="15" s="1"/>
  <c r="Q144" i="15"/>
  <c r="S144" i="15" s="1"/>
  <c r="G144" i="15"/>
  <c r="N139" i="4"/>
  <c r="G139" i="4" s="1"/>
  <c r="P139" i="4"/>
  <c r="X139" i="4"/>
  <c r="AA139" i="4" s="1"/>
  <c r="AB139" i="4" s="1"/>
  <c r="AC144" i="15"/>
  <c r="H145" i="15"/>
  <c r="R139" i="4"/>
  <c r="J145" i="15" l="1"/>
  <c r="AF144" i="15"/>
  <c r="AI144" i="15"/>
  <c r="AD144" i="15"/>
  <c r="AE144" i="15" s="1"/>
  <c r="AG144" i="15"/>
  <c r="C145" i="15" s="1"/>
  <c r="T144" i="15"/>
  <c r="K145" i="15"/>
  <c r="Q139" i="4"/>
  <c r="S139" i="4" s="1"/>
  <c r="H140" i="4"/>
  <c r="AC139"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E145" i="15"/>
  <c r="O141" i="4"/>
  <c r="F145" i="15" l="1"/>
  <c r="Y145" i="15"/>
  <c r="W145" i="15"/>
  <c r="P145" i="15"/>
  <c r="N145" i="15"/>
  <c r="Y140" i="4"/>
  <c r="M140" i="4"/>
  <c r="P140" i="4" s="1"/>
  <c r="W140" i="4"/>
  <c r="I140" i="4"/>
  <c r="R145" i="15"/>
  <c r="Z145" i="15"/>
  <c r="E140" i="4"/>
  <c r="R140" i="4"/>
  <c r="Z140" i="4"/>
  <c r="X145" i="15" l="1"/>
  <c r="AA145" i="15" s="1"/>
  <c r="AB145" i="15" s="1"/>
  <c r="N140" i="4"/>
  <c r="Q140" i="4" s="1"/>
  <c r="S140" i="4" s="1"/>
  <c r="T140" i="4" s="1"/>
  <c r="Q145" i="15"/>
  <c r="S145" i="15" s="1"/>
  <c r="G145" i="15"/>
  <c r="F140" i="4"/>
  <c r="X140" i="4" s="1"/>
  <c r="AA140" i="4" s="1"/>
  <c r="AB140" i="4" s="1"/>
  <c r="AC145" i="15"/>
  <c r="H146" i="15"/>
  <c r="AC140" i="4"/>
  <c r="H141" i="4"/>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O146" i="15"/>
  <c r="E141" i="4"/>
  <c r="L146" i="15" l="1"/>
  <c r="M146" i="15" s="1"/>
  <c r="U146" i="15"/>
  <c r="V146" i="15" s="1"/>
  <c r="I146" i="15"/>
  <c r="F141" i="4"/>
  <c r="L141" i="4"/>
  <c r="U141" i="4" s="1"/>
  <c r="V141" i="4" s="1"/>
  <c r="E146" i="15"/>
  <c r="F146" i="15" l="1"/>
  <c r="W146" i="15"/>
  <c r="Y146" i="15"/>
  <c r="N146" i="15"/>
  <c r="P146" i="15"/>
  <c r="M141" i="4"/>
  <c r="N141" i="4" s="1"/>
  <c r="G141" i="4" s="1"/>
  <c r="Y141" i="4"/>
  <c r="W141" i="4"/>
  <c r="X141" i="4" s="1"/>
  <c r="R146" i="15"/>
  <c r="Z146" i="15"/>
  <c r="Z141" i="4"/>
  <c r="X146" i="15" l="1"/>
  <c r="AA146" i="15" s="1"/>
  <c r="AB146" i="15" s="1"/>
  <c r="Q146" i="15"/>
  <c r="S146" i="15" s="1"/>
  <c r="G146" i="15"/>
  <c r="P141" i="4"/>
  <c r="AA141" i="4"/>
  <c r="AB141" i="4" s="1"/>
  <c r="Q141" i="4"/>
  <c r="AC146" i="15"/>
  <c r="H147" i="15"/>
  <c r="R141" i="4"/>
  <c r="J147" i="15" l="1"/>
  <c r="AF146" i="15"/>
  <c r="AI146" i="15"/>
  <c r="AG146" i="15"/>
  <c r="C147" i="15" s="1"/>
  <c r="AD146" i="15"/>
  <c r="AE146" i="15" s="1"/>
  <c r="T146" i="15"/>
  <c r="K147" i="15"/>
  <c r="S141" i="4"/>
  <c r="AC141" i="4"/>
  <c r="H142"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7" i="15"/>
  <c r="E142" i="4"/>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H148" i="15"/>
  <c r="AC147" i="15"/>
  <c r="R142" i="4"/>
  <c r="J148" i="15" l="1"/>
  <c r="AG147" i="15"/>
  <c r="C148" i="15" s="1"/>
  <c r="AF147" i="15"/>
  <c r="AI147" i="15"/>
  <c r="AD147" i="15"/>
  <c r="AE147" i="15" s="1"/>
  <c r="T147" i="15"/>
  <c r="K148" i="15"/>
  <c r="G142" i="4"/>
  <c r="S142" i="4"/>
  <c r="T142" i="4" s="1"/>
  <c r="AC142" i="4"/>
  <c r="H143"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E148" i="15"/>
  <c r="O144" i="4"/>
  <c r="F148" i="15" l="1"/>
  <c r="P148" i="15"/>
  <c r="N148" i="15"/>
  <c r="Y148" i="15"/>
  <c r="W148" i="15"/>
  <c r="X148" i="15" s="1"/>
  <c r="I143" i="4"/>
  <c r="L143" i="4"/>
  <c r="U143" i="4" s="1"/>
  <c r="V143" i="4" s="1"/>
  <c r="Z148" i="15"/>
  <c r="R148" i="15"/>
  <c r="E143" i="4"/>
  <c r="Q148" i="15" l="1"/>
  <c r="S148" i="15" s="1"/>
  <c r="T148" i="15" s="1"/>
  <c r="AA148" i="15"/>
  <c r="AB148" i="15" s="1"/>
  <c r="G148" i="15"/>
  <c r="M143" i="4"/>
  <c r="N143" i="4" s="1"/>
  <c r="F143" i="4"/>
  <c r="W143" i="4"/>
  <c r="Y143" i="4"/>
  <c r="H149" i="15"/>
  <c r="AC148" i="15"/>
  <c r="Z143" i="4"/>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O149" i="15"/>
  <c r="H144" i="4"/>
  <c r="AC143"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AC149" i="15"/>
  <c r="H150" i="15"/>
  <c r="R144" i="4"/>
  <c r="Z144" i="4"/>
  <c r="N144" i="4" l="1"/>
  <c r="Q144" i="4" s="1"/>
  <c r="S144" i="4" s="1"/>
  <c r="J150" i="15"/>
  <c r="AI149" i="15"/>
  <c r="AG149" i="15"/>
  <c r="C150" i="15" s="1"/>
  <c r="AD149" i="15"/>
  <c r="AE149" i="15" s="1"/>
  <c r="AF149" i="15"/>
  <c r="T149" i="15"/>
  <c r="K150" i="15"/>
  <c r="X144" i="4"/>
  <c r="AA144" i="4" s="1"/>
  <c r="AB144" i="4" s="1"/>
  <c r="H145" i="4"/>
  <c r="AC144"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E150" i="15"/>
  <c r="O146" i="4"/>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AC150" i="15"/>
  <c r="H151" i="15"/>
  <c r="Z145" i="4"/>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O151" i="15"/>
  <c r="AC145" i="4"/>
  <c r="H146" i="4"/>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R151" i="15"/>
  <c r="Z151" i="15"/>
  <c r="O147" i="4"/>
  <c r="X151" i="15" l="1"/>
  <c r="AA151" i="15" s="1"/>
  <c r="AB151" i="15" s="1"/>
  <c r="Q151" i="15"/>
  <c r="S151" i="15" s="1"/>
  <c r="G151" i="15"/>
  <c r="Y146" i="4"/>
  <c r="M146" i="4"/>
  <c r="N146" i="4" s="1"/>
  <c r="W146" i="4"/>
  <c r="I146" i="4"/>
  <c r="H152" i="15"/>
  <c r="AC151" i="15"/>
  <c r="Z146" i="4"/>
  <c r="E146" i="4"/>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O152" i="15"/>
  <c r="AC146" i="4"/>
  <c r="H147" i="4"/>
  <c r="AF146" i="4" l="1"/>
  <c r="B147" i="4" s="1"/>
  <c r="AI146" i="4"/>
  <c r="AJ146" i="4" s="1"/>
  <c r="AD146" i="4"/>
  <c r="AE146" i="4" s="1"/>
  <c r="AG146" i="4"/>
  <c r="C147" i="4" s="1"/>
  <c r="K147" i="4"/>
  <c r="T146" i="4"/>
  <c r="I152" i="15"/>
  <c r="U152" i="15"/>
  <c r="V152" i="15" s="1"/>
  <c r="L152" i="15"/>
  <c r="M152" i="15" s="1"/>
  <c r="E152" i="15"/>
  <c r="O148" i="4"/>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H153" i="15"/>
  <c r="Z147" i="4"/>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O153" i="15"/>
  <c r="H148" i="4"/>
  <c r="AC147" i="4"/>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Z153" i="15"/>
  <c r="R153" i="15"/>
  <c r="E148" i="4"/>
  <c r="F148" i="4" l="1"/>
  <c r="X153" i="15"/>
  <c r="AA153" i="15" s="1"/>
  <c r="AB153" i="15" s="1"/>
  <c r="Q153" i="15"/>
  <c r="S153" i="15" s="1"/>
  <c r="G153" i="15"/>
  <c r="L148" i="4"/>
  <c r="U148" i="4" s="1"/>
  <c r="V148" i="4" s="1"/>
  <c r="H154" i="15"/>
  <c r="AC153"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E154" i="15"/>
  <c r="AC148" i="4"/>
  <c r="H149" i="4"/>
  <c r="F154" i="15" l="1"/>
  <c r="P154" i="15"/>
  <c r="N154" i="15"/>
  <c r="W154" i="15"/>
  <c r="Y154" i="15"/>
  <c r="K149" i="4"/>
  <c r="AD148" i="4"/>
  <c r="AE148" i="4" s="1"/>
  <c r="AI148" i="4"/>
  <c r="AJ148" i="4" s="1"/>
  <c r="AG148" i="4"/>
  <c r="C149" i="4" s="1"/>
  <c r="AF148" i="4"/>
  <c r="T148" i="4"/>
  <c r="R154" i="15"/>
  <c r="Z154" i="15"/>
  <c r="X154" i="15" l="1"/>
  <c r="AA154" i="15" s="1"/>
  <c r="AB154" i="15" s="1"/>
  <c r="Q154" i="15"/>
  <c r="S154" i="15" s="1"/>
  <c r="G154" i="15"/>
  <c r="AK149" i="4"/>
  <c r="B149" i="4"/>
  <c r="AH148" i="4"/>
  <c r="D149" i="4" s="1"/>
  <c r="AL149" i="4"/>
  <c r="H155" i="15"/>
  <c r="AC154" i="15"/>
  <c r="O150" i="4"/>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O155" i="15"/>
  <c r="Z149" i="4"/>
  <c r="X149" i="4" l="1"/>
  <c r="AA149" i="4" s="1"/>
  <c r="AB149" i="4" s="1"/>
  <c r="U155" i="15"/>
  <c r="V155" i="15" s="1"/>
  <c r="L155" i="15"/>
  <c r="M155" i="15" s="1"/>
  <c r="I155" i="15"/>
  <c r="N149" i="4"/>
  <c r="P149" i="4"/>
  <c r="E155" i="15"/>
  <c r="R149" i="4"/>
  <c r="F155" i="15" l="1"/>
  <c r="N155" i="15"/>
  <c r="P155" i="15"/>
  <c r="Y155" i="15"/>
  <c r="W155" i="15"/>
  <c r="Q149" i="4"/>
  <c r="S149" i="4" s="1"/>
  <c r="G149" i="4"/>
  <c r="Z155" i="15"/>
  <c r="R155" i="15"/>
  <c r="AC149" i="4"/>
  <c r="H150" i="4"/>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O156" i="15"/>
  <c r="Z150" i="4"/>
  <c r="E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Z156" i="15"/>
  <c r="AC150" i="4"/>
  <c r="H151" i="4"/>
  <c r="X156" i="15" l="1"/>
  <c r="AA156" i="15" s="1"/>
  <c r="AB156" i="15" s="1"/>
  <c r="Q156" i="15"/>
  <c r="S156" i="15" s="1"/>
  <c r="G156" i="15"/>
  <c r="AI150" i="4"/>
  <c r="AJ150" i="4" s="1"/>
  <c r="AF150" i="4"/>
  <c r="B151" i="4" s="1"/>
  <c r="AG150" i="4"/>
  <c r="C151" i="4" s="1"/>
  <c r="AD150" i="4"/>
  <c r="AE150" i="4" s="1"/>
  <c r="K151" i="4"/>
  <c r="AC156" i="15"/>
  <c r="H157"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Z157" i="15"/>
  <c r="R157" i="15"/>
  <c r="H152" i="4"/>
  <c r="AC151" i="4"/>
  <c r="X157" i="15" l="1"/>
  <c r="AA157" i="15" s="1"/>
  <c r="AB157" i="15" s="1"/>
  <c r="Q157" i="15"/>
  <c r="S157" i="15" s="1"/>
  <c r="T157" i="15" s="1"/>
  <c r="G157" i="15"/>
  <c r="K152" i="4"/>
  <c r="AD151" i="4"/>
  <c r="AE151" i="4" s="1"/>
  <c r="AI151" i="4"/>
  <c r="AJ151" i="4" s="1"/>
  <c r="AG151" i="4"/>
  <c r="C152" i="4" s="1"/>
  <c r="AF151" i="4"/>
  <c r="T151" i="4"/>
  <c r="AC157" i="15"/>
  <c r="H158"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O158" i="15"/>
  <c r="E152" i="4"/>
  <c r="F152" i="4" l="1"/>
  <c r="I158" i="15"/>
  <c r="U158" i="15"/>
  <c r="V158" i="15" s="1"/>
  <c r="L158" i="15"/>
  <c r="M158" i="15" s="1"/>
  <c r="Y152" i="4"/>
  <c r="W152" i="4"/>
  <c r="M152" i="4"/>
  <c r="E158" i="15"/>
  <c r="Z152" i="4"/>
  <c r="X152" i="4" l="1"/>
  <c r="AA152" i="4" s="1"/>
  <c r="AB152" i="4" s="1"/>
  <c r="F158" i="15"/>
  <c r="N158" i="15"/>
  <c r="P158" i="15"/>
  <c r="W158" i="15"/>
  <c r="Y158" i="15"/>
  <c r="P152" i="4"/>
  <c r="N152" i="4"/>
  <c r="R158" i="15"/>
  <c r="Z158" i="15"/>
  <c r="R152" i="4"/>
  <c r="X158" i="15" l="1"/>
  <c r="AA158" i="15" s="1"/>
  <c r="AB158" i="15" s="1"/>
  <c r="Q158" i="15"/>
  <c r="S158" i="15" s="1"/>
  <c r="G158" i="15"/>
  <c r="Q152" i="4"/>
  <c r="S152" i="4" s="1"/>
  <c r="G152" i="4"/>
  <c r="AC158" i="15"/>
  <c r="H159" i="15"/>
  <c r="H153" i="4"/>
  <c r="AC152" i="4"/>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9" i="15"/>
  <c r="Z153" i="4"/>
  <c r="X153" i="4" l="1"/>
  <c r="AA153" i="4" s="1"/>
  <c r="AB153" i="4" s="1"/>
  <c r="P153" i="4"/>
  <c r="X159" i="15"/>
  <c r="AA159" i="15" s="1"/>
  <c r="AB159" i="15" s="1"/>
  <c r="Q159" i="15"/>
  <c r="S159" i="15" s="1"/>
  <c r="G159" i="15"/>
  <c r="Q153" i="4"/>
  <c r="G153" i="4"/>
  <c r="H160" i="15"/>
  <c r="AC159" i="15"/>
  <c r="R153" i="4"/>
  <c r="S153" i="4" l="1"/>
  <c r="J160" i="15"/>
  <c r="AG159" i="15"/>
  <c r="C160" i="15" s="1"/>
  <c r="AI159" i="15"/>
  <c r="AD159" i="15"/>
  <c r="AE159" i="15" s="1"/>
  <c r="AF159" i="15"/>
  <c r="T159" i="15"/>
  <c r="K160" i="15"/>
  <c r="AC153" i="4"/>
  <c r="H154"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60" i="15"/>
  <c r="E154" i="4"/>
  <c r="F154" i="4" l="1"/>
  <c r="F160" i="15"/>
  <c r="P160" i="15"/>
  <c r="N160" i="15"/>
  <c r="Y160" i="15"/>
  <c r="W160" i="15"/>
  <c r="Y154" i="4"/>
  <c r="W154" i="4"/>
  <c r="M154" i="4"/>
  <c r="R160" i="15"/>
  <c r="Z160" i="15"/>
  <c r="Z154" i="4"/>
  <c r="X154" i="4" l="1"/>
  <c r="AA154" i="4" s="1"/>
  <c r="AB154" i="4" s="1"/>
  <c r="X160" i="15"/>
  <c r="AA160" i="15" s="1"/>
  <c r="AB160" i="15" s="1"/>
  <c r="Q160" i="15"/>
  <c r="S160" i="15" s="1"/>
  <c r="G160" i="15"/>
  <c r="P154" i="4"/>
  <c r="N154" i="4"/>
  <c r="H161" i="15"/>
  <c r="AC160" i="15"/>
  <c r="R154" i="4"/>
  <c r="J161" i="15" l="1"/>
  <c r="AD160" i="15"/>
  <c r="AE160" i="15" s="1"/>
  <c r="AG160" i="15"/>
  <c r="C161" i="15" s="1"/>
  <c r="AF160" i="15"/>
  <c r="AI160" i="15"/>
  <c r="T160" i="15"/>
  <c r="K161" i="15"/>
  <c r="Q154" i="4"/>
  <c r="S154" i="4" s="1"/>
  <c r="G154" i="4"/>
  <c r="AC154" i="4"/>
  <c r="H155"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E161" i="15"/>
  <c r="O156" i="4"/>
  <c r="F161" i="15" l="1"/>
  <c r="Y161" i="15"/>
  <c r="W161" i="15"/>
  <c r="N161" i="15"/>
  <c r="Q161" i="15" s="1"/>
  <c r="P161" i="15"/>
  <c r="I155" i="4"/>
  <c r="L155" i="4"/>
  <c r="U155" i="4" s="1"/>
  <c r="V155" i="4" s="1"/>
  <c r="R161" i="15"/>
  <c r="Z161" i="15"/>
  <c r="E155" i="4"/>
  <c r="F155" i="4" l="1"/>
  <c r="X161" i="15"/>
  <c r="AA161" i="15" s="1"/>
  <c r="AB161" i="15" s="1"/>
  <c r="S161" i="15"/>
  <c r="G161" i="15"/>
  <c r="M155" i="4"/>
  <c r="W155" i="4"/>
  <c r="Y155" i="4"/>
  <c r="AC161" i="15"/>
  <c r="H162"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O162" i="15"/>
  <c r="AC155" i="4"/>
  <c r="H156" i="4"/>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R162" i="15"/>
  <c r="Z162" i="15"/>
  <c r="O157" i="4"/>
  <c r="X162" i="15" l="1"/>
  <c r="AA162" i="15" s="1"/>
  <c r="AB162" i="15" s="1"/>
  <c r="Q162" i="15"/>
  <c r="S162" i="15" s="1"/>
  <c r="G162" i="15"/>
  <c r="I156" i="4"/>
  <c r="L156" i="4"/>
  <c r="U156" i="4" s="1"/>
  <c r="V156" i="4" s="1"/>
  <c r="H163" i="15"/>
  <c r="AC162" i="15"/>
  <c r="E156" i="4"/>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AC156" i="4"/>
  <c r="H157" i="4"/>
  <c r="F163" i="15" l="1"/>
  <c r="N163" i="15"/>
  <c r="P163" i="15"/>
  <c r="Y163" i="15"/>
  <c r="W163" i="15"/>
  <c r="X163" i="15" s="1"/>
  <c r="K157" i="4"/>
  <c r="AI156" i="4"/>
  <c r="AJ156" i="4" s="1"/>
  <c r="AF156" i="4"/>
  <c r="B157" i="4" s="1"/>
  <c r="AG156" i="4"/>
  <c r="C157" i="4" s="1"/>
  <c r="AD156" i="4"/>
  <c r="AE156" i="4" s="1"/>
  <c r="T156" i="4"/>
  <c r="Z163" i="15"/>
  <c r="R163" i="15"/>
  <c r="O158" i="4"/>
  <c r="Q163" i="15" l="1"/>
  <c r="S163" i="15" s="1"/>
  <c r="AA163" i="15"/>
  <c r="AB163" i="15" s="1"/>
  <c r="G163" i="15"/>
  <c r="AK157" i="4"/>
  <c r="AL157" i="4"/>
  <c r="AH156" i="4"/>
  <c r="D157" i="4" s="1"/>
  <c r="L157" i="4" s="1"/>
  <c r="U157" i="4" s="1"/>
  <c r="V157" i="4" s="1"/>
  <c r="I157" i="4"/>
  <c r="H164" i="15"/>
  <c r="AC163" i="15"/>
  <c r="E157" i="4"/>
  <c r="F157" i="4" l="1"/>
  <c r="J164" i="15"/>
  <c r="AI163" i="15"/>
  <c r="AG163" i="15"/>
  <c r="C164" i="15" s="1"/>
  <c r="AD163" i="15"/>
  <c r="AE163" i="15" s="1"/>
  <c r="AF163" i="15"/>
  <c r="T163" i="15"/>
  <c r="K164" i="15"/>
  <c r="W157" i="4"/>
  <c r="Y157" i="4"/>
  <c r="M157" i="4"/>
  <c r="Z157" i="4"/>
  <c r="X157" i="4" l="1"/>
  <c r="AL163" i="15"/>
  <c r="AJ163" i="15"/>
  <c r="AK163" i="15"/>
  <c r="AH163" i="15"/>
  <c r="D164" i="15" s="1"/>
  <c r="B164" i="15"/>
  <c r="N157" i="4"/>
  <c r="P157" i="4"/>
  <c r="AA157" i="4"/>
  <c r="AB157" i="4" s="1"/>
  <c r="O164" i="15"/>
  <c r="R157" i="4"/>
  <c r="L164" i="15" l="1"/>
  <c r="M164" i="15" s="1"/>
  <c r="U164" i="15"/>
  <c r="V164" i="15" s="1"/>
  <c r="I164" i="15"/>
  <c r="Q157" i="4"/>
  <c r="S157" i="4" s="1"/>
  <c r="G157" i="4"/>
  <c r="E164" i="15"/>
  <c r="AC157" i="4"/>
  <c r="H158" i="4"/>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E165" i="15"/>
  <c r="R158" i="4"/>
  <c r="F165" i="15" l="1"/>
  <c r="Y165" i="15"/>
  <c r="W165" i="15"/>
  <c r="N165" i="15"/>
  <c r="P165" i="15"/>
  <c r="S158" i="4"/>
  <c r="G158" i="4"/>
  <c r="Z165" i="15"/>
  <c r="R165" i="15"/>
  <c r="AC158" i="4"/>
  <c r="H159" i="4"/>
  <c r="X165" i="15" l="1"/>
  <c r="AA165" i="15" s="1"/>
  <c r="AB165" i="15" s="1"/>
  <c r="Q165" i="15"/>
  <c r="S165" i="15" s="1"/>
  <c r="G165" i="15"/>
  <c r="K159" i="4"/>
  <c r="AI158" i="4"/>
  <c r="AJ158" i="4" s="1"/>
  <c r="AD158" i="4"/>
  <c r="AE158" i="4" s="1"/>
  <c r="AG158" i="4"/>
  <c r="C159" i="4" s="1"/>
  <c r="AF158" i="4"/>
  <c r="T158" i="4"/>
  <c r="AC165" i="15"/>
  <c r="H166"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O166" i="15"/>
  <c r="E159" i="4"/>
  <c r="F159" i="4" l="1"/>
  <c r="I166" i="15"/>
  <c r="U166" i="15"/>
  <c r="V166" i="15" s="1"/>
  <c r="L166" i="15"/>
  <c r="M166" i="15" s="1"/>
  <c r="W159" i="4"/>
  <c r="Y159" i="4"/>
  <c r="M159" i="4"/>
  <c r="E166" i="15"/>
  <c r="Z159" i="4"/>
  <c r="X159" i="4" l="1"/>
  <c r="AA159" i="4" s="1"/>
  <c r="AB159" i="4" s="1"/>
  <c r="F166" i="15"/>
  <c r="N166" i="15"/>
  <c r="P166" i="15"/>
  <c r="Y166" i="15"/>
  <c r="W166" i="15"/>
  <c r="X166" i="15" s="1"/>
  <c r="P159" i="4"/>
  <c r="N159" i="4"/>
  <c r="Z166" i="15"/>
  <c r="R166" i="15"/>
  <c r="R159" i="4"/>
  <c r="G166" i="15" l="1"/>
  <c r="Q166" i="15"/>
  <c r="S166" i="15" s="1"/>
  <c r="AA166" i="15"/>
  <c r="AB166" i="15" s="1"/>
  <c r="G159" i="4"/>
  <c r="Q159" i="4"/>
  <c r="S159" i="4" s="1"/>
  <c r="H167" i="15"/>
  <c r="AC166" i="15"/>
  <c r="H160" i="4"/>
  <c r="AC159" i="4"/>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7" i="15"/>
  <c r="E160" i="4"/>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H168" i="15"/>
  <c r="AC167" i="15"/>
  <c r="R160" i="4"/>
  <c r="J168" i="15" l="1"/>
  <c r="AF167" i="15"/>
  <c r="AI167" i="15"/>
  <c r="AG167" i="15"/>
  <c r="C168" i="15" s="1"/>
  <c r="AD167" i="15"/>
  <c r="AE167" i="15" s="1"/>
  <c r="T167" i="15"/>
  <c r="K168" i="15"/>
  <c r="S160" i="4"/>
  <c r="G160" i="4"/>
  <c r="H161" i="4"/>
  <c r="AC160"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E168" i="15"/>
  <c r="O162" i="4"/>
  <c r="F168" i="15" l="1"/>
  <c r="N168" i="15"/>
  <c r="P168" i="15"/>
  <c r="Y168" i="15"/>
  <c r="W168" i="15"/>
  <c r="X168" i="15" s="1"/>
  <c r="L161" i="4"/>
  <c r="U161" i="4" s="1"/>
  <c r="V161" i="4" s="1"/>
  <c r="I161" i="4"/>
  <c r="R168" i="15"/>
  <c r="Z168" i="15"/>
  <c r="E161" i="4"/>
  <c r="F161" i="4" l="1"/>
  <c r="Q168" i="15"/>
  <c r="S168" i="15" s="1"/>
  <c r="AA168" i="15"/>
  <c r="AB168" i="15" s="1"/>
  <c r="G168" i="15"/>
  <c r="Y161" i="4"/>
  <c r="W161" i="4"/>
  <c r="M161" i="4"/>
  <c r="AC168" i="15"/>
  <c r="H169" i="15"/>
  <c r="Z161" i="4"/>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O169" i="15"/>
  <c r="AC161" i="4"/>
  <c r="H162" i="4"/>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R169" i="15"/>
  <c r="Z169" i="15"/>
  <c r="O163" i="4"/>
  <c r="X169" i="15" l="1"/>
  <c r="AA169" i="15" s="1"/>
  <c r="AB169" i="15" s="1"/>
  <c r="Q169" i="15"/>
  <c r="S169" i="15" s="1"/>
  <c r="G169" i="15"/>
  <c r="L162" i="4"/>
  <c r="U162" i="4" s="1"/>
  <c r="V162" i="4" s="1"/>
  <c r="Y162" i="4" s="1"/>
  <c r="I162" i="4"/>
  <c r="H170" i="15"/>
  <c r="AC169" i="15"/>
  <c r="Z162" i="4"/>
  <c r="E162" i="4"/>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E170" i="15"/>
  <c r="H163" i="4"/>
  <c r="AC162" i="4"/>
  <c r="AG162" i="4" l="1"/>
  <c r="C163" i="4" s="1"/>
  <c r="AD162" i="4"/>
  <c r="AE162" i="4" s="1"/>
  <c r="AF162" i="4"/>
  <c r="B163" i="4" s="1"/>
  <c r="AI162" i="4"/>
  <c r="AJ162" i="4" s="1"/>
  <c r="K163" i="4"/>
  <c r="T162" i="4"/>
  <c r="F170" i="15"/>
  <c r="W170" i="15"/>
  <c r="Y170" i="15"/>
  <c r="N170" i="15"/>
  <c r="P170" i="15"/>
  <c r="Z170" i="15"/>
  <c r="R170" i="15"/>
  <c r="O164" i="4"/>
  <c r="AK163" i="4" l="1"/>
  <c r="I163" i="4"/>
  <c r="X170" i="15"/>
  <c r="AA170" i="15" s="1"/>
  <c r="AB170" i="15" s="1"/>
  <c r="AH162" i="4"/>
  <c r="D163" i="4" s="1"/>
  <c r="L163" i="4" s="1"/>
  <c r="U163" i="4" s="1"/>
  <c r="V163" i="4" s="1"/>
  <c r="AL163" i="4"/>
  <c r="Q170" i="15"/>
  <c r="S170" i="15" s="1"/>
  <c r="G170" i="15"/>
  <c r="H171" i="15"/>
  <c r="AC170" i="15"/>
  <c r="E163" i="4"/>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Z171" i="15"/>
  <c r="R171" i="15"/>
  <c r="O165" i="4"/>
  <c r="X171" i="15" l="1"/>
  <c r="AA171" i="15" s="1"/>
  <c r="AB171" i="15" s="1"/>
  <c r="Q171" i="15"/>
  <c r="S171" i="15" s="1"/>
  <c r="T171" i="15" s="1"/>
  <c r="G171" i="15"/>
  <c r="AL164" i="4"/>
  <c r="AK164" i="4"/>
  <c r="I164" i="4"/>
  <c r="AH163" i="4"/>
  <c r="D164" i="4" s="1"/>
  <c r="H172" i="15"/>
  <c r="AC171" i="15"/>
  <c r="E164" i="4"/>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Z164" i="4"/>
  <c r="R164" i="4"/>
  <c r="U172" i="15" l="1"/>
  <c r="V172" i="15" s="1"/>
  <c r="L172" i="15"/>
  <c r="M172" i="15" s="1"/>
  <c r="I172" i="15"/>
  <c r="N164" i="4"/>
  <c r="G164" i="4" s="1"/>
  <c r="AA164" i="4"/>
  <c r="AB164" i="4" s="1"/>
  <c r="E172" i="15"/>
  <c r="Q164" i="4" l="1"/>
  <c r="S164" i="4" s="1"/>
  <c r="T164" i="4" s="1"/>
  <c r="F172" i="15"/>
  <c r="P172" i="15"/>
  <c r="N172" i="15"/>
  <c r="Y172" i="15"/>
  <c r="W172" i="15"/>
  <c r="Z172" i="15"/>
  <c r="R172" i="15"/>
  <c r="AC164" i="4"/>
  <c r="H165" i="4"/>
  <c r="X172" i="15" l="1"/>
  <c r="AA172" i="15" s="1"/>
  <c r="AB172" i="15" s="1"/>
  <c r="AD164" i="4"/>
  <c r="AE164" i="4" s="1"/>
  <c r="AF164" i="4"/>
  <c r="B165" i="4" s="1"/>
  <c r="AG164" i="4"/>
  <c r="C165" i="4" s="1"/>
  <c r="AI164" i="4"/>
  <c r="AJ164" i="4" s="1"/>
  <c r="K165" i="4"/>
  <c r="Q172" i="15"/>
  <c r="S172" i="15" s="1"/>
  <c r="G172" i="15"/>
  <c r="H173" i="15"/>
  <c r="AC172" i="15"/>
  <c r="O166" i="4"/>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R165" i="4"/>
  <c r="Z165" i="4"/>
  <c r="N165" i="4" l="1"/>
  <c r="Q165" i="4" s="1"/>
  <c r="S165" i="4" s="1"/>
  <c r="T165" i="4" s="1"/>
  <c r="AA165" i="4"/>
  <c r="AB165" i="4" s="1"/>
  <c r="U173" i="15"/>
  <c r="V173" i="15" s="1"/>
  <c r="L173" i="15"/>
  <c r="M173" i="15" s="1"/>
  <c r="I173" i="15"/>
  <c r="E173" i="15"/>
  <c r="AC165" i="4"/>
  <c r="H166" i="4"/>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H174" i="15"/>
  <c r="AC173" i="15"/>
  <c r="E166" i="4"/>
  <c r="F166" i="4" l="1"/>
  <c r="M166" i="4"/>
  <c r="P166" i="4" s="1"/>
  <c r="J174" i="15"/>
  <c r="AG173" i="15"/>
  <c r="C174" i="15" s="1"/>
  <c r="AF173" i="15"/>
  <c r="AI173" i="15"/>
  <c r="AD173" i="15"/>
  <c r="AE173" i="15" s="1"/>
  <c r="T173" i="15"/>
  <c r="K174" i="15"/>
  <c r="W166" i="4"/>
  <c r="Y166" i="4"/>
  <c r="Z166" i="4"/>
  <c r="R166" i="4"/>
  <c r="X166" i="4" l="1"/>
  <c r="AA166" i="4" s="1"/>
  <c r="AB166" i="4" s="1"/>
  <c r="N166" i="4"/>
  <c r="Q166" i="4" s="1"/>
  <c r="S166" i="4" s="1"/>
  <c r="AH173" i="15"/>
  <c r="D174" i="15" s="1"/>
  <c r="B174" i="15"/>
  <c r="AK173" i="15"/>
  <c r="AL173" i="15"/>
  <c r="AJ173" i="15"/>
  <c r="O174" i="15"/>
  <c r="AC166" i="4"/>
  <c r="H167" i="4"/>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R174" i="15"/>
  <c r="Z174" i="15"/>
  <c r="E167" i="4"/>
  <c r="F167" i="4" l="1"/>
  <c r="X174" i="15"/>
  <c r="AA174" i="15" s="1"/>
  <c r="AB174" i="15" s="1"/>
  <c r="Q174" i="15"/>
  <c r="S174" i="15" s="1"/>
  <c r="G174" i="15"/>
  <c r="L167" i="4"/>
  <c r="U167" i="4" s="1"/>
  <c r="V167" i="4" s="1"/>
  <c r="AC174" i="15"/>
  <c r="H175"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E175" i="15"/>
  <c r="AC167" i="4"/>
  <c r="H168" i="4"/>
  <c r="F175" i="15" l="1"/>
  <c r="W175" i="15"/>
  <c r="Y175" i="15"/>
  <c r="P175" i="15"/>
  <c r="N175" i="15"/>
  <c r="K168" i="4"/>
  <c r="AD167" i="4"/>
  <c r="AE167" i="4" s="1"/>
  <c r="AI167" i="4"/>
  <c r="AJ167" i="4" s="1"/>
  <c r="AF167" i="4"/>
  <c r="AG167" i="4"/>
  <c r="C168" i="4" s="1"/>
  <c r="T167" i="4"/>
  <c r="Z175" i="15"/>
  <c r="R175" i="15"/>
  <c r="X175" i="15" l="1"/>
  <c r="AA175" i="15" s="1"/>
  <c r="AB175" i="15" s="1"/>
  <c r="Q175" i="15"/>
  <c r="S175" i="15" s="1"/>
  <c r="G175" i="15"/>
  <c r="B168" i="4"/>
  <c r="AH167" i="4"/>
  <c r="D168" i="4" s="1"/>
  <c r="AL168" i="4"/>
  <c r="AK168" i="4"/>
  <c r="AC175" i="15"/>
  <c r="H176" i="15"/>
  <c r="O169" i="4"/>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R176" i="15"/>
  <c r="AC168" i="4"/>
  <c r="H169" i="4"/>
  <c r="X176" i="15" l="1"/>
  <c r="AA176" i="15" s="1"/>
  <c r="AB176" i="15" s="1"/>
  <c r="Q176" i="15"/>
  <c r="S176" i="15" s="1"/>
  <c r="G176" i="15"/>
  <c r="K169" i="4"/>
  <c r="AI168" i="4"/>
  <c r="AJ168" i="4" s="1"/>
  <c r="AD168" i="4"/>
  <c r="AE168" i="4" s="1"/>
  <c r="AG168" i="4"/>
  <c r="C169" i="4" s="1"/>
  <c r="AF168" i="4"/>
  <c r="T168" i="4"/>
  <c r="AC176" i="15"/>
  <c r="H177"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O177" i="15"/>
  <c r="E169" i="4"/>
  <c r="F169" i="4" l="1"/>
  <c r="U177" i="15"/>
  <c r="V177" i="15" s="1"/>
  <c r="L177" i="15"/>
  <c r="M177" i="15" s="1"/>
  <c r="I177" i="15"/>
  <c r="W169" i="4"/>
  <c r="Y169" i="4"/>
  <c r="M169" i="4"/>
  <c r="E177" i="15"/>
  <c r="Z169" i="4"/>
  <c r="X169" i="4" l="1"/>
  <c r="F177" i="15"/>
  <c r="N177" i="15"/>
  <c r="Q177" i="15" s="1"/>
  <c r="P177" i="15"/>
  <c r="Y177" i="15"/>
  <c r="W177" i="15"/>
  <c r="X177" i="15" s="1"/>
  <c r="AA169" i="4"/>
  <c r="AB169" i="4" s="1"/>
  <c r="P169" i="4"/>
  <c r="N169" i="4"/>
  <c r="Z177" i="15"/>
  <c r="R177" i="15"/>
  <c r="R169" i="4"/>
  <c r="S177" i="15" l="1"/>
  <c r="AA177" i="15"/>
  <c r="AB177" i="15" s="1"/>
  <c r="G177" i="15"/>
  <c r="Q169" i="4"/>
  <c r="S169" i="4" s="1"/>
  <c r="T169" i="4" s="1"/>
  <c r="G169" i="4"/>
  <c r="H178" i="15"/>
  <c r="AC177" i="15"/>
  <c r="AC169" i="4"/>
  <c r="H170" i="4"/>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8" i="15"/>
  <c r="E170" i="4"/>
  <c r="F170" i="4" l="1"/>
  <c r="F178" i="15"/>
  <c r="Y178" i="15"/>
  <c r="W178" i="15"/>
  <c r="N178" i="15"/>
  <c r="P178" i="15"/>
  <c r="M170" i="4"/>
  <c r="P170" i="4" s="1"/>
  <c r="Y170" i="4"/>
  <c r="W170" i="4"/>
  <c r="Z178" i="15"/>
  <c r="R178" i="15"/>
  <c r="R170" i="4"/>
  <c r="Z170" i="4"/>
  <c r="X170" i="4" l="1"/>
  <c r="AA170" i="4" s="1"/>
  <c r="AB170" i="4" s="1"/>
  <c r="X178" i="15"/>
  <c r="AA178" i="15" s="1"/>
  <c r="AB178" i="15" s="1"/>
  <c r="Q178" i="15"/>
  <c r="S178" i="15" s="1"/>
  <c r="G178" i="15"/>
  <c r="N170" i="4"/>
  <c r="G170" i="4" s="1"/>
  <c r="AC178" i="15"/>
  <c r="H179"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9" i="15"/>
  <c r="E171" i="4"/>
  <c r="O172" i="4"/>
  <c r="F171" i="4" l="1"/>
  <c r="W171" i="4"/>
  <c r="M171" i="4"/>
  <c r="P171" i="4" s="1"/>
  <c r="F179" i="15"/>
  <c r="W179" i="15"/>
  <c r="Y179" i="15"/>
  <c r="N179" i="15"/>
  <c r="P179" i="15"/>
  <c r="Y171" i="4"/>
  <c r="R179" i="15"/>
  <c r="Z179" i="15"/>
  <c r="Z171" i="4"/>
  <c r="R171" i="4"/>
  <c r="X171" i="4" l="1"/>
  <c r="AA171" i="4" s="1"/>
  <c r="AB171" i="4" s="1"/>
  <c r="N171" i="4"/>
  <c r="Q171" i="4" s="1"/>
  <c r="S171" i="4" s="1"/>
  <c r="X179" i="15"/>
  <c r="AA179" i="15" s="1"/>
  <c r="AB179" i="15" s="1"/>
  <c r="Q179" i="15"/>
  <c r="S179" i="15" s="1"/>
  <c r="T179" i="15" s="1"/>
  <c r="G179" i="15"/>
  <c r="H180" i="15"/>
  <c r="AC179" i="15"/>
  <c r="AC171" i="4"/>
  <c r="H172" i="4"/>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X172" i="4" s="1"/>
  <c r="Z180" i="15"/>
  <c r="R180" i="15"/>
  <c r="Z172" i="4"/>
  <c r="X180" i="15" l="1"/>
  <c r="AA180" i="15" s="1"/>
  <c r="AB180" i="15" s="1"/>
  <c r="Q180" i="15"/>
  <c r="S180" i="15" s="1"/>
  <c r="G180" i="15"/>
  <c r="AA172" i="4"/>
  <c r="AB172" i="4" s="1"/>
  <c r="N172" i="4"/>
  <c r="P172" i="4"/>
  <c r="AC180" i="15"/>
  <c r="H181" i="15"/>
  <c r="R172" i="4"/>
  <c r="J181" i="15" l="1"/>
  <c r="AF180" i="15"/>
  <c r="AI180" i="15"/>
  <c r="AD180" i="15"/>
  <c r="AE180" i="15" s="1"/>
  <c r="AG180" i="15"/>
  <c r="C181" i="15" s="1"/>
  <c r="T180" i="15"/>
  <c r="K181" i="15"/>
  <c r="G172" i="4"/>
  <c r="Q172" i="4"/>
  <c r="S172" i="4" s="1"/>
  <c r="T172" i="4" s="1"/>
  <c r="H173" i="4"/>
  <c r="AC172"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E181" i="15"/>
  <c r="O174" i="4"/>
  <c r="E173" i="4"/>
  <c r="F173" i="4" l="1"/>
  <c r="F181" i="15"/>
  <c r="Y181" i="15"/>
  <c r="W181" i="15"/>
  <c r="N181" i="15"/>
  <c r="P181" i="15"/>
  <c r="U173" i="4"/>
  <c r="V173" i="4" s="1"/>
  <c r="M173" i="4"/>
  <c r="Z181" i="15"/>
  <c r="R181" i="15"/>
  <c r="X181" i="15" l="1"/>
  <c r="AA181" i="15" s="1"/>
  <c r="AB181" i="15" s="1"/>
  <c r="Q181" i="15"/>
  <c r="S181" i="15" s="1"/>
  <c r="T181" i="15" s="1"/>
  <c r="G181" i="15"/>
  <c r="Y173" i="4"/>
  <c r="W173" i="4"/>
  <c r="X173" i="4" s="1"/>
  <c r="N173" i="4"/>
  <c r="Q173" i="4" s="1"/>
  <c r="P173" i="4"/>
  <c r="H182" i="15"/>
  <c r="AC181" i="15"/>
  <c r="R173" i="4"/>
  <c r="Z173" i="4"/>
  <c r="J182" i="15" l="1"/>
  <c r="AI181" i="15"/>
  <c r="AD181" i="15"/>
  <c r="AE181" i="15" s="1"/>
  <c r="AG181" i="15"/>
  <c r="C182" i="15" s="1"/>
  <c r="AF181" i="15"/>
  <c r="K182" i="15"/>
  <c r="AA173" i="4"/>
  <c r="AB173" i="4" s="1"/>
  <c r="G173" i="4"/>
  <c r="S173" i="4"/>
  <c r="T173" i="4" s="1"/>
  <c r="AC173" i="4"/>
  <c r="H174"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E182" i="15"/>
  <c r="O175" i="4"/>
  <c r="F182" i="15" l="1"/>
  <c r="W182" i="15"/>
  <c r="Y182" i="15"/>
  <c r="P182" i="15"/>
  <c r="N182" i="15"/>
  <c r="M174" i="4"/>
  <c r="N174" i="4" s="1"/>
  <c r="W174" i="4"/>
  <c r="I174" i="4"/>
  <c r="Y174" i="4"/>
  <c r="Z182" i="15"/>
  <c r="R182" i="15"/>
  <c r="E174" i="4"/>
  <c r="Z174" i="4"/>
  <c r="F174" i="4" l="1"/>
  <c r="G174" i="4" s="1"/>
  <c r="Q174" i="4"/>
  <c r="X182" i="15"/>
  <c r="AA182" i="15" s="1"/>
  <c r="AB182" i="15" s="1"/>
  <c r="P174" i="4"/>
  <c r="Q182" i="15"/>
  <c r="S182" i="15" s="1"/>
  <c r="G182" i="15"/>
  <c r="H183" i="15"/>
  <c r="AC182" i="15"/>
  <c r="R174" i="4"/>
  <c r="X174" i="4" l="1"/>
  <c r="AA174" i="4" s="1"/>
  <c r="AB174" i="4" s="1"/>
  <c r="S174" i="4"/>
  <c r="T174" i="4" s="1"/>
  <c r="J183" i="15"/>
  <c r="AD182" i="15"/>
  <c r="AE182" i="15" s="1"/>
  <c r="AG182" i="15"/>
  <c r="C183" i="15" s="1"/>
  <c r="AF182" i="15"/>
  <c r="AI182" i="15"/>
  <c r="T182" i="15"/>
  <c r="K183" i="15"/>
  <c r="H175" i="4"/>
  <c r="AC174"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83" i="15"/>
  <c r="E175" i="4"/>
  <c r="F175" i="4" l="1"/>
  <c r="F183" i="15"/>
  <c r="Y183" i="15"/>
  <c r="W183" i="15"/>
  <c r="P183" i="15"/>
  <c r="N183" i="15"/>
  <c r="Y175" i="4"/>
  <c r="W175" i="4"/>
  <c r="M175" i="4"/>
  <c r="Z183" i="15"/>
  <c r="R183" i="15"/>
  <c r="Z175" i="4"/>
  <c r="X175" i="4" l="1"/>
  <c r="AA175" i="4" s="1"/>
  <c r="AB175" i="4" s="1"/>
  <c r="X183" i="15"/>
  <c r="AA183" i="15" s="1"/>
  <c r="AB183" i="15" s="1"/>
  <c r="Q183" i="15"/>
  <c r="S183" i="15" s="1"/>
  <c r="G183" i="15"/>
  <c r="P175" i="4"/>
  <c r="N175" i="4"/>
  <c r="Q175" i="4" s="1"/>
  <c r="AC183" i="15"/>
  <c r="H184" i="15"/>
  <c r="R175" i="4"/>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E184" i="15"/>
  <c r="O177" i="4"/>
  <c r="F184" i="15" l="1"/>
  <c r="Y184" i="15"/>
  <c r="W184" i="15"/>
  <c r="P184" i="15"/>
  <c r="N184" i="15"/>
  <c r="L176" i="4"/>
  <c r="U176" i="4" s="1"/>
  <c r="V176" i="4" s="1"/>
  <c r="I176" i="4"/>
  <c r="Z184" i="15"/>
  <c r="R184" i="15"/>
  <c r="E176" i="4"/>
  <c r="F176" i="4" l="1"/>
  <c r="X184" i="15"/>
  <c r="AA184" i="15" s="1"/>
  <c r="AB184" i="15" s="1"/>
  <c r="Q184" i="15"/>
  <c r="S184" i="15" s="1"/>
  <c r="G184" i="15"/>
  <c r="W176" i="4"/>
  <c r="Y176" i="4"/>
  <c r="M176" i="4"/>
  <c r="H185" i="15"/>
  <c r="AC184" i="15"/>
  <c r="Z176" i="4"/>
  <c r="X176" i="4" l="1"/>
  <c r="AA176" i="4" s="1"/>
  <c r="AB176" i="4" s="1"/>
  <c r="J185" i="15"/>
  <c r="AI184" i="15"/>
  <c r="AG184" i="15"/>
  <c r="C185" i="15" s="1"/>
  <c r="AD184" i="15"/>
  <c r="AE184" i="15" s="1"/>
  <c r="AF184" i="15"/>
  <c r="T184" i="15"/>
  <c r="K185" i="15"/>
  <c r="P176" i="4"/>
  <c r="N176" i="4"/>
  <c r="R176" i="4"/>
  <c r="AJ184" i="15" l="1"/>
  <c r="AK184" i="15"/>
  <c r="AL184" i="15"/>
  <c r="AH184" i="15"/>
  <c r="D185" i="15" s="1"/>
  <c r="B185" i="15"/>
  <c r="Q176" i="4"/>
  <c r="S176" i="4" s="1"/>
  <c r="G176" i="4"/>
  <c r="O185" i="15"/>
  <c r="AC176" i="4"/>
  <c r="H177" i="4"/>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Z185" i="15"/>
  <c r="R185" i="15"/>
  <c r="O178" i="4"/>
  <c r="X185" i="15" l="1"/>
  <c r="AA185" i="15" s="1"/>
  <c r="AB185" i="15" s="1"/>
  <c r="Q185" i="15"/>
  <c r="S185" i="15" s="1"/>
  <c r="G185" i="15"/>
  <c r="L177" i="4"/>
  <c r="U177" i="4" s="1"/>
  <c r="V177" i="4" s="1"/>
  <c r="I177" i="4"/>
  <c r="H186" i="15"/>
  <c r="AC185" i="15"/>
  <c r="E177" i="4"/>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H178" i="4"/>
  <c r="AC177" i="4"/>
  <c r="F186" i="15" l="1"/>
  <c r="N186" i="15"/>
  <c r="P186" i="15"/>
  <c r="Y186" i="15"/>
  <c r="W186" i="15"/>
  <c r="X186" i="15" s="1"/>
  <c r="K178" i="4"/>
  <c r="AI177" i="4"/>
  <c r="AJ177" i="4" s="1"/>
  <c r="AD177" i="4"/>
  <c r="AE177" i="4" s="1"/>
  <c r="AG177" i="4"/>
  <c r="C178" i="4" s="1"/>
  <c r="AF177" i="4"/>
  <c r="T177" i="4"/>
  <c r="R186" i="15"/>
  <c r="Z186" i="15"/>
  <c r="Q186" i="15" l="1"/>
  <c r="S186" i="15" s="1"/>
  <c r="AA186" i="15"/>
  <c r="AB186" i="15" s="1"/>
  <c r="G186" i="15"/>
  <c r="B178" i="4"/>
  <c r="AH177" i="4"/>
  <c r="D178" i="4" s="1"/>
  <c r="AK178" i="4"/>
  <c r="AL178" i="4"/>
  <c r="AC186" i="15"/>
  <c r="H187" i="15"/>
  <c r="O179" i="4"/>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Z187" i="15"/>
  <c r="H179" i="4"/>
  <c r="AC178" i="4"/>
  <c r="X187" i="15" l="1"/>
  <c r="AA187" i="15" s="1"/>
  <c r="AB187" i="15" s="1"/>
  <c r="Q187" i="15"/>
  <c r="S187" i="15" s="1"/>
  <c r="G187" i="15"/>
  <c r="K179" i="4"/>
  <c r="AD178" i="4"/>
  <c r="AE178" i="4" s="1"/>
  <c r="AI178" i="4"/>
  <c r="AJ178" i="4" s="1"/>
  <c r="AG178" i="4"/>
  <c r="C179" i="4" s="1"/>
  <c r="AF178" i="4"/>
  <c r="T178" i="4"/>
  <c r="AC187" i="15"/>
  <c r="H188"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O188" i="15"/>
  <c r="E179" i="4"/>
  <c r="F179" i="4" l="1"/>
  <c r="I188" i="15"/>
  <c r="L188" i="15"/>
  <c r="M188" i="15" s="1"/>
  <c r="U188" i="15"/>
  <c r="V188" i="15" s="1"/>
  <c r="W179" i="4"/>
  <c r="X179" i="4" s="1"/>
  <c r="Y179" i="4"/>
  <c r="M179" i="4"/>
  <c r="E188" i="15"/>
  <c r="Z179" i="4"/>
  <c r="F188" i="15" l="1"/>
  <c r="N188" i="15"/>
  <c r="P188" i="15"/>
  <c r="W188" i="15"/>
  <c r="Y188" i="15"/>
  <c r="P179" i="4"/>
  <c r="N179" i="4"/>
  <c r="AA179" i="4"/>
  <c r="AB179" i="4" s="1"/>
  <c r="Z188" i="15"/>
  <c r="R188" i="15"/>
  <c r="R179" i="4"/>
  <c r="X188" i="15" l="1"/>
  <c r="AA188" i="15" s="1"/>
  <c r="AB188" i="15" s="1"/>
  <c r="Q188" i="15"/>
  <c r="S188" i="15" s="1"/>
  <c r="G188" i="15"/>
  <c r="Q179" i="4"/>
  <c r="S179" i="4" s="1"/>
  <c r="G179" i="4"/>
  <c r="H189" i="15"/>
  <c r="AC188" i="15"/>
  <c r="H180" i="4"/>
  <c r="AC179"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9" i="15"/>
  <c r="E180" i="4"/>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H190" i="15"/>
  <c r="AC189" i="15"/>
  <c r="R180" i="4"/>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E190" i="15"/>
  <c r="O182" i="4"/>
  <c r="F190" i="15" l="1"/>
  <c r="W190" i="15"/>
  <c r="Y190" i="15"/>
  <c r="P190" i="15"/>
  <c r="N190" i="15"/>
  <c r="I181" i="4"/>
  <c r="L181" i="4"/>
  <c r="U181" i="4" s="1"/>
  <c r="V181" i="4" s="1"/>
  <c r="Z190" i="15"/>
  <c r="R190" i="15"/>
  <c r="E181" i="4"/>
  <c r="F181" i="4" l="1"/>
  <c r="X190" i="15"/>
  <c r="AA190" i="15" s="1"/>
  <c r="AB190" i="15" s="1"/>
  <c r="Q190" i="15"/>
  <c r="S190" i="15" s="1"/>
  <c r="G190" i="15"/>
  <c r="M181" i="4"/>
  <c r="P181" i="4" s="1"/>
  <c r="W181" i="4"/>
  <c r="Y181" i="4"/>
  <c r="AC190" i="15"/>
  <c r="H191" i="15"/>
  <c r="Z181" i="4"/>
  <c r="R181" i="4"/>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O191" i="15"/>
  <c r="AC181" i="4"/>
  <c r="H182"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Z191" i="15"/>
  <c r="R191" i="15"/>
  <c r="E182" i="4"/>
  <c r="F182" i="4" l="1"/>
  <c r="X191" i="15"/>
  <c r="AA191" i="15" s="1"/>
  <c r="AB191" i="15" s="1"/>
  <c r="Q191" i="15"/>
  <c r="S191" i="15" s="1"/>
  <c r="G191" i="15"/>
  <c r="Y182" i="4"/>
  <c r="W182" i="4"/>
  <c r="M182" i="4"/>
  <c r="H192" i="15"/>
  <c r="AC191" i="15"/>
  <c r="Z182" i="4"/>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O192" i="15"/>
  <c r="AC182" i="4"/>
  <c r="H183" i="4"/>
  <c r="L192" i="15" l="1"/>
  <c r="M192" i="15" s="1"/>
  <c r="U192" i="15"/>
  <c r="V192" i="15" s="1"/>
  <c r="I192" i="15"/>
  <c r="K183" i="4"/>
  <c r="AD182" i="4"/>
  <c r="AE182" i="4" s="1"/>
  <c r="AI182" i="4"/>
  <c r="AJ182" i="4" s="1"/>
  <c r="AG182" i="4"/>
  <c r="C183" i="4" s="1"/>
  <c r="AF182" i="4"/>
  <c r="B183" i="4" s="1"/>
  <c r="T182" i="4"/>
  <c r="E192" i="15"/>
  <c r="O184" i="4"/>
  <c r="F192" i="15" l="1"/>
  <c r="Y192" i="15"/>
  <c r="W192" i="15"/>
  <c r="N192" i="15"/>
  <c r="P192" i="15"/>
  <c r="AH182" i="4"/>
  <c r="D183" i="4" s="1"/>
  <c r="I183" i="4"/>
  <c r="AK183" i="4"/>
  <c r="AL183" i="4"/>
  <c r="Z192" i="15"/>
  <c r="R192" i="15"/>
  <c r="E183" i="4"/>
  <c r="F183" i="4" l="1"/>
  <c r="X192" i="15"/>
  <c r="AA192" i="15" s="1"/>
  <c r="AB192" i="15" s="1"/>
  <c r="Q192" i="15"/>
  <c r="S192" i="15" s="1"/>
  <c r="G192" i="15"/>
  <c r="L183" i="4"/>
  <c r="U183" i="4" s="1"/>
  <c r="V183" i="4" s="1"/>
  <c r="AC192" i="15"/>
  <c r="H193"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E193" i="15"/>
  <c r="AC183" i="4"/>
  <c r="H184" i="4"/>
  <c r="F193" i="15" l="1"/>
  <c r="N193" i="15"/>
  <c r="P193" i="15"/>
  <c r="Y193" i="15"/>
  <c r="W193" i="15"/>
  <c r="K184" i="4"/>
  <c r="AI183" i="4"/>
  <c r="AJ183" i="4" s="1"/>
  <c r="AG183" i="4"/>
  <c r="C184" i="4" s="1"/>
  <c r="AD183" i="4"/>
  <c r="AE183" i="4" s="1"/>
  <c r="AF183" i="4"/>
  <c r="T183" i="4"/>
  <c r="R193" i="15"/>
  <c r="Z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E194" i="15"/>
  <c r="R184" i="4"/>
  <c r="F194" i="15" l="1"/>
  <c r="N194" i="15"/>
  <c r="P194" i="15"/>
  <c r="Y194" i="15"/>
  <c r="W194" i="15"/>
  <c r="X194" i="15" s="1"/>
  <c r="G184" i="4"/>
  <c r="Q184" i="4"/>
  <c r="S184" i="4" s="1"/>
  <c r="R194" i="15"/>
  <c r="Z194" i="15"/>
  <c r="AC184" i="4"/>
  <c r="H185" i="4"/>
  <c r="Q194" i="15" l="1"/>
  <c r="S194" i="15" s="1"/>
  <c r="AA194" i="15"/>
  <c r="AB194" i="15" s="1"/>
  <c r="G194" i="15"/>
  <c r="K185" i="4"/>
  <c r="AD184" i="4"/>
  <c r="AE184" i="4" s="1"/>
  <c r="AG184" i="4"/>
  <c r="C185" i="4" s="1"/>
  <c r="AI184" i="4"/>
  <c r="AJ184" i="4" s="1"/>
  <c r="AF184" i="4"/>
  <c r="T184" i="4"/>
  <c r="H195" i="15"/>
  <c r="AC194"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O195" i="15"/>
  <c r="E185" i="4"/>
  <c r="F185" i="4" l="1"/>
  <c r="U195" i="15"/>
  <c r="V195" i="15" s="1"/>
  <c r="L195" i="15"/>
  <c r="M195" i="15" s="1"/>
  <c r="I195" i="15"/>
  <c r="Y185" i="4"/>
  <c r="W185" i="4"/>
  <c r="M185" i="4"/>
  <c r="E195" i="15"/>
  <c r="Z185" i="4"/>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H196" i="15"/>
  <c r="AC195" i="15"/>
  <c r="AC185" i="4"/>
  <c r="H186" i="4"/>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96" i="15"/>
  <c r="Z186" i="4"/>
  <c r="E186" i="4"/>
  <c r="F186" i="4" l="1"/>
  <c r="G186" i="4" s="1"/>
  <c r="P186" i="4"/>
  <c r="F196" i="15"/>
  <c r="W196" i="15"/>
  <c r="Y196" i="15"/>
  <c r="P196" i="15"/>
  <c r="N196" i="15"/>
  <c r="Q186" i="4"/>
  <c r="Z196" i="15"/>
  <c r="R196" i="15"/>
  <c r="R186" i="4"/>
  <c r="X186" i="4" l="1"/>
  <c r="AA186" i="4" s="1"/>
  <c r="AB186" i="4" s="1"/>
  <c r="X196" i="15"/>
  <c r="AA196" i="15" s="1"/>
  <c r="AB196" i="15" s="1"/>
  <c r="S186" i="4"/>
  <c r="T186" i="4" s="1"/>
  <c r="Q196" i="15"/>
  <c r="S196" i="15" s="1"/>
  <c r="G196" i="15"/>
  <c r="H197" i="15"/>
  <c r="AC196" i="15"/>
  <c r="H187" i="4"/>
  <c r="AC186" i="4"/>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O197" i="15"/>
  <c r="E187" i="4"/>
  <c r="F187" i="4" l="1"/>
  <c r="I197" i="15"/>
  <c r="U197" i="15"/>
  <c r="V197" i="15" s="1"/>
  <c r="L197" i="15"/>
  <c r="M197" i="15" s="1"/>
  <c r="M187" i="4"/>
  <c r="Y187" i="4"/>
  <c r="W187" i="4"/>
  <c r="E197" i="15"/>
  <c r="Z187" i="4"/>
  <c r="X187" i="4" l="1"/>
  <c r="AA187" i="4" s="1"/>
  <c r="AB187" i="4" s="1"/>
  <c r="F197" i="15"/>
  <c r="Y197" i="15"/>
  <c r="W197" i="15"/>
  <c r="P197" i="15"/>
  <c r="N197" i="15"/>
  <c r="N187" i="4"/>
  <c r="Q187" i="4" s="1"/>
  <c r="P187" i="4"/>
  <c r="Z197" i="15"/>
  <c r="R197" i="15"/>
  <c r="R187" i="4"/>
  <c r="X197" i="15" l="1"/>
  <c r="AA197" i="15" s="1"/>
  <c r="AB197" i="15" s="1"/>
  <c r="Q197" i="15"/>
  <c r="S197" i="15" s="1"/>
  <c r="G197" i="15"/>
  <c r="G187" i="4"/>
  <c r="S187" i="4"/>
  <c r="AC197" i="15"/>
  <c r="H198" i="15"/>
  <c r="H188" i="4"/>
  <c r="AC187" i="4"/>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Z198" i="15"/>
  <c r="R198" i="15"/>
  <c r="Z188" i="4"/>
  <c r="X188" i="4" l="1"/>
  <c r="AA188" i="4" s="1"/>
  <c r="AB188" i="4" s="1"/>
  <c r="X198" i="15"/>
  <c r="AA198" i="15" s="1"/>
  <c r="AB198" i="15" s="1"/>
  <c r="Q198" i="15"/>
  <c r="S198" i="15" s="1"/>
  <c r="G198" i="15"/>
  <c r="P188" i="4"/>
  <c r="N188" i="4"/>
  <c r="H199" i="15"/>
  <c r="AC198" i="15"/>
  <c r="R188" i="4"/>
  <c r="J199" i="15" l="1"/>
  <c r="AF198" i="15"/>
  <c r="AI198" i="15"/>
  <c r="AD198" i="15"/>
  <c r="AE198" i="15" s="1"/>
  <c r="AG198" i="15"/>
  <c r="C199" i="15" s="1"/>
  <c r="T198" i="15"/>
  <c r="K199" i="15"/>
  <c r="Q188" i="4"/>
  <c r="S188" i="4" s="1"/>
  <c r="G188" i="4"/>
  <c r="H189" i="4"/>
  <c r="AC188"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E199" i="15"/>
  <c r="O190" i="4"/>
  <c r="W189" i="4" l="1"/>
  <c r="F199" i="15"/>
  <c r="N199" i="15"/>
  <c r="P199" i="15"/>
  <c r="Y199" i="15"/>
  <c r="W199" i="15"/>
  <c r="M189" i="4"/>
  <c r="N189" i="4" s="1"/>
  <c r="Y189" i="4"/>
  <c r="I189" i="4"/>
  <c r="R199" i="15"/>
  <c r="Z199" i="15"/>
  <c r="E189" i="4"/>
  <c r="Z189" i="4"/>
  <c r="F189" i="4" l="1"/>
  <c r="X189" i="4" s="1"/>
  <c r="AA189" i="4" s="1"/>
  <c r="AB189" i="4" s="1"/>
  <c r="X199" i="15"/>
  <c r="AA199" i="15" s="1"/>
  <c r="AB199" i="15" s="1"/>
  <c r="G199" i="15"/>
  <c r="Q199" i="15"/>
  <c r="S199" i="15" s="1"/>
  <c r="P189" i="4"/>
  <c r="Q189" i="4"/>
  <c r="H200" i="15"/>
  <c r="AC199" i="15"/>
  <c r="R189" i="4"/>
  <c r="G189" i="4" l="1"/>
  <c r="J200" i="15"/>
  <c r="AF199" i="15"/>
  <c r="AG199" i="15"/>
  <c r="C200" i="15" s="1"/>
  <c r="AI199" i="15"/>
  <c r="AD199" i="15"/>
  <c r="AE199" i="15" s="1"/>
  <c r="T199" i="15"/>
  <c r="K200" i="15"/>
  <c r="S189" i="4"/>
  <c r="T189" i="4" s="1"/>
  <c r="H190" i="4"/>
  <c r="AC189"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200" i="15"/>
  <c r="E190" i="4"/>
  <c r="F190" i="4" l="1"/>
  <c r="F200" i="15"/>
  <c r="N200" i="15"/>
  <c r="P200" i="15"/>
  <c r="W200" i="15"/>
  <c r="Y200" i="15"/>
  <c r="M190" i="4"/>
  <c r="P190" i="4" s="1"/>
  <c r="Y190" i="4"/>
  <c r="W190" i="4"/>
  <c r="R200" i="15"/>
  <c r="Z200" i="15"/>
  <c r="Z190" i="4"/>
  <c r="R190" i="4"/>
  <c r="X190" i="4" l="1"/>
  <c r="AA190" i="4" s="1"/>
  <c r="AB190" i="4" s="1"/>
  <c r="X200" i="15"/>
  <c r="AA200" i="15" s="1"/>
  <c r="AB200" i="15" s="1"/>
  <c r="Q200" i="15"/>
  <c r="S200" i="15" s="1"/>
  <c r="G200" i="15"/>
  <c r="N190" i="4"/>
  <c r="Q190" i="4" s="1"/>
  <c r="S190" i="4" s="1"/>
  <c r="AC200" i="15"/>
  <c r="H201" i="15"/>
  <c r="AC190" i="4"/>
  <c r="H191" i="4"/>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Z201" i="15"/>
  <c r="R201" i="15"/>
  <c r="Z191" i="4"/>
  <c r="X191" i="4" l="1"/>
  <c r="AA191" i="4" s="1"/>
  <c r="AB191" i="4" s="1"/>
  <c r="X201" i="15"/>
  <c r="AA201" i="15" s="1"/>
  <c r="AB201" i="15" s="1"/>
  <c r="Q201" i="15"/>
  <c r="S201" i="15" s="1"/>
  <c r="T201" i="15" s="1"/>
  <c r="G201" i="15"/>
  <c r="N191" i="4"/>
  <c r="P191" i="4"/>
  <c r="AC201" i="15"/>
  <c r="H202" i="15"/>
  <c r="R191" i="4"/>
  <c r="J202" i="15" l="1"/>
  <c r="AF201" i="15"/>
  <c r="AI201" i="15"/>
  <c r="AG201" i="15"/>
  <c r="C202" i="15" s="1"/>
  <c r="AD201" i="15"/>
  <c r="AE201" i="15" s="1"/>
  <c r="K202" i="15"/>
  <c r="Q191" i="4"/>
  <c r="S191" i="4" s="1"/>
  <c r="G191" i="4"/>
  <c r="H192" i="4"/>
  <c r="AC191"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E202" i="15"/>
  <c r="O193" i="4"/>
  <c r="F202" i="15" l="1"/>
  <c r="N202" i="15"/>
  <c r="Q202" i="15" s="1"/>
  <c r="P202" i="15"/>
  <c r="Y202" i="15"/>
  <c r="W202" i="15"/>
  <c r="M192" i="4"/>
  <c r="P192" i="4" s="1"/>
  <c r="I192" i="4"/>
  <c r="Y192" i="4"/>
  <c r="W192" i="4"/>
  <c r="Z202" i="15"/>
  <c r="R202" i="15"/>
  <c r="Z192" i="4"/>
  <c r="R192" i="4"/>
  <c r="E192" i="4"/>
  <c r="X202" i="15" l="1"/>
  <c r="AA202" i="15" s="1"/>
  <c r="AB202" i="15" s="1"/>
  <c r="F192" i="4"/>
  <c r="X192" i="4" s="1"/>
  <c r="AA192" i="4" s="1"/>
  <c r="AB192" i="4" s="1"/>
  <c r="S202" i="15"/>
  <c r="G202" i="15"/>
  <c r="N192" i="4"/>
  <c r="AC202" i="15"/>
  <c r="H203" i="15"/>
  <c r="J203" i="15" l="1"/>
  <c r="AD202" i="15"/>
  <c r="AE202" i="15" s="1"/>
  <c r="AI202" i="15"/>
  <c r="AG202" i="15"/>
  <c r="C203" i="15" s="1"/>
  <c r="AF202" i="15"/>
  <c r="T202" i="15"/>
  <c r="K203" i="15"/>
  <c r="Q192" i="4"/>
  <c r="S192" i="4" s="1"/>
  <c r="G192" i="4"/>
  <c r="H193" i="4"/>
  <c r="AC192"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O194" i="4"/>
  <c r="E193" i="4"/>
  <c r="F193" i="4" l="1"/>
  <c r="M193" i="4"/>
  <c r="N193" i="4" s="1"/>
  <c r="Q193" i="4" s="1"/>
  <c r="F203" i="15"/>
  <c r="P203" i="15"/>
  <c r="N203" i="15"/>
  <c r="Y203" i="15"/>
  <c r="W203" i="15"/>
  <c r="X203" i="15" s="1"/>
  <c r="Y193" i="4"/>
  <c r="W193" i="4"/>
  <c r="R203" i="15"/>
  <c r="Z203" i="15"/>
  <c r="Z193" i="4"/>
  <c r="X193" i="4" l="1"/>
  <c r="AA193" i="4" s="1"/>
  <c r="AB193" i="4" s="1"/>
  <c r="P193" i="4"/>
  <c r="Q203" i="15"/>
  <c r="S203" i="15" s="1"/>
  <c r="AA203" i="15"/>
  <c r="AB203" i="15" s="1"/>
  <c r="G203" i="15"/>
  <c r="G193" i="4"/>
  <c r="AC203" i="15"/>
  <c r="H204" i="15"/>
  <c r="R193" i="4"/>
  <c r="S193" i="4" l="1"/>
  <c r="T193" i="4" s="1"/>
  <c r="J204" i="15"/>
  <c r="AG203" i="15"/>
  <c r="C204" i="15" s="1"/>
  <c r="AF203" i="15"/>
  <c r="AD203" i="15"/>
  <c r="AE203" i="15" s="1"/>
  <c r="AI203" i="15"/>
  <c r="T203" i="15"/>
  <c r="K204" i="15"/>
  <c r="H194" i="4"/>
  <c r="AC193"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E204" i="15"/>
  <c r="E194" i="4"/>
  <c r="O195" i="4"/>
  <c r="F194" i="4" l="1"/>
  <c r="F204" i="15"/>
  <c r="N204" i="15"/>
  <c r="P204" i="15"/>
  <c r="W204" i="15"/>
  <c r="Y204" i="15"/>
  <c r="M194" i="4"/>
  <c r="W194" i="4"/>
  <c r="Y194" i="4"/>
  <c r="R204" i="15"/>
  <c r="Z204" i="15"/>
  <c r="Z194" i="4"/>
  <c r="X194" i="4" l="1"/>
  <c r="AA194" i="4" s="1"/>
  <c r="AB194" i="4" s="1"/>
  <c r="X204" i="15"/>
  <c r="AA204" i="15" s="1"/>
  <c r="AB204" i="15" s="1"/>
  <c r="Q204" i="15"/>
  <c r="S204" i="15" s="1"/>
  <c r="G204" i="15"/>
  <c r="N194" i="4"/>
  <c r="P194" i="4"/>
  <c r="AC204" i="15"/>
  <c r="H205" i="15"/>
  <c r="R194" i="4"/>
  <c r="J205" i="15" l="1"/>
  <c r="AG204" i="15"/>
  <c r="C205" i="15" s="1"/>
  <c r="AF204" i="15"/>
  <c r="AI204" i="15"/>
  <c r="AD204" i="15"/>
  <c r="AE204" i="15" s="1"/>
  <c r="T204" i="15"/>
  <c r="K205" i="15"/>
  <c r="G194" i="4"/>
  <c r="Q194" i="4"/>
  <c r="S194" i="4" s="1"/>
  <c r="T194" i="4" s="1"/>
  <c r="H195" i="4"/>
  <c r="AC194"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E205" i="15"/>
  <c r="O196" i="4"/>
  <c r="F205" i="15" l="1"/>
  <c r="W205" i="15"/>
  <c r="Y205" i="15"/>
  <c r="P205" i="15"/>
  <c r="N205" i="15"/>
  <c r="L195" i="4"/>
  <c r="U195" i="4" s="1"/>
  <c r="V195" i="4" s="1"/>
  <c r="I195" i="4"/>
  <c r="R205" i="15"/>
  <c r="Z205" i="15"/>
  <c r="E195" i="4"/>
  <c r="F195" i="4" l="1"/>
  <c r="X205" i="15"/>
  <c r="AA205" i="15" s="1"/>
  <c r="AB205" i="15" s="1"/>
  <c r="Q205" i="15"/>
  <c r="S205" i="15" s="1"/>
  <c r="G205" i="15"/>
  <c r="W195" i="4"/>
  <c r="X195" i="4" s="1"/>
  <c r="Y195" i="4"/>
  <c r="M195" i="4"/>
  <c r="AC205" i="15"/>
  <c r="H206" i="15"/>
  <c r="Z195" i="4"/>
  <c r="J206" i="15" l="1"/>
  <c r="AI205" i="15"/>
  <c r="AD205" i="15"/>
  <c r="AE205" i="15" s="1"/>
  <c r="AG205" i="15"/>
  <c r="C206" i="15" s="1"/>
  <c r="AF205" i="15"/>
  <c r="T205" i="15"/>
  <c r="K206" i="15"/>
  <c r="AA195" i="4"/>
  <c r="AB195" i="4" s="1"/>
  <c r="N195" i="4"/>
  <c r="Q195" i="4" s="1"/>
  <c r="P195" i="4"/>
  <c r="R195" i="4"/>
  <c r="AK205" i="15" l="1"/>
  <c r="AJ205" i="15"/>
  <c r="AL205" i="15"/>
  <c r="AH205" i="15"/>
  <c r="D206" i="15" s="1"/>
  <c r="B206" i="15"/>
  <c r="G195" i="4"/>
  <c r="S195" i="4"/>
  <c r="T195" i="4" s="1"/>
  <c r="O206" i="15"/>
  <c r="H196" i="4"/>
  <c r="AC195" i="4"/>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Z206" i="15"/>
  <c r="R206" i="15"/>
  <c r="O197" i="4"/>
  <c r="X206" i="15" l="1"/>
  <c r="AA206" i="15" s="1"/>
  <c r="AB206" i="15" s="1"/>
  <c r="Q206" i="15"/>
  <c r="S206" i="15" s="1"/>
  <c r="G206" i="15"/>
  <c r="W196" i="4"/>
  <c r="Y196" i="4"/>
  <c r="I196" i="4"/>
  <c r="M196" i="4"/>
  <c r="H207" i="15"/>
  <c r="AC206" i="15"/>
  <c r="E196" i="4"/>
  <c r="Z196" i="4"/>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O207" i="15"/>
  <c r="H197" i="4"/>
  <c r="AC196" i="4"/>
  <c r="U207" i="15" l="1"/>
  <c r="V207" i="15" s="1"/>
  <c r="L207" i="15"/>
  <c r="M207" i="15" s="1"/>
  <c r="I207" i="15"/>
  <c r="K197" i="4"/>
  <c r="AI196" i="4"/>
  <c r="AJ196" i="4" s="1"/>
  <c r="AD196" i="4"/>
  <c r="AE196" i="4" s="1"/>
  <c r="AG196" i="4"/>
  <c r="C197" i="4" s="1"/>
  <c r="AF196" i="4"/>
  <c r="T196" i="4"/>
  <c r="E207" i="15"/>
  <c r="F207" i="15" l="1"/>
  <c r="N207" i="15"/>
  <c r="P207" i="15"/>
  <c r="Y207" i="15"/>
  <c r="W207" i="15"/>
  <c r="X207" i="15" s="1"/>
  <c r="AH196" i="4"/>
  <c r="D197" i="4" s="1"/>
  <c r="L197" i="4" s="1"/>
  <c r="U197" i="4" s="1"/>
  <c r="B197" i="4"/>
  <c r="AL197" i="4"/>
  <c r="AK197" i="4"/>
  <c r="Z207" i="15"/>
  <c r="R207" i="15"/>
  <c r="O198" i="4"/>
  <c r="Q207" i="15" l="1"/>
  <c r="S207" i="15" s="1"/>
  <c r="AA207" i="15"/>
  <c r="AB207" i="15" s="1"/>
  <c r="G207" i="15"/>
  <c r="V197" i="4"/>
  <c r="W197" i="4" s="1"/>
  <c r="M197" i="4"/>
  <c r="P197" i="4" s="1"/>
  <c r="I197" i="4"/>
  <c r="H208" i="15"/>
  <c r="AC207" i="15"/>
  <c r="E197" i="4"/>
  <c r="R197" i="4"/>
  <c r="F197" i="4" l="1"/>
  <c r="X197" i="4" s="1"/>
  <c r="J208" i="15"/>
  <c r="AG207" i="15"/>
  <c r="C208" i="15" s="1"/>
  <c r="AF207" i="15"/>
  <c r="AD207" i="15"/>
  <c r="AE207" i="15" s="1"/>
  <c r="AI207" i="15"/>
  <c r="T207" i="15"/>
  <c r="K208" i="15"/>
  <c r="N197" i="4"/>
  <c r="Q197" i="4" s="1"/>
  <c r="S197" i="4" s="1"/>
  <c r="Y197" i="4"/>
  <c r="AC197" i="4"/>
  <c r="H198" i="4"/>
  <c r="Z197"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E208" i="15"/>
  <c r="O199" i="4"/>
  <c r="F208" i="15" l="1"/>
  <c r="Y208" i="15"/>
  <c r="W208" i="15"/>
  <c r="P208" i="15"/>
  <c r="N208" i="15"/>
  <c r="U198" i="4"/>
  <c r="V198" i="4" s="1"/>
  <c r="Y198" i="4" s="1"/>
  <c r="M198" i="4"/>
  <c r="N198" i="4" s="1"/>
  <c r="I198" i="4"/>
  <c r="Z208" i="15"/>
  <c r="R208" i="15"/>
  <c r="Z198" i="4"/>
  <c r="E198" i="4"/>
  <c r="F198" i="4" l="1"/>
  <c r="G198" i="4" s="1"/>
  <c r="X208" i="15"/>
  <c r="AA208" i="15" s="1"/>
  <c r="AB208" i="15" s="1"/>
  <c r="P198" i="4"/>
  <c r="Q208" i="15"/>
  <c r="S208" i="15" s="1"/>
  <c r="G208" i="15"/>
  <c r="C30" i="15" s="1"/>
  <c r="W198" i="4"/>
  <c r="Q198" i="4"/>
  <c r="AC208" i="15"/>
  <c r="R198" i="4"/>
  <c r="X198" i="4" l="1"/>
  <c r="AA198" i="4" s="1"/>
  <c r="AB198" i="4" s="1"/>
  <c r="S198" i="4"/>
  <c r="T198" i="4" s="1"/>
  <c r="AF208" i="15"/>
  <c r="AG208" i="15"/>
  <c r="AI208" i="15"/>
  <c r="AD208" i="15"/>
  <c r="AE208" i="15" s="1"/>
  <c r="T208" i="15"/>
  <c r="H199" i="4"/>
  <c r="AC198"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O200" i="4"/>
  <c r="E199" i="4"/>
  <c r="F199" i="4" l="1"/>
  <c r="Y199" i="4"/>
  <c r="W199" i="4"/>
  <c r="M199" i="4"/>
  <c r="P199" i="4" s="1"/>
  <c r="R199" i="4"/>
  <c r="Z199" i="4"/>
  <c r="X199" i="4" l="1"/>
  <c r="AA199" i="4" s="1"/>
  <c r="AB199" i="4" s="1"/>
  <c r="N199" i="4"/>
  <c r="G199" i="4" s="1"/>
  <c r="Q199" i="4" l="1"/>
  <c r="S199" i="4" s="1"/>
  <c r="H200" i="4"/>
  <c r="AC199"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Z200" i="4"/>
  <c r="E200" i="4"/>
  <c r="F200" i="4" l="1"/>
  <c r="G200" i="4" s="1"/>
  <c r="Q200" i="4"/>
  <c r="P200" i="4"/>
  <c r="R200" i="4"/>
  <c r="X200" i="4" l="1"/>
  <c r="AA200" i="4" s="1"/>
  <c r="AB200" i="4" s="1"/>
  <c r="S200" i="4"/>
  <c r="T200" i="4" s="1"/>
  <c r="AC200" i="4"/>
  <c r="H201" i="4"/>
  <c r="AD200" i="4" l="1"/>
  <c r="AE200" i="4" s="1"/>
  <c r="AI200" i="4"/>
  <c r="AJ200" i="4" s="1"/>
  <c r="AG200" i="4"/>
  <c r="C201" i="4" s="1"/>
  <c r="AF200" i="4"/>
  <c r="B201" i="4" s="1"/>
  <c r="K201" i="4"/>
  <c r="O202" i="4"/>
  <c r="AL201" i="4" l="1"/>
  <c r="I201" i="4"/>
  <c r="AK201" i="4"/>
  <c r="AH200" i="4"/>
  <c r="D201" i="4" s="1"/>
  <c r="L201" i="4" s="1"/>
  <c r="U201" i="4" s="1"/>
  <c r="V201" i="4" s="1"/>
  <c r="Y201" i="4" s="1"/>
  <c r="E201" i="4"/>
  <c r="Z201" i="4"/>
  <c r="F201" i="4" l="1"/>
  <c r="M201" i="4"/>
  <c r="P201" i="4" s="1"/>
  <c r="W201" i="4"/>
  <c r="R201" i="4"/>
  <c r="X201" i="4" l="1"/>
  <c r="AA201" i="4" s="1"/>
  <c r="AB201" i="4" s="1"/>
  <c r="N201" i="4"/>
  <c r="G201" i="4" s="1"/>
  <c r="Q201" i="4" l="1"/>
  <c r="S201" i="4" s="1"/>
  <c r="T201" i="4" s="1"/>
  <c r="AC201" i="4"/>
  <c r="H202"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R202" i="4"/>
  <c r="Z202" i="4"/>
  <c r="N202" i="4" l="1"/>
  <c r="Q202" i="4" s="1"/>
  <c r="S202" i="4" s="1"/>
  <c r="T202" i="4" s="1"/>
  <c r="AA202" i="4"/>
  <c r="AB202" i="4" s="1"/>
  <c r="H203" i="4"/>
  <c r="AC202"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H204" i="4"/>
  <c r="AC203"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H205" i="4"/>
  <c r="AC204"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E205" i="4"/>
  <c r="Z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AC206" i="4"/>
  <c r="H207" i="4"/>
  <c r="K207" i="4" l="1"/>
  <c r="AI206" i="4"/>
  <c r="AJ206" i="4" s="1"/>
  <c r="AF206" i="4"/>
  <c r="B207" i="4" s="1"/>
  <c r="AD206" i="4"/>
  <c r="AE206" i="4" s="1"/>
  <c r="AG206" i="4"/>
  <c r="C207" i="4" s="1"/>
  <c r="T206" i="4"/>
  <c r="O208" i="4"/>
  <c r="AL207" i="4" l="1"/>
  <c r="AK207" i="4"/>
  <c r="I207" i="4"/>
  <c r="AH206" i="4"/>
  <c r="D207" i="4" s="1"/>
  <c r="E207" i="4"/>
  <c r="C32" i="4"/>
  <c r="F207" i="4" l="1"/>
  <c r="L207" i="4"/>
  <c r="U207" i="4" s="1"/>
  <c r="V207" i="4" s="1"/>
  <c r="W207" i="4" l="1"/>
  <c r="X207" i="4" s="1"/>
  <c r="Y207" i="4"/>
  <c r="M207" i="4"/>
  <c r="Z207" i="4"/>
  <c r="N207" i="4" l="1"/>
  <c r="Q207" i="4" s="1"/>
  <c r="P207" i="4"/>
  <c r="AA207" i="4"/>
  <c r="AB207" i="4" s="1"/>
  <c r="R207" i="4"/>
  <c r="S207" i="4" l="1"/>
  <c r="T207" i="4" s="1"/>
  <c r="G207" i="4"/>
  <c r="H208" i="4"/>
  <c r="AC207"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Z208" i="4"/>
  <c r="R208" i="4"/>
  <c r="N208" i="4" l="1"/>
  <c r="G208" i="4" s="1"/>
  <c r="AA208" i="4"/>
  <c r="AB208" i="4" s="1"/>
  <c r="Q208" i="4" l="1"/>
  <c r="S208" i="4" s="1"/>
  <c r="T208" i="4" s="1"/>
  <c r="H209" i="4"/>
  <c r="AC208" i="4"/>
  <c r="AG208" i="4" l="1"/>
  <c r="C209" i="4" s="1"/>
  <c r="AD208" i="4"/>
  <c r="AE208" i="4" s="1"/>
  <c r="AF208" i="4"/>
  <c r="B209" i="4" s="1"/>
  <c r="AI208" i="4"/>
  <c r="AJ208" i="4" s="1"/>
  <c r="K209" i="4"/>
  <c r="O210" i="4"/>
  <c r="I209" i="4" l="1"/>
  <c r="AH208" i="4"/>
  <c r="D209" i="4" s="1"/>
  <c r="L209" i="4" s="1"/>
  <c r="U209" i="4" s="1"/>
  <c r="V209" i="4" s="1"/>
  <c r="Y209" i="4" s="1"/>
  <c r="AK209" i="4"/>
  <c r="AL209" i="4"/>
  <c r="Z209" i="4"/>
  <c r="E209" i="4"/>
  <c r="F209" i="4" l="1"/>
  <c r="M209" i="4"/>
  <c r="P209" i="4" s="1"/>
  <c r="W209" i="4"/>
  <c r="R209" i="4"/>
  <c r="X209" i="4" l="1"/>
  <c r="AA209" i="4" s="1"/>
  <c r="AB209" i="4" s="1"/>
  <c r="N209" i="4"/>
  <c r="Q209" i="4" s="1"/>
  <c r="S209" i="4" s="1"/>
  <c r="AC209" i="4"/>
  <c r="H210"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AC210" i="4"/>
  <c r="H211"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Z211" i="4"/>
  <c r="R211" i="4"/>
  <c r="X211" i="4" l="1"/>
  <c r="AA211" i="4" s="1"/>
  <c r="AB211" i="4" s="1"/>
  <c r="N211" i="4"/>
  <c r="G211" i="4" s="1"/>
  <c r="Q211" i="4" l="1"/>
  <c r="S211" i="4" s="1"/>
  <c r="H212" i="4"/>
  <c r="AC211" i="4"/>
  <c r="K212" i="4" l="1"/>
  <c r="AD211" i="4"/>
  <c r="AE211" i="4" s="1"/>
  <c r="AI211" i="4"/>
  <c r="AJ211" i="4" s="1"/>
  <c r="AG211" i="4"/>
  <c r="C212" i="4" s="1"/>
  <c r="AF211" i="4"/>
  <c r="B212" i="4" s="1"/>
  <c r="T211" i="4"/>
  <c r="O213" i="4"/>
  <c r="AK212" i="4" l="1"/>
  <c r="AL212" i="4"/>
  <c r="I212" i="4"/>
  <c r="AH211" i="4"/>
  <c r="D212" i="4" s="1"/>
  <c r="L212" i="4" s="1"/>
  <c r="U212" i="4" s="1"/>
  <c r="V212" i="4" s="1"/>
  <c r="Y212" i="4" s="1"/>
  <c r="E212" i="4"/>
  <c r="Z212" i="4"/>
  <c r="F212" i="4" l="1"/>
  <c r="M212" i="4"/>
  <c r="P212" i="4" s="1"/>
  <c r="W212" i="4"/>
  <c r="R212" i="4"/>
  <c r="X212" i="4" l="1"/>
  <c r="AA212" i="4" s="1"/>
  <c r="AB212" i="4" s="1"/>
  <c r="N212" i="4"/>
  <c r="Q212" i="4" l="1"/>
  <c r="S212" i="4" s="1"/>
  <c r="G212" i="4"/>
  <c r="H213" i="4"/>
  <c r="AC212"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Z213" i="4"/>
  <c r="E213" i="4"/>
  <c r="F213" i="4" l="1"/>
  <c r="X213" i="4" s="1"/>
  <c r="AA213" i="4" s="1"/>
  <c r="AB213" i="4" s="1"/>
  <c r="P213" i="4"/>
  <c r="Q213" i="4"/>
  <c r="R213" i="4"/>
  <c r="G213" i="4" l="1"/>
  <c r="S213" i="4"/>
  <c r="T213" i="4" s="1"/>
  <c r="H214" i="4"/>
  <c r="AC213"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H215" i="4"/>
  <c r="AC214"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Z215" i="4"/>
  <c r="R215" i="4"/>
  <c r="X215" i="4" l="1"/>
  <c r="AA215" i="4" s="1"/>
  <c r="AB215" i="4" s="1"/>
  <c r="N215" i="4"/>
  <c r="Q215" i="4" s="1"/>
  <c r="S215" i="4" s="1"/>
  <c r="H216" i="4"/>
  <c r="AC215"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H218" i="4"/>
  <c r="AC217"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AC218" i="4"/>
  <c r="H219"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H220" i="4"/>
  <c r="AC219"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H221" i="4"/>
  <c r="AC220" i="4"/>
  <c r="K221" i="4" l="1"/>
  <c r="AG220" i="4"/>
  <c r="C221" i="4" s="1"/>
  <c r="AD220" i="4"/>
  <c r="AE220" i="4" s="1"/>
  <c r="AI220" i="4"/>
  <c r="AJ220" i="4" s="1"/>
  <c r="AF220" i="4"/>
  <c r="T220" i="4"/>
  <c r="AH220" i="4" l="1"/>
  <c r="D221" i="4" s="1"/>
  <c r="L221" i="4" s="1"/>
  <c r="M221" i="4" s="1"/>
  <c r="AK221" i="4"/>
  <c r="AL221" i="4"/>
  <c r="B221" i="4"/>
  <c r="I221" i="4" s="1"/>
  <c r="E221" i="4"/>
  <c r="O222" i="4"/>
  <c r="F221" i="4" l="1"/>
  <c r="U221" i="4"/>
  <c r="V221" i="4" s="1"/>
  <c r="Y221" i="4" s="1"/>
  <c r="P221" i="4"/>
  <c r="N221" i="4"/>
  <c r="R221" i="4"/>
  <c r="Z221" i="4"/>
  <c r="W221" i="4" l="1"/>
  <c r="X221" i="4" s="1"/>
  <c r="AA221" i="4" s="1"/>
  <c r="AB221" i="4" s="1"/>
  <c r="G221" i="4"/>
  <c r="Q221" i="4"/>
  <c r="S221" i="4" s="1"/>
  <c r="AC221" i="4"/>
  <c r="H222"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AC222" i="4"/>
  <c r="H223"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AC223" i="4"/>
  <c r="H224"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R224" i="4"/>
  <c r="Z224" i="4"/>
  <c r="X224" i="4" l="1"/>
  <c r="AA224" i="4" s="1"/>
  <c r="AB224" i="4" s="1"/>
  <c r="N224" i="4"/>
  <c r="Q224" i="4" s="1"/>
  <c r="S224" i="4" s="1"/>
  <c r="H225" i="4"/>
  <c r="AC224"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H226" i="4"/>
  <c r="AC225" i="4"/>
  <c r="K226" i="4" l="1"/>
  <c r="AG225" i="4"/>
  <c r="C226" i="4" s="1"/>
  <c r="AF225" i="4"/>
  <c r="AD225" i="4"/>
  <c r="AE225" i="4" s="1"/>
  <c r="AI225" i="4"/>
  <c r="AJ225" i="4" s="1"/>
  <c r="T225" i="4"/>
  <c r="AK226" i="4" l="1"/>
  <c r="AL226" i="4"/>
  <c r="AH225" i="4"/>
  <c r="D226" i="4" s="1"/>
  <c r="L226" i="4" s="1"/>
  <c r="U226" i="4" s="1"/>
  <c r="V226" i="4" s="1"/>
  <c r="B226" i="4"/>
  <c r="I226" i="4" s="1"/>
  <c r="E226" i="4"/>
  <c r="O227" i="4"/>
  <c r="F226" i="4" l="1"/>
  <c r="W226" i="4"/>
  <c r="Y226" i="4"/>
  <c r="M226" i="4"/>
  <c r="Z226" i="4"/>
  <c r="X226" i="4" l="1"/>
  <c r="AA226" i="4" s="1"/>
  <c r="AB226" i="4" s="1"/>
  <c r="P226" i="4"/>
  <c r="N226" i="4"/>
  <c r="R226" i="4"/>
  <c r="Q226" i="4" l="1"/>
  <c r="S226" i="4" s="1"/>
  <c r="G226" i="4"/>
  <c r="AC226" i="4"/>
  <c r="H227"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Z227" i="4"/>
  <c r="R227" i="4"/>
  <c r="X227" i="4" l="1"/>
  <c r="AA227" i="4" s="1"/>
  <c r="AB227" i="4" s="1"/>
  <c r="N227" i="4"/>
  <c r="Q227" i="4" s="1"/>
  <c r="S227" i="4" s="1"/>
  <c r="H228" i="4"/>
  <c r="AC227"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R228" i="4"/>
  <c r="Z228" i="4"/>
  <c r="X228" i="4" l="1"/>
  <c r="AA228" i="4" s="1"/>
  <c r="AB228" i="4" s="1"/>
  <c r="N228" i="4"/>
  <c r="Q228" i="4" s="1"/>
  <c r="S228" i="4" s="1"/>
  <c r="AC228" i="4"/>
  <c r="H229"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Z229" i="4"/>
  <c r="E229" i="4"/>
  <c r="F229" i="4" l="1"/>
  <c r="X229" i="4" s="1"/>
  <c r="AA229" i="4" s="1"/>
  <c r="AB229" i="4" s="1"/>
  <c r="P229" i="4"/>
  <c r="Q229" i="4"/>
  <c r="R229" i="4"/>
  <c r="G229" i="4" l="1"/>
  <c r="S229" i="4"/>
  <c r="H230" i="4"/>
  <c r="AC229"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E230" i="4"/>
  <c r="Z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E231" i="4"/>
  <c r="Z231" i="4"/>
  <c r="R231" i="4"/>
  <c r="F231" i="4" l="1"/>
  <c r="X231" i="4" s="1"/>
  <c r="AA231" i="4" s="1"/>
  <c r="AB231" i="4" s="1"/>
  <c r="N231" i="4"/>
  <c r="G231" i="4" l="1"/>
  <c r="Q231" i="4"/>
  <c r="S231" i="4" s="1"/>
  <c r="T231" i="4" s="1"/>
  <c r="AC231" i="4"/>
  <c r="H232"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Z232" i="4"/>
  <c r="R232" i="4"/>
  <c r="X232" i="4" l="1"/>
  <c r="AA232" i="4" s="1"/>
  <c r="AB232" i="4" s="1"/>
  <c r="N232" i="4"/>
  <c r="Q232" i="4" s="1"/>
  <c r="S232" i="4" s="1"/>
  <c r="AC232" i="4"/>
  <c r="H233"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AC234" i="4"/>
  <c r="H235"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AC235" i="4"/>
  <c r="H236" i="4"/>
  <c r="K236" i="4" l="1"/>
  <c r="AG235" i="4"/>
  <c r="C236" i="4" s="1"/>
  <c r="AI235" i="4"/>
  <c r="AJ235" i="4" s="1"/>
  <c r="AD235" i="4"/>
  <c r="AE235" i="4" s="1"/>
  <c r="AF235" i="4"/>
  <c r="AH235" i="4" l="1"/>
  <c r="D236" i="4" s="1"/>
  <c r="L236" i="4" s="1"/>
  <c r="U236" i="4" s="1"/>
  <c r="V236" i="4" s="1"/>
  <c r="AK236" i="4"/>
  <c r="B236" i="4"/>
  <c r="I236" i="4" s="1"/>
  <c r="AL236" i="4"/>
  <c r="E236" i="4"/>
  <c r="O237" i="4"/>
  <c r="F236" i="4" l="1"/>
  <c r="W236" i="4"/>
  <c r="Y236" i="4"/>
  <c r="M236" i="4"/>
  <c r="Z236" i="4"/>
  <c r="X236" i="4" l="1"/>
  <c r="AA236" i="4" s="1"/>
  <c r="AB236" i="4" s="1"/>
  <c r="N236" i="4"/>
  <c r="P236" i="4"/>
  <c r="R236" i="4"/>
  <c r="G236" i="4" l="1"/>
  <c r="Q236" i="4"/>
  <c r="S236" i="4" s="1"/>
  <c r="AC236" i="4"/>
  <c r="H237"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H239" i="4"/>
  <c r="AC238"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AC240" i="4"/>
  <c r="H241"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AC242" i="4"/>
  <c r="H243"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E243" i="4"/>
  <c r="R243" i="4"/>
  <c r="Z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H245" i="4"/>
  <c r="AC244"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H246" i="4"/>
  <c r="AC245"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H247" i="4"/>
  <c r="AC246"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H248" i="4"/>
  <c r="AC247"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H249" i="4"/>
  <c r="AC248"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H250" i="4"/>
  <c r="AC249"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H251" i="4"/>
  <c r="AC250"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H252" i="4"/>
  <c r="AC251"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R252" i="4"/>
  <c r="Z252" i="4"/>
  <c r="E252" i="4"/>
  <c r="F252" i="4" l="1"/>
  <c r="X252" i="4" s="1"/>
  <c r="AA252" i="4" s="1"/>
  <c r="AB252" i="4" s="1"/>
  <c r="N252" i="4"/>
  <c r="Q252" i="4" s="1"/>
  <c r="S252" i="4" s="1"/>
  <c r="H253" i="4"/>
  <c r="AC252"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E253" i="4"/>
  <c r="Z253" i="4"/>
  <c r="F253" i="4" l="1"/>
  <c r="X253" i="4" s="1"/>
  <c r="AA253" i="4" s="1"/>
  <c r="AB253" i="4" s="1"/>
  <c r="P253" i="4"/>
  <c r="Q253" i="4"/>
  <c r="R253" i="4"/>
  <c r="G253" i="4" l="1"/>
  <c r="S253" i="4"/>
  <c r="AC253" i="4"/>
  <c r="H254"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AC254" i="4"/>
  <c r="H255"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AC255" i="4"/>
  <c r="H256"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H257" i="4"/>
  <c r="AC256"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Z257" i="4"/>
  <c r="E257" i="4"/>
  <c r="F257" i="4" l="1"/>
  <c r="G257" i="4" s="1"/>
  <c r="P257" i="4"/>
  <c r="Q257" i="4"/>
  <c r="R257" i="4"/>
  <c r="X257" i="4" l="1"/>
  <c r="AA257" i="4" s="1"/>
  <c r="AB257" i="4" s="1"/>
  <c r="S257" i="4"/>
  <c r="H258" i="4"/>
  <c r="AC257"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AC258" i="4"/>
  <c r="H259"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AC259" i="4"/>
  <c r="H260"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AC260" i="4"/>
  <c r="H261"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AC261" i="4"/>
  <c r="H262"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R262" i="4"/>
  <c r="Z262" i="4"/>
  <c r="N262" i="4" l="1"/>
  <c r="G262" i="4" s="1"/>
  <c r="AA262" i="4"/>
  <c r="AB262" i="4" s="1"/>
  <c r="Q262" i="4" l="1"/>
  <c r="S262" i="4" s="1"/>
  <c r="H263" i="4"/>
  <c r="AC262"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E263" i="4"/>
  <c r="R263" i="4"/>
  <c r="Z263" i="4"/>
  <c r="F263" i="4" l="1"/>
  <c r="X263" i="4" s="1"/>
  <c r="AA263" i="4" s="1"/>
  <c r="AB263" i="4" s="1"/>
  <c r="N263" i="4"/>
  <c r="Q263" i="4" s="1"/>
  <c r="S263" i="4" s="1"/>
  <c r="AC263" i="4"/>
  <c r="H264"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AC264" i="4"/>
  <c r="H265"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H266" i="4"/>
  <c r="AC265"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Z266" i="4"/>
  <c r="R266" i="4"/>
  <c r="E266" i="4"/>
  <c r="F266" i="4" l="1"/>
  <c r="X266" i="4" s="1"/>
  <c r="AA266" i="4" s="1"/>
  <c r="AB266" i="4" s="1"/>
  <c r="N266" i="4"/>
  <c r="G266" i="4" l="1"/>
  <c r="Q266" i="4"/>
  <c r="S266" i="4" s="1"/>
  <c r="T266" i="4" s="1"/>
  <c r="H267" i="4"/>
  <c r="AC266"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AC267" i="4"/>
  <c r="H268"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AC268" i="4"/>
  <c r="H269"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H270" i="4"/>
  <c r="AC269"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E270" i="4"/>
  <c r="Z270" i="4"/>
  <c r="F270" i="4" l="1"/>
  <c r="X270" i="4" s="1"/>
  <c r="AA270" i="4" s="1"/>
  <c r="AB270" i="4" s="1"/>
  <c r="P270" i="4"/>
  <c r="Q270" i="4"/>
  <c r="R270" i="4"/>
  <c r="G270" i="4" l="1"/>
  <c r="S270" i="4"/>
  <c r="T270" i="4" s="1"/>
  <c r="H271" i="4"/>
  <c r="AC270"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E271" i="4"/>
  <c r="Z271" i="4"/>
  <c r="F271" i="4" l="1"/>
  <c r="X271" i="4" s="1"/>
  <c r="AA271" i="4" s="1"/>
  <c r="AB271" i="4" s="1"/>
  <c r="Q271" i="4"/>
  <c r="P271" i="4"/>
  <c r="R271" i="4"/>
  <c r="G271" i="4" l="1"/>
  <c r="S271" i="4"/>
  <c r="AC271" i="4"/>
  <c r="H272"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R272" i="4"/>
  <c r="Z272" i="4"/>
  <c r="N272" i="4" l="1"/>
  <c r="Q272" i="4" s="1"/>
  <c r="S272" i="4" s="1"/>
  <c r="AA272" i="4"/>
  <c r="AB272" i="4" s="1"/>
  <c r="H273" i="4"/>
  <c r="AC272"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AC273" i="4"/>
  <c r="H274"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Z274" i="4"/>
  <c r="R274" i="4"/>
  <c r="X274" i="4" l="1"/>
  <c r="AA274" i="4" s="1"/>
  <c r="AB274" i="4" s="1"/>
  <c r="N274" i="4"/>
  <c r="Q274" i="4" s="1"/>
  <c r="S274" i="4" s="1"/>
  <c r="T274" i="4" s="1"/>
  <c r="AC274" i="4"/>
  <c r="H275"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AC275" i="4"/>
  <c r="H276"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Z276" i="4"/>
  <c r="R276" i="4"/>
  <c r="X276" i="4" l="1"/>
  <c r="AA276" i="4" s="1"/>
  <c r="AB276" i="4" s="1"/>
  <c r="N276" i="4"/>
  <c r="Q276" i="4" s="1"/>
  <c r="S276" i="4" s="1"/>
  <c r="H277" i="4"/>
  <c r="AC276"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H278" i="4"/>
  <c r="AC277"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H279" i="4"/>
  <c r="AC278" i="4"/>
  <c r="K279" i="4" l="1"/>
  <c r="AG278" i="4"/>
  <c r="C279" i="4" s="1"/>
  <c r="AI278" i="4"/>
  <c r="AJ278" i="4" s="1"/>
  <c r="AD278" i="4"/>
  <c r="AE278" i="4" s="1"/>
  <c r="AF278" i="4"/>
  <c r="B279" i="4" s="1"/>
  <c r="T278" i="4"/>
  <c r="O280" i="4"/>
  <c r="AL279" i="4" l="1"/>
  <c r="AK279" i="4"/>
  <c r="AH278" i="4"/>
  <c r="D279" i="4" s="1"/>
  <c r="L279" i="4" s="1"/>
  <c r="U279" i="4" s="1"/>
  <c r="V279" i="4" s="1"/>
  <c r="I279" i="4"/>
  <c r="E279" i="4"/>
  <c r="F279" i="4" l="1"/>
  <c r="W279" i="4"/>
  <c r="Y279" i="4"/>
  <c r="M279" i="4"/>
  <c r="Z279" i="4"/>
  <c r="X279" i="4" l="1"/>
  <c r="AA279" i="4" s="1"/>
  <c r="AB279" i="4" s="1"/>
  <c r="P279" i="4"/>
  <c r="N279" i="4"/>
  <c r="R279" i="4"/>
  <c r="Q279" i="4" l="1"/>
  <c r="S279" i="4" s="1"/>
  <c r="G279" i="4"/>
  <c r="AC279" i="4"/>
  <c r="H280" i="4"/>
  <c r="K280" i="4" l="1"/>
  <c r="AI279" i="4"/>
  <c r="AJ279" i="4" s="1"/>
  <c r="AD279" i="4"/>
  <c r="AE279" i="4" s="1"/>
  <c r="AG279" i="4"/>
  <c r="C280" i="4" s="1"/>
  <c r="AF279" i="4"/>
  <c r="T279" i="4"/>
  <c r="AL280" i="4" l="1"/>
  <c r="B280" i="4"/>
  <c r="AH279" i="4"/>
  <c r="D280" i="4" s="1"/>
  <c r="AK280" i="4"/>
  <c r="O281" i="4"/>
  <c r="I280" i="4" l="1"/>
  <c r="L280" i="4"/>
  <c r="U280" i="4" s="1"/>
  <c r="V280" i="4" s="1"/>
  <c r="E280" i="4"/>
  <c r="F280" i="4" l="1"/>
  <c r="Y280" i="4"/>
  <c r="W280" i="4"/>
  <c r="M280" i="4"/>
  <c r="Z280" i="4"/>
  <c r="X280" i="4" l="1"/>
  <c r="AA280" i="4" s="1"/>
  <c r="AB280" i="4" s="1"/>
  <c r="N280" i="4"/>
  <c r="P280" i="4"/>
  <c r="R280" i="4"/>
  <c r="G280" i="4" l="1"/>
  <c r="Q280" i="4"/>
  <c r="S280" i="4" s="1"/>
  <c r="AC280" i="4"/>
  <c r="H281" i="4"/>
  <c r="K281" i="4" l="1"/>
  <c r="AD280" i="4"/>
  <c r="AE280" i="4" s="1"/>
  <c r="AI280" i="4"/>
  <c r="AJ280" i="4" s="1"/>
  <c r="AG280" i="4"/>
  <c r="C281" i="4" s="1"/>
  <c r="AF280" i="4"/>
  <c r="T280" i="4"/>
  <c r="B281" i="4" l="1"/>
  <c r="AH280" i="4"/>
  <c r="D281" i="4" s="1"/>
  <c r="AK281" i="4"/>
  <c r="AL281" i="4"/>
  <c r="O282" i="4"/>
  <c r="I281" i="4" l="1"/>
  <c r="L281" i="4"/>
  <c r="U281" i="4" s="1"/>
  <c r="V281" i="4" s="1"/>
  <c r="E281" i="4"/>
  <c r="F281" i="4" l="1"/>
  <c r="M281" i="4"/>
  <c r="P281" i="4" s="1"/>
  <c r="W281" i="4"/>
  <c r="Y281" i="4"/>
  <c r="R281" i="4"/>
  <c r="Z281" i="4"/>
  <c r="X281" i="4" l="1"/>
  <c r="AA281" i="4" s="1"/>
  <c r="AB281" i="4" s="1"/>
  <c r="N281" i="4"/>
  <c r="Q281" i="4" s="1"/>
  <c r="S281" i="4" s="1"/>
  <c r="H282" i="4"/>
  <c r="AC281" i="4"/>
  <c r="G281" i="4" l="1"/>
  <c r="AD281" i="4"/>
  <c r="AE281" i="4" s="1"/>
  <c r="AI281" i="4"/>
  <c r="AJ281" i="4" s="1"/>
  <c r="AG281" i="4"/>
  <c r="C282" i="4" s="1"/>
  <c r="AF281" i="4"/>
  <c r="K282" i="4"/>
  <c r="T281" i="4"/>
  <c r="AL282" i="4" l="1"/>
  <c r="AK282" i="4"/>
  <c r="B282" i="4"/>
  <c r="AH281" i="4"/>
  <c r="D282" i="4" s="1"/>
  <c r="O283" i="4"/>
  <c r="I282" i="4" l="1"/>
  <c r="L282" i="4"/>
  <c r="U282" i="4" s="1"/>
  <c r="V282" i="4" s="1"/>
  <c r="E282" i="4"/>
  <c r="F282" i="4" l="1"/>
  <c r="M282" i="4"/>
  <c r="N282" i="4" s="1"/>
  <c r="Y282" i="4"/>
  <c r="W282" i="4"/>
  <c r="Z282" i="4"/>
  <c r="X282" i="4" l="1"/>
  <c r="AA282" i="4" s="1"/>
  <c r="AB282" i="4" s="1"/>
  <c r="P282" i="4"/>
  <c r="G282" i="4"/>
  <c r="Q282" i="4"/>
  <c r="R282" i="4"/>
  <c r="S282" i="4" l="1"/>
  <c r="H283" i="4"/>
  <c r="AC282" i="4"/>
  <c r="K283" i="4" l="1"/>
  <c r="AG282" i="4"/>
  <c r="C283" i="4" s="1"/>
  <c r="AD282" i="4"/>
  <c r="AE282" i="4" s="1"/>
  <c r="AI282" i="4"/>
  <c r="AJ282" i="4" s="1"/>
  <c r="AF282" i="4"/>
  <c r="B283" i="4" s="1"/>
  <c r="T282" i="4"/>
  <c r="O284" i="4"/>
  <c r="I283" i="4" l="1"/>
  <c r="AH282" i="4"/>
  <c r="D283" i="4" s="1"/>
  <c r="L283" i="4" s="1"/>
  <c r="U283" i="4" s="1"/>
  <c r="V283" i="4" s="1"/>
  <c r="AL283" i="4"/>
  <c r="AK283" i="4"/>
  <c r="E283" i="4"/>
  <c r="F283" i="4" l="1"/>
  <c r="M283" i="4"/>
  <c r="N283" i="4" s="1"/>
  <c r="W283" i="4"/>
  <c r="Y283" i="4"/>
  <c r="Z283" i="4"/>
  <c r="X283" i="4" l="1"/>
  <c r="AA283" i="4" s="1"/>
  <c r="AB283" i="4" s="1"/>
  <c r="P283" i="4"/>
  <c r="Q283" i="4"/>
  <c r="G283" i="4"/>
  <c r="R283" i="4"/>
  <c r="S283" i="4" l="1"/>
  <c r="H284" i="4"/>
  <c r="AC283" i="4"/>
  <c r="K284" i="4" l="1"/>
  <c r="AG283" i="4"/>
  <c r="C284" i="4" s="1"/>
  <c r="AI283" i="4"/>
  <c r="AJ283" i="4" s="1"/>
  <c r="AD283" i="4"/>
  <c r="AE283" i="4" s="1"/>
  <c r="AF283" i="4"/>
  <c r="B284" i="4" s="1"/>
  <c r="T283" i="4"/>
  <c r="O285" i="4"/>
  <c r="AL284" i="4" l="1"/>
  <c r="AK284" i="4"/>
  <c r="AH283" i="4"/>
  <c r="D284" i="4" s="1"/>
  <c r="L284" i="4" s="1"/>
  <c r="U284" i="4" s="1"/>
  <c r="V284" i="4" s="1"/>
  <c r="I284" i="4"/>
  <c r="E284" i="4"/>
  <c r="F284" i="4" l="1"/>
  <c r="M284" i="4"/>
  <c r="N284" i="4" s="1"/>
  <c r="Y284" i="4"/>
  <c r="W284" i="4"/>
  <c r="Z284" i="4"/>
  <c r="X284" i="4" l="1"/>
  <c r="AA284" i="4" s="1"/>
  <c r="AB284" i="4" s="1"/>
  <c r="P284" i="4"/>
  <c r="Q284" i="4"/>
  <c r="G284" i="4"/>
  <c r="R284" i="4"/>
  <c r="S284" i="4" l="1"/>
  <c r="T284" i="4" s="1"/>
  <c r="H285" i="4"/>
  <c r="AC284" i="4"/>
  <c r="K285" i="4" l="1"/>
  <c r="AI284" i="4"/>
  <c r="AJ284" i="4" s="1"/>
  <c r="AF284" i="4"/>
  <c r="B285" i="4" s="1"/>
  <c r="AG284" i="4"/>
  <c r="C285" i="4" s="1"/>
  <c r="AD284" i="4"/>
  <c r="AE284" i="4" s="1"/>
  <c r="O286" i="4"/>
  <c r="AK285" i="4" l="1"/>
  <c r="AL285" i="4"/>
  <c r="AH284" i="4"/>
  <c r="D285" i="4" s="1"/>
  <c r="L285" i="4" s="1"/>
  <c r="U285" i="4" s="1"/>
  <c r="V285" i="4" s="1"/>
  <c r="I285" i="4"/>
  <c r="E285" i="4"/>
  <c r="F285" i="4" l="1"/>
  <c r="W285" i="4"/>
  <c r="Y285" i="4"/>
  <c r="M285" i="4"/>
  <c r="Z285" i="4"/>
  <c r="X285" i="4" l="1"/>
  <c r="AA285" i="4" s="1"/>
  <c r="AB285" i="4" s="1"/>
  <c r="N285" i="4"/>
  <c r="P285" i="4"/>
  <c r="R285" i="4"/>
  <c r="Q285" i="4" l="1"/>
  <c r="S285" i="4" s="1"/>
  <c r="G285" i="4"/>
  <c r="AC285" i="4"/>
  <c r="H286" i="4"/>
  <c r="K286" i="4" l="1"/>
  <c r="AI285" i="4"/>
  <c r="AJ285" i="4" s="1"/>
  <c r="AD285" i="4"/>
  <c r="AE285" i="4" s="1"/>
  <c r="AG285" i="4"/>
  <c r="C286" i="4" s="1"/>
  <c r="AF285" i="4"/>
  <c r="T285" i="4"/>
  <c r="AL286" i="4" l="1"/>
  <c r="B286" i="4"/>
  <c r="AH285" i="4"/>
  <c r="D286" i="4" s="1"/>
  <c r="AK286" i="4"/>
  <c r="O287" i="4"/>
  <c r="I286" i="4" l="1"/>
  <c r="L286" i="4"/>
  <c r="U286" i="4" s="1"/>
  <c r="V286" i="4" s="1"/>
  <c r="E286" i="4"/>
  <c r="F286" i="4" l="1"/>
  <c r="M286" i="4"/>
  <c r="N286" i="4" s="1"/>
  <c r="Q286" i="4" s="1"/>
  <c r="Y286" i="4"/>
  <c r="W286" i="4"/>
  <c r="Z286" i="4"/>
  <c r="X286" i="4" l="1"/>
  <c r="AA286" i="4" s="1"/>
  <c r="AB286" i="4" s="1"/>
  <c r="P286" i="4"/>
  <c r="G286" i="4"/>
  <c r="R286" i="4"/>
  <c r="S286" i="4" l="1"/>
  <c r="AC286" i="4"/>
  <c r="H287" i="4"/>
  <c r="K287" i="4" l="1"/>
  <c r="AD286" i="4"/>
  <c r="AE286" i="4" s="1"/>
  <c r="AI286" i="4"/>
  <c r="AJ286" i="4" s="1"/>
  <c r="AF286" i="4"/>
  <c r="B287" i="4" s="1"/>
  <c r="AG286" i="4"/>
  <c r="C287" i="4" s="1"/>
  <c r="T286" i="4"/>
  <c r="O288" i="4"/>
  <c r="AL287" i="4" l="1"/>
  <c r="AH286" i="4"/>
  <c r="D287" i="4" s="1"/>
  <c r="L287" i="4" s="1"/>
  <c r="U287" i="4" s="1"/>
  <c r="V287" i="4" s="1"/>
  <c r="AK287" i="4"/>
  <c r="I287" i="4"/>
  <c r="E287" i="4"/>
  <c r="F287" i="4" l="1"/>
  <c r="Y287" i="4"/>
  <c r="W287" i="4"/>
  <c r="M287" i="4"/>
  <c r="Z287" i="4"/>
  <c r="X287" i="4" l="1"/>
  <c r="AA287" i="4" s="1"/>
  <c r="AB287" i="4" s="1"/>
  <c r="N287" i="4"/>
  <c r="P287" i="4"/>
  <c r="R287" i="4"/>
  <c r="G287" i="4" l="1"/>
  <c r="Q287" i="4"/>
  <c r="S287" i="4" s="1"/>
  <c r="AC287" i="4"/>
  <c r="H288" i="4"/>
  <c r="K288" i="4" l="1"/>
  <c r="AG287" i="4"/>
  <c r="C288" i="4" s="1"/>
  <c r="AD287" i="4"/>
  <c r="AE287" i="4" s="1"/>
  <c r="AI287" i="4"/>
  <c r="AJ287" i="4" s="1"/>
  <c r="AF287" i="4"/>
  <c r="T287" i="4"/>
  <c r="AL288" i="4" l="1"/>
  <c r="B288" i="4"/>
  <c r="AH287" i="4"/>
  <c r="D288" i="4" s="1"/>
  <c r="AK288" i="4"/>
  <c r="O289" i="4"/>
  <c r="L288" i="4" l="1"/>
  <c r="U288" i="4" s="1"/>
  <c r="V288" i="4" s="1"/>
  <c r="I288" i="4"/>
  <c r="E288" i="4"/>
  <c r="F288" i="4" l="1"/>
  <c r="W288" i="4"/>
  <c r="Y288" i="4"/>
  <c r="M288" i="4"/>
  <c r="Z288" i="4"/>
  <c r="X288" i="4" l="1"/>
  <c r="AA288" i="4" s="1"/>
  <c r="AB288" i="4" s="1"/>
  <c r="P288" i="4"/>
  <c r="N288" i="4"/>
  <c r="Q288" i="4" s="1"/>
  <c r="R288" i="4"/>
  <c r="S288" i="4" l="1"/>
  <c r="G288" i="4"/>
  <c r="AC288" i="4"/>
  <c r="H289" i="4"/>
  <c r="K289" i="4" l="1"/>
  <c r="AI288" i="4"/>
  <c r="AJ288" i="4" s="1"/>
  <c r="AD288" i="4"/>
  <c r="AE288" i="4" s="1"/>
  <c r="AG288" i="4"/>
  <c r="C289" i="4" s="1"/>
  <c r="AF288" i="4"/>
  <c r="B289" i="4" s="1"/>
  <c r="T288" i="4"/>
  <c r="O290" i="4"/>
  <c r="I289" i="4" l="1"/>
  <c r="AK289" i="4"/>
  <c r="AH288" i="4"/>
  <c r="D289" i="4" s="1"/>
  <c r="AL289" i="4"/>
  <c r="E289" i="4"/>
  <c r="F289" i="4" l="1"/>
  <c r="L289" i="4"/>
  <c r="U289" i="4" s="1"/>
  <c r="V289" i="4" s="1"/>
  <c r="M289" i="4" l="1"/>
  <c r="P289" i="4" s="1"/>
  <c r="W289" i="4"/>
  <c r="X289" i="4" s="1"/>
  <c r="Y289" i="4"/>
  <c r="R289" i="4"/>
  <c r="Z289" i="4"/>
  <c r="N289" i="4" l="1"/>
  <c r="G289" i="4" s="1"/>
  <c r="AA289" i="4"/>
  <c r="AB289" i="4" s="1"/>
  <c r="Q289" i="4" l="1"/>
  <c r="S289" i="4" s="1"/>
  <c r="H290" i="4"/>
  <c r="AC289" i="4"/>
  <c r="K290" i="4" l="1"/>
  <c r="AD289" i="4"/>
  <c r="AE289" i="4" s="1"/>
  <c r="AI289" i="4"/>
  <c r="AJ289" i="4" s="1"/>
  <c r="AG289" i="4"/>
  <c r="C290" i="4" s="1"/>
  <c r="AF289" i="4"/>
  <c r="B290" i="4" s="1"/>
  <c r="T289" i="4"/>
  <c r="O291" i="4"/>
  <c r="AK290" i="4" l="1"/>
  <c r="AH289" i="4"/>
  <c r="D290" i="4" s="1"/>
  <c r="L290" i="4" s="1"/>
  <c r="U290" i="4" s="1"/>
  <c r="V290" i="4" s="1"/>
  <c r="AL290" i="4"/>
  <c r="I290" i="4"/>
  <c r="E290" i="4"/>
  <c r="F290" i="4" l="1"/>
  <c r="W290" i="4"/>
  <c r="Y290" i="4"/>
  <c r="M290" i="4"/>
  <c r="Z290" i="4"/>
  <c r="X290" i="4" l="1"/>
  <c r="AA290" i="4" s="1"/>
  <c r="AB290" i="4" s="1"/>
  <c r="N290" i="4"/>
  <c r="P290" i="4"/>
  <c r="R290" i="4"/>
  <c r="G290" i="4" l="1"/>
  <c r="Q290" i="4"/>
  <c r="S290" i="4" s="1"/>
  <c r="H291" i="4"/>
  <c r="AC290" i="4"/>
  <c r="K291" i="4" l="1"/>
  <c r="AI290" i="4"/>
  <c r="AJ290" i="4" s="1"/>
  <c r="AG290" i="4"/>
  <c r="C291" i="4" s="1"/>
  <c r="AD290" i="4"/>
  <c r="AE290" i="4" s="1"/>
  <c r="AF290" i="4"/>
  <c r="T290" i="4"/>
  <c r="AK291" i="4" l="1"/>
  <c r="AH290" i="4"/>
  <c r="D291" i="4" s="1"/>
  <c r="B291" i="4"/>
  <c r="AL291" i="4"/>
  <c r="O292" i="4"/>
  <c r="I291" i="4" l="1"/>
  <c r="L291" i="4"/>
  <c r="U291" i="4" s="1"/>
  <c r="V291" i="4" s="1"/>
  <c r="E291" i="4"/>
  <c r="F291" i="4" l="1"/>
  <c r="M291" i="4"/>
  <c r="N291" i="4" s="1"/>
  <c r="Y291" i="4"/>
  <c r="W291" i="4"/>
  <c r="Z291" i="4"/>
  <c r="X291" i="4" l="1"/>
  <c r="AA291" i="4" s="1"/>
  <c r="AB291" i="4" s="1"/>
  <c r="P291" i="4"/>
  <c r="Q291" i="4"/>
  <c r="G291" i="4"/>
  <c r="R291" i="4"/>
  <c r="S291" i="4" l="1"/>
  <c r="T291" i="4" s="1"/>
  <c r="H292" i="4"/>
  <c r="AC291" i="4"/>
  <c r="K292" i="4" l="1"/>
  <c r="AD291" i="4"/>
  <c r="AE291" i="4" s="1"/>
  <c r="AF291" i="4"/>
  <c r="B292" i="4" s="1"/>
  <c r="AG291" i="4"/>
  <c r="C292" i="4" s="1"/>
  <c r="AI291" i="4"/>
  <c r="AJ291" i="4" s="1"/>
  <c r="O293" i="4"/>
  <c r="AH291" i="4" l="1"/>
  <c r="D292" i="4" s="1"/>
  <c r="L292" i="4" s="1"/>
  <c r="U292" i="4" s="1"/>
  <c r="V292" i="4" s="1"/>
  <c r="AK292" i="4"/>
  <c r="AL292" i="4"/>
  <c r="I292" i="4"/>
  <c r="E292" i="4"/>
  <c r="F292" i="4" l="1"/>
  <c r="W292" i="4"/>
  <c r="Y292" i="4"/>
  <c r="M292" i="4"/>
  <c r="Z292" i="4"/>
  <c r="X292" i="4" l="1"/>
  <c r="AA292" i="4" s="1"/>
  <c r="AB292" i="4" s="1"/>
  <c r="N292" i="4"/>
  <c r="Q292" i="4" s="1"/>
  <c r="P292" i="4"/>
  <c r="R292" i="4"/>
  <c r="G292" i="4" l="1"/>
  <c r="S292" i="4"/>
  <c r="H293" i="4"/>
  <c r="AC292" i="4"/>
  <c r="K293" i="4" l="1"/>
  <c r="AG292" i="4"/>
  <c r="C293" i="4" s="1"/>
  <c r="AD292" i="4"/>
  <c r="AE292" i="4" s="1"/>
  <c r="AI292" i="4"/>
  <c r="AJ292" i="4" s="1"/>
  <c r="AF292" i="4"/>
  <c r="T292" i="4"/>
  <c r="B293" i="4" l="1"/>
  <c r="AH292" i="4"/>
  <c r="D293" i="4" s="1"/>
  <c r="AL293" i="4"/>
  <c r="AK293" i="4"/>
  <c r="O294" i="4"/>
  <c r="I293" i="4" l="1"/>
  <c r="L293" i="4"/>
  <c r="U293" i="4" s="1"/>
  <c r="V293" i="4" s="1"/>
  <c r="E293" i="4"/>
  <c r="F293" i="4" l="1"/>
  <c r="M293" i="4"/>
  <c r="N293" i="4" s="1"/>
  <c r="W293" i="4"/>
  <c r="Y293" i="4"/>
  <c r="Z293" i="4"/>
  <c r="X293" i="4" l="1"/>
  <c r="AA293" i="4" s="1"/>
  <c r="AB293" i="4" s="1"/>
  <c r="P293" i="4"/>
  <c r="Q293" i="4"/>
  <c r="G293" i="4"/>
  <c r="R293" i="4"/>
  <c r="S293" i="4" l="1"/>
  <c r="T293" i="4" s="1"/>
  <c r="AC293" i="4"/>
  <c r="H294" i="4"/>
  <c r="K294" i="4" l="1"/>
  <c r="AI293" i="4"/>
  <c r="AJ293" i="4" s="1"/>
  <c r="AD293" i="4"/>
  <c r="AE293" i="4" s="1"/>
  <c r="AG293" i="4"/>
  <c r="C294" i="4" s="1"/>
  <c r="AF293" i="4"/>
  <c r="B294" i="4" s="1"/>
  <c r="O295" i="4"/>
  <c r="AL294" i="4" l="1"/>
  <c r="AH293" i="4"/>
  <c r="D294" i="4" s="1"/>
  <c r="L294" i="4" s="1"/>
  <c r="U294" i="4" s="1"/>
  <c r="V294" i="4" s="1"/>
  <c r="AK294" i="4"/>
  <c r="I294" i="4"/>
  <c r="E294" i="4"/>
  <c r="F294" i="4" l="1"/>
  <c r="Y294" i="4"/>
  <c r="W294" i="4"/>
  <c r="M294" i="4"/>
  <c r="Z294" i="4"/>
  <c r="X294" i="4" l="1"/>
  <c r="AA294" i="4" s="1"/>
  <c r="AB294" i="4" s="1"/>
  <c r="P294" i="4"/>
  <c r="N294" i="4"/>
  <c r="R294" i="4"/>
  <c r="G294" i="4" l="1"/>
  <c r="Q294" i="4"/>
  <c r="S294" i="4" s="1"/>
  <c r="AC294" i="4"/>
  <c r="H295" i="4"/>
  <c r="K295" i="4" l="1"/>
  <c r="AI294" i="4"/>
  <c r="AJ294" i="4" s="1"/>
  <c r="AD294" i="4"/>
  <c r="AE294" i="4" s="1"/>
  <c r="AG294" i="4"/>
  <c r="C295" i="4" s="1"/>
  <c r="AF294" i="4"/>
  <c r="T294" i="4"/>
  <c r="AL295" i="4" l="1"/>
  <c r="AK295" i="4"/>
  <c r="AH294" i="4"/>
  <c r="D295" i="4" s="1"/>
  <c r="B295" i="4"/>
  <c r="O296" i="4"/>
  <c r="I295" i="4" l="1"/>
  <c r="L295" i="4"/>
  <c r="U295" i="4" s="1"/>
  <c r="V295" i="4" s="1"/>
  <c r="E295" i="4"/>
  <c r="F295" i="4" l="1"/>
  <c r="M295" i="4"/>
  <c r="W295" i="4"/>
  <c r="Y295" i="4"/>
  <c r="Z295" i="4"/>
  <c r="X295" i="4" l="1"/>
  <c r="AA295" i="4" s="1"/>
  <c r="AB295" i="4" s="1"/>
  <c r="N295" i="4"/>
  <c r="Q295" i="4" s="1"/>
  <c r="P295" i="4"/>
  <c r="R295" i="4"/>
  <c r="G295" i="4" l="1"/>
  <c r="S295" i="4"/>
  <c r="H296" i="4"/>
  <c r="AC295" i="4"/>
  <c r="K296" i="4" l="1"/>
  <c r="AD295" i="4"/>
  <c r="AE295" i="4" s="1"/>
  <c r="AI295" i="4"/>
  <c r="AJ295" i="4" s="1"/>
  <c r="AG295" i="4"/>
  <c r="C296" i="4" s="1"/>
  <c r="AF295" i="4"/>
  <c r="T295" i="4"/>
  <c r="B296" i="4" l="1"/>
  <c r="AH295" i="4"/>
  <c r="D296" i="4" s="1"/>
  <c r="AK296" i="4"/>
  <c r="AL296" i="4"/>
  <c r="O297" i="4"/>
  <c r="I296" i="4" l="1"/>
  <c r="L296" i="4"/>
  <c r="U296" i="4" s="1"/>
  <c r="V296" i="4" s="1"/>
  <c r="E296" i="4"/>
  <c r="F296" i="4" l="1"/>
  <c r="W296" i="4"/>
  <c r="Y296" i="4"/>
  <c r="M296" i="4"/>
  <c r="Z296" i="4"/>
  <c r="X296" i="4" l="1"/>
  <c r="AA296" i="4" s="1"/>
  <c r="AB296" i="4" s="1"/>
  <c r="N296" i="4"/>
  <c r="P296" i="4"/>
  <c r="R296" i="4"/>
  <c r="G296" i="4" l="1"/>
  <c r="Q296" i="4"/>
  <c r="S296" i="4" s="1"/>
  <c r="AC296" i="4"/>
  <c r="H297" i="4"/>
  <c r="K297" i="4" l="1"/>
  <c r="AI296" i="4"/>
  <c r="AJ296" i="4" s="1"/>
  <c r="AD296" i="4"/>
  <c r="AE296" i="4" s="1"/>
  <c r="AG296" i="4"/>
  <c r="C297" i="4" s="1"/>
  <c r="AF296" i="4"/>
  <c r="T296" i="4"/>
  <c r="AL297" i="4" l="1"/>
  <c r="AK297" i="4"/>
  <c r="B297" i="4"/>
  <c r="AH296" i="4"/>
  <c r="D297" i="4" s="1"/>
  <c r="O298" i="4"/>
  <c r="L297" i="4" l="1"/>
  <c r="U297" i="4" s="1"/>
  <c r="V297" i="4" s="1"/>
  <c r="I297" i="4"/>
  <c r="E297" i="4"/>
  <c r="F297" i="4" l="1"/>
  <c r="Y297" i="4"/>
  <c r="W297" i="4"/>
  <c r="M297" i="4"/>
  <c r="Z297" i="4"/>
  <c r="X297" i="4" l="1"/>
  <c r="AA297" i="4" s="1"/>
  <c r="AB297" i="4" s="1"/>
  <c r="P297" i="4"/>
  <c r="N297" i="4"/>
  <c r="R297" i="4"/>
  <c r="Q297" i="4" l="1"/>
  <c r="S297" i="4" s="1"/>
  <c r="G297" i="4"/>
  <c r="H298" i="4"/>
  <c r="AC297" i="4"/>
  <c r="K298" i="4" l="1"/>
  <c r="AD297" i="4"/>
  <c r="AE297" i="4" s="1"/>
  <c r="AI297" i="4"/>
  <c r="AJ297" i="4" s="1"/>
  <c r="AG297" i="4"/>
  <c r="C298" i="4" s="1"/>
  <c r="AF297" i="4"/>
  <c r="T297" i="4"/>
  <c r="AH297" i="4" l="1"/>
  <c r="D298" i="4" s="1"/>
  <c r="L298" i="4" s="1"/>
  <c r="U298" i="4" s="1"/>
  <c r="V298" i="4" s="1"/>
  <c r="AL298" i="4"/>
  <c r="B298" i="4"/>
  <c r="AK298" i="4"/>
  <c r="O299" i="4"/>
  <c r="M298" i="4" l="1"/>
  <c r="N298" i="4" s="1"/>
  <c r="W298" i="4"/>
  <c r="I298" i="4"/>
  <c r="Y298" i="4"/>
  <c r="E298" i="4"/>
  <c r="Z298" i="4"/>
  <c r="F298" i="4" l="1"/>
  <c r="X298" i="4" s="1"/>
  <c r="AA298" i="4" s="1"/>
  <c r="AB298" i="4" s="1"/>
  <c r="P298" i="4"/>
  <c r="Q298" i="4"/>
  <c r="R298" i="4"/>
  <c r="G298" i="4" l="1"/>
  <c r="S298" i="4"/>
  <c r="H299" i="4"/>
  <c r="AC298" i="4"/>
  <c r="K299" i="4" l="1"/>
  <c r="AD298" i="4"/>
  <c r="AE298" i="4" s="1"/>
  <c r="AG298" i="4"/>
  <c r="C299" i="4" s="1"/>
  <c r="AI298" i="4"/>
  <c r="AJ298" i="4" s="1"/>
  <c r="AF298" i="4"/>
  <c r="B299" i="4" s="1"/>
  <c r="T298" i="4"/>
  <c r="O300" i="4"/>
  <c r="AL299" i="4" l="1"/>
  <c r="AK299" i="4"/>
  <c r="AH298" i="4"/>
  <c r="D299" i="4" s="1"/>
  <c r="L299" i="4" s="1"/>
  <c r="U299" i="4" s="1"/>
  <c r="V299" i="4" s="1"/>
  <c r="I299" i="4"/>
  <c r="E299" i="4"/>
  <c r="F299" i="4" l="1"/>
  <c r="W299" i="4"/>
  <c r="Y299" i="4"/>
  <c r="M299" i="4"/>
  <c r="Z299" i="4"/>
  <c r="X299" i="4" l="1"/>
  <c r="AA299" i="4" s="1"/>
  <c r="AB299" i="4" s="1"/>
  <c r="P299" i="4"/>
  <c r="N299" i="4"/>
  <c r="R299" i="4"/>
  <c r="Q299" i="4" l="1"/>
  <c r="S299" i="4" s="1"/>
  <c r="G299" i="4"/>
  <c r="AC299" i="4"/>
  <c r="H300" i="4"/>
  <c r="K300" i="4" l="1"/>
  <c r="AD299" i="4"/>
  <c r="AE299" i="4" s="1"/>
  <c r="AG299" i="4"/>
  <c r="C300" i="4" s="1"/>
  <c r="AI299" i="4"/>
  <c r="AJ299" i="4" s="1"/>
  <c r="AF299" i="4"/>
  <c r="T299" i="4"/>
  <c r="AK300" i="4" l="1"/>
  <c r="AL300" i="4"/>
  <c r="B300" i="4"/>
  <c r="AH299" i="4"/>
  <c r="D300" i="4" s="1"/>
  <c r="O301" i="4"/>
  <c r="L300" i="4" l="1"/>
  <c r="U300" i="4" s="1"/>
  <c r="V300" i="4" s="1"/>
  <c r="I300" i="4"/>
  <c r="E300" i="4"/>
  <c r="F300" i="4" l="1"/>
  <c r="W300" i="4"/>
  <c r="Y300" i="4"/>
  <c r="M300" i="4"/>
  <c r="Z300" i="4"/>
  <c r="X300" i="4" l="1"/>
  <c r="AA300" i="4" s="1"/>
  <c r="AB300" i="4" s="1"/>
  <c r="N300" i="4"/>
  <c r="P300" i="4"/>
  <c r="R300" i="4"/>
  <c r="G300" i="4" l="1"/>
  <c r="Q300" i="4"/>
  <c r="S300" i="4" s="1"/>
  <c r="T300" i="4" s="1"/>
  <c r="AC300" i="4"/>
  <c r="H301" i="4"/>
  <c r="K301" i="4" l="1"/>
  <c r="AI300" i="4"/>
  <c r="AJ300" i="4" s="1"/>
  <c r="AD300" i="4"/>
  <c r="AE300" i="4" s="1"/>
  <c r="AG300" i="4"/>
  <c r="C301" i="4" s="1"/>
  <c r="AF300" i="4"/>
  <c r="AK301" i="4" l="1"/>
  <c r="B301" i="4"/>
  <c r="AH300" i="4"/>
  <c r="D301" i="4" s="1"/>
  <c r="AL301" i="4"/>
  <c r="O302" i="4"/>
  <c r="L301" i="4" l="1"/>
  <c r="U301" i="4" s="1"/>
  <c r="V301" i="4" s="1"/>
  <c r="I301" i="4"/>
  <c r="E301" i="4"/>
  <c r="F301" i="4" l="1"/>
  <c r="M301" i="4"/>
  <c r="Y301" i="4"/>
  <c r="W301" i="4"/>
  <c r="Z301" i="4"/>
  <c r="X301" i="4" l="1"/>
  <c r="AA301" i="4" s="1"/>
  <c r="AB301" i="4" s="1"/>
  <c r="N301" i="4"/>
  <c r="P301" i="4"/>
  <c r="R301" i="4"/>
  <c r="G301" i="4" l="1"/>
  <c r="Q301" i="4"/>
  <c r="S301" i="4" s="1"/>
  <c r="T301" i="4" s="1"/>
  <c r="H302" i="4"/>
  <c r="AC301" i="4"/>
  <c r="K302" i="4" l="1"/>
  <c r="AD301" i="4"/>
  <c r="AE301" i="4" s="1"/>
  <c r="AI301" i="4"/>
  <c r="AJ301" i="4" s="1"/>
  <c r="AG301" i="4"/>
  <c r="C302" i="4" s="1"/>
  <c r="AF301" i="4"/>
  <c r="AK302" i="4" l="1"/>
  <c r="AL302" i="4"/>
  <c r="B302" i="4"/>
  <c r="AH301" i="4"/>
  <c r="D302" i="4" s="1"/>
  <c r="O303" i="4"/>
  <c r="I302" i="4" l="1"/>
  <c r="L302" i="4"/>
  <c r="U302" i="4" s="1"/>
  <c r="V302" i="4" s="1"/>
  <c r="E302" i="4"/>
  <c r="F302" i="4" l="1"/>
  <c r="M302" i="4"/>
  <c r="N302" i="4" s="1"/>
  <c r="W302" i="4"/>
  <c r="Y302" i="4"/>
  <c r="Z302" i="4"/>
  <c r="X302" i="4" l="1"/>
  <c r="AA302" i="4" s="1"/>
  <c r="AB302" i="4" s="1"/>
  <c r="P302" i="4"/>
  <c r="Q302" i="4"/>
  <c r="G302" i="4"/>
  <c r="R302" i="4"/>
  <c r="S302" i="4" l="1"/>
  <c r="H303" i="4"/>
  <c r="AC302" i="4"/>
  <c r="AF302" i="4" l="1"/>
  <c r="B303" i="4" s="1"/>
  <c r="AG302" i="4"/>
  <c r="C303" i="4" s="1"/>
  <c r="AI302" i="4"/>
  <c r="AJ302" i="4" s="1"/>
  <c r="AD302" i="4"/>
  <c r="AE302" i="4" s="1"/>
  <c r="K303" i="4"/>
  <c r="T302" i="4"/>
  <c r="O304" i="4"/>
  <c r="AL303" i="4" l="1"/>
  <c r="AK303" i="4"/>
  <c r="AH302" i="4"/>
  <c r="D303" i="4" s="1"/>
  <c r="L303" i="4" s="1"/>
  <c r="U303" i="4" s="1"/>
  <c r="V303" i="4" s="1"/>
  <c r="I303" i="4"/>
  <c r="E303" i="4"/>
  <c r="F303" i="4" l="1"/>
  <c r="W303" i="4"/>
  <c r="Y303" i="4"/>
  <c r="M303" i="4"/>
  <c r="Z303" i="4"/>
  <c r="X303" i="4" l="1"/>
  <c r="AA303" i="4" s="1"/>
  <c r="AB303" i="4" s="1"/>
  <c r="P303" i="4"/>
  <c r="N303" i="4"/>
  <c r="R303" i="4"/>
  <c r="Q303" i="4" l="1"/>
  <c r="S303" i="4" s="1"/>
  <c r="G303" i="4"/>
  <c r="AC303" i="4"/>
  <c r="H304" i="4"/>
  <c r="K304" i="4" l="1"/>
  <c r="AD303" i="4"/>
  <c r="AE303" i="4" s="1"/>
  <c r="AI303" i="4"/>
  <c r="AJ303" i="4" s="1"/>
  <c r="AG303" i="4"/>
  <c r="C304" i="4" s="1"/>
  <c r="AF303" i="4"/>
  <c r="T303" i="4"/>
  <c r="AH303" i="4" l="1"/>
  <c r="D304" i="4" s="1"/>
  <c r="L304" i="4" s="1"/>
  <c r="U304" i="4" s="1"/>
  <c r="V304" i="4" s="1"/>
  <c r="B304" i="4"/>
  <c r="AK304" i="4"/>
  <c r="AL304" i="4"/>
  <c r="O305" i="4"/>
  <c r="W304" i="4" l="1"/>
  <c r="M304" i="4"/>
  <c r="N304" i="4" s="1"/>
  <c r="I304" i="4"/>
  <c r="Y304" i="4"/>
  <c r="E304" i="4"/>
  <c r="Z304" i="4"/>
  <c r="F304" i="4" l="1"/>
  <c r="X304" i="4" s="1"/>
  <c r="AA304" i="4" s="1"/>
  <c r="AB304" i="4" s="1"/>
  <c r="P304" i="4"/>
  <c r="Q304" i="4"/>
  <c r="R304" i="4"/>
  <c r="G304" i="4" l="1"/>
  <c r="S304" i="4"/>
  <c r="T304" i="4" s="1"/>
  <c r="H305" i="4"/>
  <c r="AC304" i="4"/>
  <c r="AF304" i="4" l="1"/>
  <c r="B305" i="4" s="1"/>
  <c r="AI304" i="4"/>
  <c r="AJ304" i="4" s="1"/>
  <c r="AG304" i="4"/>
  <c r="C305" i="4" s="1"/>
  <c r="AD304" i="4"/>
  <c r="AE304" i="4" s="1"/>
  <c r="K305" i="4"/>
  <c r="O306" i="4"/>
  <c r="AK305" i="4" l="1"/>
  <c r="AL305" i="4"/>
  <c r="AH304" i="4"/>
  <c r="D305" i="4" s="1"/>
  <c r="L305" i="4" s="1"/>
  <c r="U305" i="4" s="1"/>
  <c r="V305" i="4" s="1"/>
  <c r="I305" i="4"/>
  <c r="E305" i="4"/>
  <c r="F305" i="4" l="1"/>
  <c r="W305" i="4"/>
  <c r="Y305" i="4"/>
  <c r="M305" i="4"/>
  <c r="Z305" i="4"/>
  <c r="X305" i="4" l="1"/>
  <c r="AA305" i="4" s="1"/>
  <c r="AB305" i="4" s="1"/>
  <c r="P305" i="4"/>
  <c r="N305" i="4"/>
  <c r="Q305" i="4" s="1"/>
  <c r="R305" i="4"/>
  <c r="G305" i="4" l="1"/>
  <c r="S305" i="4"/>
  <c r="AC305" i="4"/>
  <c r="H306" i="4"/>
  <c r="K306" i="4" l="1"/>
  <c r="AI305" i="4"/>
  <c r="AJ305" i="4" s="1"/>
  <c r="AD305" i="4"/>
  <c r="AE305" i="4" s="1"/>
  <c r="AG305" i="4"/>
  <c r="C306" i="4" s="1"/>
  <c r="AF305" i="4"/>
  <c r="T305" i="4"/>
  <c r="AL306" i="4" l="1"/>
  <c r="B306" i="4"/>
  <c r="AH305" i="4"/>
  <c r="D306" i="4" s="1"/>
  <c r="AK306" i="4"/>
  <c r="O307" i="4"/>
  <c r="I306" i="4" l="1"/>
  <c r="L306" i="4"/>
  <c r="U306" i="4" s="1"/>
  <c r="V306" i="4" s="1"/>
  <c r="E306" i="4"/>
  <c r="F306" i="4" l="1"/>
  <c r="M306" i="4"/>
  <c r="P306" i="4" s="1"/>
  <c r="Y306" i="4"/>
  <c r="W306" i="4"/>
  <c r="Z306" i="4"/>
  <c r="R306" i="4"/>
  <c r="X306" i="4" l="1"/>
  <c r="AA306" i="4" s="1"/>
  <c r="AB306" i="4" s="1"/>
  <c r="N306" i="4"/>
  <c r="G306" i="4" s="1"/>
  <c r="Q306" i="4" l="1"/>
  <c r="S306" i="4" s="1"/>
  <c r="T306" i="4" s="1"/>
  <c r="AC306" i="4"/>
  <c r="H307" i="4"/>
  <c r="AD306" i="4" l="1"/>
  <c r="AE306" i="4" s="1"/>
  <c r="AF306" i="4"/>
  <c r="AG306" i="4"/>
  <c r="C307" i="4" s="1"/>
  <c r="AI306" i="4"/>
  <c r="AJ306" i="4" s="1"/>
  <c r="K307" i="4"/>
  <c r="AH306" i="4" l="1"/>
  <c r="D307" i="4" s="1"/>
  <c r="L307" i="4" s="1"/>
  <c r="U307" i="4" s="1"/>
  <c r="V307" i="4" s="1"/>
  <c r="AK307" i="4"/>
  <c r="B307" i="4"/>
  <c r="I307" i="4" s="1"/>
  <c r="AL307" i="4"/>
  <c r="O308" i="4"/>
  <c r="E307" i="4"/>
  <c r="F307" i="4" l="1"/>
  <c r="Y307" i="4"/>
  <c r="W307" i="4"/>
  <c r="M307" i="4"/>
  <c r="Z307" i="4"/>
  <c r="X307" i="4" l="1"/>
  <c r="AA307" i="4" s="1"/>
  <c r="AB307" i="4" s="1"/>
  <c r="N307" i="4"/>
  <c r="Q307" i="4" s="1"/>
  <c r="P307" i="4"/>
  <c r="R307" i="4"/>
  <c r="G307" i="4" l="1"/>
  <c r="S307" i="4"/>
  <c r="T307" i="4" s="1"/>
  <c r="AC307" i="4"/>
  <c r="H308" i="4"/>
  <c r="K308" i="4" l="1"/>
  <c r="AD307" i="4"/>
  <c r="AE307" i="4" s="1"/>
  <c r="AI307" i="4"/>
  <c r="AJ307" i="4" s="1"/>
  <c r="AG307" i="4"/>
  <c r="C308" i="4" s="1"/>
  <c r="AF307" i="4"/>
  <c r="AH307" i="4" l="1"/>
  <c r="D308" i="4" s="1"/>
  <c r="L308" i="4" s="1"/>
  <c r="U308" i="4" s="1"/>
  <c r="V308" i="4" s="1"/>
  <c r="AK308" i="4"/>
  <c r="AL308" i="4"/>
  <c r="B308" i="4"/>
  <c r="O309" i="4"/>
  <c r="Y308" i="4" l="1"/>
  <c r="M308" i="4"/>
  <c r="N308" i="4" s="1"/>
  <c r="W308" i="4"/>
  <c r="I308" i="4"/>
  <c r="Z308" i="4"/>
  <c r="E308" i="4"/>
  <c r="F308" i="4" l="1"/>
  <c r="X308" i="4" s="1"/>
  <c r="AA308" i="4" s="1"/>
  <c r="AB308" i="4" s="1"/>
  <c r="Q308" i="4"/>
  <c r="P308" i="4"/>
  <c r="R308" i="4"/>
  <c r="G308" i="4" l="1"/>
  <c r="S308" i="4"/>
  <c r="AC308" i="4"/>
  <c r="H309" i="4"/>
  <c r="AI308" i="4" l="1"/>
  <c r="AJ308" i="4" s="1"/>
  <c r="AF308" i="4"/>
  <c r="B309" i="4" s="1"/>
  <c r="AG308" i="4"/>
  <c r="C309" i="4" s="1"/>
  <c r="AD308" i="4"/>
  <c r="AE308" i="4" s="1"/>
  <c r="K309" i="4"/>
  <c r="T308" i="4"/>
  <c r="O310" i="4"/>
  <c r="AH308" i="4" l="1"/>
  <c r="D309" i="4" s="1"/>
  <c r="L309" i="4" s="1"/>
  <c r="AL309" i="4"/>
  <c r="AK309" i="4"/>
  <c r="I309" i="4"/>
  <c r="E309" i="4"/>
  <c r="F309" i="4" l="1"/>
  <c r="U309" i="4"/>
  <c r="V309" i="4" s="1"/>
  <c r="M309" i="4"/>
  <c r="W309" i="4" l="1"/>
  <c r="X309" i="4" s="1"/>
  <c r="Y309" i="4"/>
  <c r="P309" i="4"/>
  <c r="N309" i="4"/>
  <c r="Q309" i="4" s="1"/>
  <c r="Z309" i="4"/>
  <c r="R309" i="4"/>
  <c r="AA309" i="4" l="1"/>
  <c r="AB309" i="4" s="1"/>
  <c r="G309" i="4"/>
  <c r="S309" i="4"/>
  <c r="H310" i="4"/>
  <c r="AC309" i="4"/>
  <c r="AD309" i="4" l="1"/>
  <c r="AE309" i="4" s="1"/>
  <c r="AI309" i="4"/>
  <c r="AJ309" i="4" s="1"/>
  <c r="AF309" i="4"/>
  <c r="B310" i="4" s="1"/>
  <c r="AG309" i="4"/>
  <c r="C310" i="4" s="1"/>
  <c r="K310" i="4"/>
  <c r="T309" i="4"/>
  <c r="O311" i="4"/>
  <c r="AK310" i="4" l="1"/>
  <c r="AH309" i="4"/>
  <c r="D310" i="4" s="1"/>
  <c r="AL310" i="4"/>
  <c r="I310" i="4"/>
  <c r="E310" i="4"/>
  <c r="F310" i="4" l="1"/>
  <c r="L310" i="4"/>
  <c r="U310" i="4" s="1"/>
  <c r="V310" i="4" s="1"/>
  <c r="M310" i="4" l="1"/>
  <c r="P310" i="4" s="1"/>
  <c r="Y310" i="4"/>
  <c r="W310" i="4"/>
  <c r="X310" i="4" s="1"/>
  <c r="Z310" i="4"/>
  <c r="R310" i="4"/>
  <c r="N310" i="4" l="1"/>
  <c r="AA310" i="4"/>
  <c r="AB310" i="4" s="1"/>
  <c r="Q310" i="4" l="1"/>
  <c r="S310" i="4" s="1"/>
  <c r="G310" i="4"/>
  <c r="H311" i="4"/>
  <c r="AC310" i="4"/>
  <c r="K311" i="4" l="1"/>
  <c r="AG310" i="4"/>
  <c r="C311" i="4" s="1"/>
  <c r="AD310" i="4"/>
  <c r="AE310" i="4" s="1"/>
  <c r="AI310" i="4"/>
  <c r="AJ310" i="4" s="1"/>
  <c r="AF310" i="4"/>
  <c r="T310" i="4"/>
  <c r="AH310" i="4" l="1"/>
  <c r="D311" i="4" s="1"/>
  <c r="L311" i="4" s="1"/>
  <c r="U311" i="4" s="1"/>
  <c r="V311" i="4" s="1"/>
  <c r="AK311" i="4"/>
  <c r="AL311" i="4"/>
  <c r="B311" i="4"/>
  <c r="O312" i="4"/>
  <c r="M311" i="4" l="1"/>
  <c r="P311" i="4" s="1"/>
  <c r="Y311" i="4"/>
  <c r="W311" i="4"/>
  <c r="I311" i="4"/>
  <c r="E311" i="4"/>
  <c r="R311" i="4"/>
  <c r="Z311" i="4"/>
  <c r="F311" i="4" l="1"/>
  <c r="X311" i="4" s="1"/>
  <c r="AA311" i="4" s="1"/>
  <c r="AB311" i="4" s="1"/>
  <c r="N311" i="4"/>
  <c r="G311" i="4" l="1"/>
  <c r="Q311" i="4"/>
  <c r="S311" i="4" s="1"/>
  <c r="T311" i="4" s="1"/>
  <c r="H312" i="4"/>
  <c r="AC311" i="4"/>
  <c r="AI311" i="4" l="1"/>
  <c r="AJ311" i="4" s="1"/>
  <c r="AG311" i="4"/>
  <c r="C312" i="4" s="1"/>
  <c r="AF311" i="4"/>
  <c r="B312" i="4" s="1"/>
  <c r="AD311" i="4"/>
  <c r="AE311" i="4" s="1"/>
  <c r="K312" i="4"/>
  <c r="O313" i="4"/>
  <c r="AK312" i="4" l="1"/>
  <c r="AH311" i="4"/>
  <c r="D312" i="4" s="1"/>
  <c r="L312" i="4" s="1"/>
  <c r="U312" i="4" s="1"/>
  <c r="V312" i="4" s="1"/>
  <c r="AL312" i="4"/>
  <c r="I312" i="4"/>
  <c r="E312" i="4"/>
  <c r="F312" i="4" l="1"/>
  <c r="Y312" i="4"/>
  <c r="W312" i="4"/>
  <c r="M312" i="4"/>
  <c r="Z312" i="4"/>
  <c r="X312" i="4" l="1"/>
  <c r="AA312" i="4" s="1"/>
  <c r="AB312" i="4" s="1"/>
  <c r="P312" i="4"/>
  <c r="N312" i="4"/>
  <c r="Q312" i="4" s="1"/>
  <c r="R312" i="4"/>
  <c r="S312" i="4" l="1"/>
  <c r="T312" i="4" s="1"/>
  <c r="G312" i="4"/>
  <c r="H313" i="4"/>
  <c r="AC312" i="4"/>
  <c r="K313" i="4" l="1"/>
  <c r="AD312" i="4"/>
  <c r="AE312" i="4" s="1"/>
  <c r="AG312" i="4"/>
  <c r="C313" i="4" s="1"/>
  <c r="AI312" i="4"/>
  <c r="AJ312" i="4" s="1"/>
  <c r="AF312" i="4"/>
  <c r="B313" i="4" s="1"/>
  <c r="O314" i="4"/>
  <c r="AH312" i="4" l="1"/>
  <c r="D313" i="4" s="1"/>
  <c r="AL313" i="4"/>
  <c r="I313" i="4"/>
  <c r="AK313" i="4"/>
  <c r="E313" i="4"/>
  <c r="F313" i="4" l="1"/>
  <c r="L313" i="4"/>
  <c r="U313" i="4" s="1"/>
  <c r="V313" i="4" s="1"/>
  <c r="W313" i="4" l="1"/>
  <c r="X313" i="4" s="1"/>
  <c r="Y313" i="4"/>
  <c r="M313" i="4"/>
  <c r="Z313" i="4"/>
  <c r="AA313" i="4" l="1"/>
  <c r="AB313" i="4" s="1"/>
  <c r="P313" i="4"/>
  <c r="N313" i="4"/>
  <c r="R313" i="4"/>
  <c r="Q313" i="4" l="1"/>
  <c r="S313" i="4" s="1"/>
  <c r="G313" i="4"/>
  <c r="AC313" i="4"/>
  <c r="H314" i="4"/>
  <c r="K314" i="4" l="1"/>
  <c r="AI313" i="4"/>
  <c r="AJ313" i="4" s="1"/>
  <c r="AD313" i="4"/>
  <c r="AE313" i="4" s="1"/>
  <c r="AG313" i="4"/>
  <c r="C314" i="4" s="1"/>
  <c r="AF313" i="4"/>
  <c r="T313" i="4"/>
  <c r="AL314" i="4" l="1"/>
  <c r="AK314" i="4"/>
  <c r="AH313" i="4"/>
  <c r="D314" i="4" s="1"/>
  <c r="B314" i="4"/>
  <c r="O315" i="4"/>
  <c r="I314" i="4" l="1"/>
  <c r="L314" i="4"/>
  <c r="U314" i="4" s="1"/>
  <c r="V314" i="4" s="1"/>
  <c r="E314" i="4"/>
  <c r="F314" i="4" l="1"/>
  <c r="Y314" i="4"/>
  <c r="W314" i="4"/>
  <c r="M314" i="4"/>
  <c r="Z314" i="4"/>
  <c r="X314" i="4" l="1"/>
  <c r="AA314" i="4" s="1"/>
  <c r="AB314" i="4" s="1"/>
  <c r="N314" i="4"/>
  <c r="Q314" i="4" s="1"/>
  <c r="P314" i="4"/>
  <c r="R314" i="4"/>
  <c r="G314" i="4" l="1"/>
  <c r="S314" i="4"/>
  <c r="T314" i="4" s="1"/>
  <c r="H315" i="4"/>
  <c r="AC314" i="4"/>
  <c r="K315" i="4" l="1"/>
  <c r="AD314" i="4"/>
  <c r="AE314" i="4" s="1"/>
  <c r="AI314" i="4"/>
  <c r="AJ314" i="4" s="1"/>
  <c r="AG314" i="4"/>
  <c r="C315" i="4" s="1"/>
  <c r="AF314" i="4"/>
  <c r="B315" i="4" l="1"/>
  <c r="AH314" i="4"/>
  <c r="D315" i="4" s="1"/>
  <c r="AL315" i="4"/>
  <c r="AK315" i="4"/>
  <c r="O316" i="4"/>
  <c r="I315" i="4" l="1"/>
  <c r="L315" i="4"/>
  <c r="U315" i="4" s="1"/>
  <c r="V315" i="4" s="1"/>
  <c r="E315" i="4"/>
  <c r="F315" i="4" l="1"/>
  <c r="M315" i="4"/>
  <c r="P315" i="4" s="1"/>
  <c r="W315" i="4"/>
  <c r="Y315" i="4"/>
  <c r="Z315" i="4"/>
  <c r="R315" i="4"/>
  <c r="X315" i="4" l="1"/>
  <c r="AA315" i="4" s="1"/>
  <c r="AB315" i="4" s="1"/>
  <c r="N315" i="4"/>
  <c r="Q315" i="4" s="1"/>
  <c r="S315" i="4" s="1"/>
  <c r="AC315" i="4"/>
  <c r="H316" i="4"/>
  <c r="G315" i="4" l="1"/>
  <c r="AG315" i="4"/>
  <c r="C316" i="4" s="1"/>
  <c r="AD315" i="4"/>
  <c r="AE315" i="4" s="1"/>
  <c r="AI315" i="4"/>
  <c r="AJ315" i="4" s="1"/>
  <c r="AF315" i="4"/>
  <c r="K316" i="4"/>
  <c r="T315" i="4"/>
  <c r="AL316" i="4" l="1"/>
  <c r="AK316" i="4"/>
  <c r="B316" i="4"/>
  <c r="AH315" i="4"/>
  <c r="D316" i="4" s="1"/>
  <c r="O317" i="4"/>
  <c r="I316" i="4" l="1"/>
  <c r="L316" i="4"/>
  <c r="U316" i="4" s="1"/>
  <c r="V316" i="4" s="1"/>
  <c r="E316" i="4"/>
  <c r="F316" i="4" l="1"/>
  <c r="W316" i="4"/>
  <c r="Y316" i="4"/>
  <c r="M316" i="4"/>
  <c r="Z316" i="4"/>
  <c r="X316" i="4" l="1"/>
  <c r="AA316" i="4" s="1"/>
  <c r="AB316" i="4" s="1"/>
  <c r="N316" i="4"/>
  <c r="P316" i="4"/>
  <c r="R316" i="4"/>
  <c r="G316" i="4" l="1"/>
  <c r="Q316" i="4"/>
  <c r="S316" i="4" s="1"/>
  <c r="AC316" i="4"/>
  <c r="H317" i="4"/>
  <c r="K317" i="4" l="1"/>
  <c r="AI316" i="4"/>
  <c r="AJ316" i="4" s="1"/>
  <c r="AD316" i="4"/>
  <c r="AE316" i="4" s="1"/>
  <c r="AG316" i="4"/>
  <c r="C317" i="4" s="1"/>
  <c r="AF316" i="4"/>
  <c r="T316" i="4"/>
  <c r="AH316" i="4" l="1"/>
  <c r="D317" i="4" s="1"/>
  <c r="L317" i="4" s="1"/>
  <c r="U317" i="4" s="1"/>
  <c r="V317" i="4" s="1"/>
  <c r="AL317" i="4"/>
  <c r="B317" i="4"/>
  <c r="AK317" i="4"/>
  <c r="O318" i="4"/>
  <c r="Y317" i="4" l="1"/>
  <c r="M317" i="4"/>
  <c r="N317" i="4" s="1"/>
  <c r="W317" i="4"/>
  <c r="I317" i="4"/>
  <c r="Z317" i="4"/>
  <c r="E317" i="4"/>
  <c r="F317" i="4" l="1"/>
  <c r="X317" i="4" s="1"/>
  <c r="AA317" i="4" s="1"/>
  <c r="AB317" i="4" s="1"/>
  <c r="P317" i="4"/>
  <c r="Q317" i="4"/>
  <c r="R317" i="4"/>
  <c r="G317" i="4" l="1"/>
  <c r="S317" i="4"/>
  <c r="T317" i="4" s="1"/>
  <c r="H318" i="4"/>
  <c r="AC317" i="4"/>
  <c r="AF317" i="4" l="1"/>
  <c r="AG317" i="4"/>
  <c r="C318" i="4" s="1"/>
  <c r="AI317" i="4"/>
  <c r="AJ317" i="4" s="1"/>
  <c r="AD317" i="4"/>
  <c r="AE317" i="4" s="1"/>
  <c r="K318" i="4"/>
  <c r="AH317" i="4" l="1"/>
  <c r="D318" i="4" s="1"/>
  <c r="L318" i="4" s="1"/>
  <c r="U318" i="4" s="1"/>
  <c r="V318" i="4" s="1"/>
  <c r="AL318" i="4"/>
  <c r="AK318" i="4"/>
  <c r="B318" i="4"/>
  <c r="O319" i="4"/>
  <c r="I318" i="4" l="1"/>
  <c r="Y318" i="4"/>
  <c r="W318" i="4"/>
  <c r="M318" i="4"/>
  <c r="E318" i="4"/>
  <c r="Z318" i="4"/>
  <c r="F318" i="4" l="1"/>
  <c r="X318" i="4" s="1"/>
  <c r="AA318" i="4" s="1"/>
  <c r="AB318" i="4" s="1"/>
  <c r="P318" i="4"/>
  <c r="N318" i="4"/>
  <c r="Q318" i="4" s="1"/>
  <c r="R318" i="4"/>
  <c r="S318" i="4" l="1"/>
  <c r="G318" i="4"/>
  <c r="AC318" i="4"/>
  <c r="H319" i="4"/>
  <c r="K319" i="4" l="1"/>
  <c r="AI318" i="4"/>
  <c r="AJ318" i="4" s="1"/>
  <c r="AD318" i="4"/>
  <c r="AE318" i="4" s="1"/>
  <c r="AG318" i="4"/>
  <c r="C319" i="4" s="1"/>
  <c r="AF318" i="4"/>
  <c r="T318" i="4"/>
  <c r="AK319" i="4" l="1"/>
  <c r="B319" i="4"/>
  <c r="AH318" i="4"/>
  <c r="D319" i="4" s="1"/>
  <c r="AL319" i="4"/>
  <c r="O320" i="4"/>
  <c r="I319" i="4" l="1"/>
  <c r="L319" i="4"/>
  <c r="U319" i="4" s="1"/>
  <c r="V319" i="4" s="1"/>
  <c r="E319" i="4"/>
  <c r="F319" i="4" l="1"/>
  <c r="M319" i="4"/>
  <c r="P319" i="4" s="1"/>
  <c r="Y319" i="4"/>
  <c r="W319" i="4"/>
  <c r="Z319" i="4"/>
  <c r="R319" i="4"/>
  <c r="X319" i="4" l="1"/>
  <c r="AA319" i="4" s="1"/>
  <c r="AB319" i="4" s="1"/>
  <c r="N319" i="4"/>
  <c r="G319" i="4" s="1"/>
  <c r="Q319" i="4" l="1"/>
  <c r="S319" i="4" s="1"/>
  <c r="AC319" i="4"/>
  <c r="H320" i="4"/>
  <c r="K320" i="4" l="1"/>
  <c r="AD319" i="4"/>
  <c r="AE319" i="4" s="1"/>
  <c r="AI319" i="4"/>
  <c r="AJ319" i="4" s="1"/>
  <c r="AF319" i="4"/>
  <c r="B320" i="4" s="1"/>
  <c r="AG319" i="4"/>
  <c r="C320" i="4" s="1"/>
  <c r="T319" i="4"/>
  <c r="O321" i="4"/>
  <c r="I320" i="4" l="1"/>
  <c r="AL320" i="4"/>
  <c r="AK320" i="4"/>
  <c r="AH319" i="4"/>
  <c r="D320" i="4" s="1"/>
  <c r="L320" i="4" s="1"/>
  <c r="U320" i="4" s="1"/>
  <c r="V320" i="4" s="1"/>
  <c r="E320" i="4"/>
  <c r="F320" i="4" l="1"/>
  <c r="Y320" i="4"/>
  <c r="W320" i="4"/>
  <c r="M320" i="4"/>
  <c r="Z320" i="4"/>
  <c r="X320" i="4" l="1"/>
  <c r="AA320" i="4" s="1"/>
  <c r="AB320" i="4" s="1"/>
  <c r="N320" i="4"/>
  <c r="P320" i="4"/>
  <c r="R320" i="4"/>
  <c r="Q320" i="4" l="1"/>
  <c r="S320" i="4" s="1"/>
  <c r="G320" i="4"/>
  <c r="H321" i="4"/>
  <c r="AC320" i="4"/>
  <c r="K321" i="4" l="1"/>
  <c r="AD320" i="4"/>
  <c r="AE320" i="4" s="1"/>
  <c r="AI320" i="4"/>
  <c r="AJ320" i="4" s="1"/>
  <c r="AG320" i="4"/>
  <c r="C321" i="4" s="1"/>
  <c r="AF320" i="4"/>
  <c r="T320" i="4"/>
  <c r="B321" i="4" l="1"/>
  <c r="AH320" i="4"/>
  <c r="D321" i="4" s="1"/>
  <c r="AK321" i="4"/>
  <c r="AL321" i="4"/>
  <c r="O322" i="4"/>
  <c r="L321" i="4" l="1"/>
  <c r="U321" i="4" s="1"/>
  <c r="V321" i="4" s="1"/>
  <c r="I321" i="4"/>
  <c r="E321" i="4"/>
  <c r="F321" i="4" l="1"/>
  <c r="M321" i="4"/>
  <c r="P321" i="4" s="1"/>
  <c r="Y321" i="4"/>
  <c r="W321" i="4"/>
  <c r="Z321" i="4"/>
  <c r="R321" i="4"/>
  <c r="X321" i="4" l="1"/>
  <c r="AA321" i="4" s="1"/>
  <c r="AB321" i="4" s="1"/>
  <c r="N321" i="4"/>
  <c r="Q321" i="4" s="1"/>
  <c r="S321" i="4" s="1"/>
  <c r="T321" i="4" s="1"/>
  <c r="H322" i="4"/>
  <c r="AC321" i="4"/>
  <c r="G321" i="4" l="1"/>
  <c r="AD321" i="4"/>
  <c r="AE321" i="4" s="1"/>
  <c r="AG321" i="4"/>
  <c r="C322" i="4" s="1"/>
  <c r="AI321" i="4"/>
  <c r="AJ321" i="4" s="1"/>
  <c r="AF321" i="4"/>
  <c r="K322" i="4"/>
  <c r="AH321" i="4" l="1"/>
  <c r="D322" i="4" s="1"/>
  <c r="L322" i="4" s="1"/>
  <c r="U322" i="4" s="1"/>
  <c r="V322" i="4" s="1"/>
  <c r="AK322" i="4"/>
  <c r="B322" i="4"/>
  <c r="AL322" i="4"/>
  <c r="O323" i="4"/>
  <c r="M322" i="4" l="1"/>
  <c r="N322" i="4" s="1"/>
  <c r="W322" i="4"/>
  <c r="I322" i="4"/>
  <c r="Y322" i="4"/>
  <c r="Z322" i="4"/>
  <c r="E322" i="4"/>
  <c r="F322" i="4" l="1"/>
  <c r="G322" i="4" s="1"/>
  <c r="Q322" i="4"/>
  <c r="P322" i="4"/>
  <c r="R322" i="4"/>
  <c r="X322" i="4" l="1"/>
  <c r="AA322" i="4" s="1"/>
  <c r="AB322" i="4" s="1"/>
  <c r="S322" i="4"/>
  <c r="AC322" i="4"/>
  <c r="H323" i="4"/>
  <c r="K323" i="4" l="1"/>
  <c r="AG322" i="4"/>
  <c r="C323" i="4" s="1"/>
  <c r="AI322" i="4"/>
  <c r="AJ322" i="4" s="1"/>
  <c r="AD322" i="4"/>
  <c r="AE322" i="4" s="1"/>
  <c r="AF322" i="4"/>
  <c r="B323" i="4" s="1"/>
  <c r="T322" i="4"/>
  <c r="O324" i="4"/>
  <c r="AL323" i="4" l="1"/>
  <c r="AK323" i="4"/>
  <c r="AH322" i="4"/>
  <c r="D323" i="4" s="1"/>
  <c r="L323" i="4" s="1"/>
  <c r="U323" i="4" s="1"/>
  <c r="V323" i="4" s="1"/>
  <c r="I323" i="4"/>
  <c r="E323" i="4"/>
  <c r="F323" i="4" l="1"/>
  <c r="Y323" i="4"/>
  <c r="W323" i="4"/>
  <c r="M323" i="4"/>
  <c r="Z323" i="4"/>
  <c r="X323" i="4" l="1"/>
  <c r="AA323" i="4" s="1"/>
  <c r="AB323" i="4" s="1"/>
  <c r="P323" i="4"/>
  <c r="N323" i="4"/>
  <c r="R323" i="4"/>
  <c r="Q323" i="4" l="1"/>
  <c r="S323" i="4" s="1"/>
  <c r="G323" i="4"/>
  <c r="AC323" i="4"/>
  <c r="H324" i="4"/>
  <c r="K324" i="4" l="1"/>
  <c r="AI323" i="4"/>
  <c r="AJ323" i="4" s="1"/>
  <c r="AD323" i="4"/>
  <c r="AE323" i="4" s="1"/>
  <c r="AG323" i="4"/>
  <c r="C324" i="4" s="1"/>
  <c r="AF323" i="4"/>
  <c r="T323" i="4"/>
  <c r="AH323" i="4" l="1"/>
  <c r="D324" i="4" s="1"/>
  <c r="L324" i="4" s="1"/>
  <c r="U324" i="4" s="1"/>
  <c r="V324" i="4" s="1"/>
  <c r="AK324" i="4"/>
  <c r="B324" i="4"/>
  <c r="AL324" i="4"/>
  <c r="O325" i="4"/>
  <c r="W324" i="4" l="1"/>
  <c r="M324" i="4"/>
  <c r="N324" i="4" s="1"/>
  <c r="Y324" i="4"/>
  <c r="I324" i="4"/>
  <c r="Z324" i="4"/>
  <c r="E324" i="4"/>
  <c r="F324" i="4" l="1"/>
  <c r="G324" i="4" s="1"/>
  <c r="P324" i="4"/>
  <c r="Q324" i="4"/>
  <c r="R324" i="4"/>
  <c r="X324" i="4" l="1"/>
  <c r="AA324" i="4" s="1"/>
  <c r="AB324" i="4" s="1"/>
  <c r="S324" i="4"/>
  <c r="T324" i="4" s="1"/>
  <c r="AC324" i="4"/>
  <c r="H325" i="4"/>
  <c r="AD324" i="4" l="1"/>
  <c r="AE324" i="4" s="1"/>
  <c r="AI324" i="4"/>
  <c r="AJ324" i="4" s="1"/>
  <c r="AG324" i="4"/>
  <c r="C325" i="4" s="1"/>
  <c r="AF324" i="4"/>
  <c r="B325" i="4" s="1"/>
  <c r="K325" i="4"/>
  <c r="O326" i="4"/>
  <c r="AL325" i="4" l="1"/>
  <c r="AH324" i="4"/>
  <c r="D325" i="4" s="1"/>
  <c r="L325" i="4" s="1"/>
  <c r="U325" i="4" s="1"/>
  <c r="V325" i="4" s="1"/>
  <c r="AK325" i="4"/>
  <c r="I325" i="4"/>
  <c r="E325" i="4"/>
  <c r="F325" i="4" l="1"/>
  <c r="M325" i="4"/>
  <c r="N325" i="4" s="1"/>
  <c r="Y325" i="4"/>
  <c r="W325" i="4"/>
  <c r="Z325" i="4"/>
  <c r="X325" i="4" l="1"/>
  <c r="AA325" i="4" s="1"/>
  <c r="AB325" i="4" s="1"/>
  <c r="P325" i="4"/>
  <c r="Q325" i="4"/>
  <c r="G325" i="4"/>
  <c r="R325" i="4"/>
  <c r="S325" i="4" l="1"/>
  <c r="T325" i="4" s="1"/>
  <c r="AC325" i="4"/>
  <c r="H326" i="4"/>
  <c r="K326" i="4" l="1"/>
  <c r="AD325" i="4"/>
  <c r="AE325" i="4" s="1"/>
  <c r="AF325" i="4"/>
  <c r="B326" i="4" s="1"/>
  <c r="AG325" i="4"/>
  <c r="C326" i="4" s="1"/>
  <c r="AI325" i="4"/>
  <c r="AJ325" i="4" s="1"/>
  <c r="O327" i="4"/>
  <c r="AL326" i="4" l="1"/>
  <c r="I326" i="4"/>
  <c r="AH325" i="4"/>
  <c r="D326" i="4" s="1"/>
  <c r="L326" i="4" s="1"/>
  <c r="U326" i="4" s="1"/>
  <c r="V326" i="4" s="1"/>
  <c r="AK326" i="4"/>
  <c r="E326" i="4"/>
  <c r="F326" i="4" l="1"/>
  <c r="Y326" i="4"/>
  <c r="W326" i="4"/>
  <c r="M326" i="4"/>
  <c r="Z326" i="4"/>
  <c r="X326" i="4" l="1"/>
  <c r="AA326" i="4" s="1"/>
  <c r="AB326" i="4" s="1"/>
  <c r="N326" i="4"/>
  <c r="P326" i="4"/>
  <c r="R326" i="4"/>
  <c r="G326" i="4" l="1"/>
  <c r="Q326" i="4"/>
  <c r="S326" i="4" s="1"/>
  <c r="T326" i="4" s="1"/>
  <c r="H327" i="4"/>
  <c r="AC326" i="4"/>
  <c r="K327" i="4" l="1"/>
  <c r="AF326" i="4"/>
  <c r="AI326" i="4"/>
  <c r="AJ326" i="4" s="1"/>
  <c r="AD326" i="4"/>
  <c r="AE326" i="4" s="1"/>
  <c r="AG326" i="4"/>
  <c r="C327" i="4" s="1"/>
  <c r="AL327" i="4" l="1"/>
  <c r="AK327" i="4"/>
  <c r="C29" i="4" s="1"/>
  <c r="B327" i="4"/>
  <c r="AH326" i="4"/>
  <c r="D327" i="4" s="1"/>
  <c r="O328" i="4"/>
  <c r="I327" i="4" l="1"/>
  <c r="L327" i="4"/>
  <c r="U327" i="4" s="1"/>
  <c r="V327" i="4" s="1"/>
  <c r="E327" i="4"/>
  <c r="F327" i="4" l="1"/>
  <c r="M327" i="4"/>
  <c r="N327" i="4" s="1"/>
  <c r="Y327" i="4"/>
  <c r="W327" i="4"/>
  <c r="Z327" i="4"/>
  <c r="X327" i="4" l="1"/>
  <c r="AA327" i="4" s="1"/>
  <c r="AB327" i="4" s="1"/>
  <c r="P327" i="4"/>
  <c r="Q327" i="4"/>
  <c r="G327" i="4"/>
  <c r="R327" i="4"/>
  <c r="S327" i="4" l="1"/>
  <c r="T327" i="4" s="1"/>
  <c r="H328" i="4"/>
  <c r="AC327" i="4"/>
  <c r="K328" i="4" l="1"/>
  <c r="AG327" i="4"/>
  <c r="C328" i="4" s="1"/>
  <c r="AI327" i="4"/>
  <c r="AJ327" i="4" s="1"/>
  <c r="AD327" i="4"/>
  <c r="AE327" i="4" s="1"/>
  <c r="AF327" i="4"/>
  <c r="B328" i="4" s="1"/>
  <c r="O329" i="4"/>
  <c r="AK328" i="4" l="1"/>
  <c r="AH327" i="4"/>
  <c r="D328" i="4" s="1"/>
  <c r="L328" i="4" s="1"/>
  <c r="U328" i="4" s="1"/>
  <c r="V328" i="4" s="1"/>
  <c r="AL328" i="4"/>
  <c r="I328" i="4"/>
  <c r="E328" i="4"/>
  <c r="F328" i="4" l="1"/>
  <c r="M328" i="4"/>
  <c r="W328" i="4"/>
  <c r="Y328" i="4"/>
  <c r="Z328" i="4"/>
  <c r="X328" i="4" l="1"/>
  <c r="AA328" i="4" s="1"/>
  <c r="AB328" i="4" s="1"/>
  <c r="P328" i="4"/>
  <c r="N328" i="4"/>
  <c r="Q328" i="4" s="1"/>
  <c r="R328" i="4"/>
  <c r="G328" i="4" l="1"/>
  <c r="S328" i="4"/>
  <c r="T328" i="4" s="1"/>
  <c r="H329" i="4"/>
  <c r="AC328" i="4"/>
  <c r="K329" i="4" l="1"/>
  <c r="AI328" i="4"/>
  <c r="AJ328" i="4" s="1"/>
  <c r="AD328" i="4"/>
  <c r="AE328" i="4" s="1"/>
  <c r="AG328" i="4"/>
  <c r="C329" i="4" s="1"/>
  <c r="AF328" i="4"/>
  <c r="AH328" i="4" l="1"/>
  <c r="D329" i="4" s="1"/>
  <c r="L329" i="4" s="1"/>
  <c r="U329" i="4" s="1"/>
  <c r="V329" i="4" s="1"/>
  <c r="AL329" i="4"/>
  <c r="B329" i="4"/>
  <c r="AK329" i="4"/>
  <c r="O330" i="4"/>
  <c r="Y329" i="4" l="1"/>
  <c r="W329" i="4"/>
  <c r="M329" i="4"/>
  <c r="P329" i="4" s="1"/>
  <c r="I329" i="4"/>
  <c r="E329" i="4"/>
  <c r="Z329" i="4"/>
  <c r="R329" i="4"/>
  <c r="F329" i="4" l="1"/>
  <c r="X329" i="4" s="1"/>
  <c r="AA329" i="4" s="1"/>
  <c r="AB329" i="4" s="1"/>
  <c r="N329" i="4"/>
  <c r="Q329" i="4" s="1"/>
  <c r="S329" i="4" s="1"/>
  <c r="AC329" i="4"/>
  <c r="H330" i="4"/>
  <c r="G329" i="4" l="1"/>
  <c r="C30" i="4" s="1"/>
  <c r="K330" i="4"/>
  <c r="AD329" i="4"/>
  <c r="AE329" i="4" s="1"/>
  <c r="AI329" i="4"/>
  <c r="AJ329" i="4" s="1"/>
  <c r="AG329" i="4"/>
  <c r="C330" i="4" s="1"/>
  <c r="AF329" i="4"/>
  <c r="T329" i="4"/>
  <c r="AK330" i="4" l="1"/>
  <c r="AH329" i="4"/>
  <c r="D330" i="4" s="1"/>
  <c r="L330" i="4" s="1"/>
  <c r="U330" i="4" s="1"/>
  <c r="V330" i="4" s="1"/>
  <c r="AL330" i="4"/>
  <c r="B330" i="4"/>
  <c r="O331" i="4"/>
  <c r="Y330" i="4" l="1"/>
  <c r="W330" i="4"/>
  <c r="M330" i="4"/>
  <c r="P330" i="4" s="1"/>
  <c r="I330" i="4"/>
  <c r="E330" i="4"/>
  <c r="R330" i="4"/>
  <c r="Z330" i="4"/>
  <c r="F330" i="4" l="1"/>
  <c r="X330" i="4" s="1"/>
  <c r="AA330" i="4" s="1"/>
  <c r="AB330" i="4" s="1"/>
  <c r="N330" i="4"/>
  <c r="G330" i="4" l="1"/>
  <c r="Q330" i="4"/>
  <c r="S330" i="4" s="1"/>
  <c r="AC330" i="4"/>
  <c r="H331" i="4"/>
  <c r="AI330" i="4" l="1"/>
  <c r="AJ330" i="4" s="1"/>
  <c r="AF330" i="4"/>
  <c r="B331" i="4" s="1"/>
  <c r="AG330" i="4"/>
  <c r="C331" i="4" s="1"/>
  <c r="AD330" i="4"/>
  <c r="AE330" i="4" s="1"/>
  <c r="K331" i="4"/>
  <c r="T330" i="4"/>
  <c r="O332" i="4"/>
  <c r="AH330" i="4" l="1"/>
  <c r="D331" i="4" s="1"/>
  <c r="L331" i="4" s="1"/>
  <c r="U331" i="4" s="1"/>
  <c r="V331" i="4" s="1"/>
  <c r="AL331" i="4"/>
  <c r="AK331" i="4"/>
  <c r="I331" i="4"/>
  <c r="E331" i="4"/>
  <c r="F331" i="4" l="1"/>
  <c r="M331" i="4"/>
  <c r="Y331" i="4"/>
  <c r="W331" i="4"/>
  <c r="Z331" i="4"/>
  <c r="X331" i="4" l="1"/>
  <c r="AA331" i="4" s="1"/>
  <c r="AB331" i="4" s="1"/>
  <c r="N331" i="4"/>
  <c r="P331" i="4"/>
  <c r="R331" i="4"/>
  <c r="Q331" i="4" l="1"/>
  <c r="S331" i="4" s="1"/>
  <c r="G331" i="4"/>
  <c r="AC331" i="4"/>
  <c r="H332" i="4"/>
  <c r="K332" i="4" l="1"/>
  <c r="AI331" i="4"/>
  <c r="AJ331" i="4" s="1"/>
  <c r="AG331" i="4"/>
  <c r="C332" i="4" s="1"/>
  <c r="AD331" i="4"/>
  <c r="AE331" i="4" s="1"/>
  <c r="AF331" i="4"/>
  <c r="T331" i="4"/>
  <c r="B332" i="4" l="1"/>
  <c r="AH331" i="4"/>
  <c r="D332" i="4" s="1"/>
  <c r="AK332" i="4"/>
  <c r="AL332" i="4"/>
  <c r="O333" i="4"/>
  <c r="L332" i="4" l="1"/>
  <c r="U332" i="4" s="1"/>
  <c r="V332" i="4" s="1"/>
  <c r="I332" i="4"/>
  <c r="E332" i="4"/>
  <c r="F332" i="4" l="1"/>
  <c r="W332" i="4"/>
  <c r="Y332" i="4"/>
  <c r="M332" i="4"/>
  <c r="Z332" i="4"/>
  <c r="X332" i="4" l="1"/>
  <c r="AA332" i="4" s="1"/>
  <c r="AB332" i="4" s="1"/>
  <c r="P332" i="4"/>
  <c r="N332" i="4"/>
  <c r="R332" i="4"/>
  <c r="Q332" i="4" l="1"/>
  <c r="S332" i="4" s="1"/>
  <c r="G332" i="4"/>
  <c r="AC332" i="4"/>
  <c r="H333" i="4"/>
  <c r="K333" i="4" l="1"/>
  <c r="AI332" i="4"/>
  <c r="AJ332" i="4" s="1"/>
  <c r="AD332" i="4"/>
  <c r="AE332" i="4" s="1"/>
  <c r="AG332" i="4"/>
  <c r="C333" i="4" s="1"/>
  <c r="AF332" i="4"/>
  <c r="T332" i="4"/>
  <c r="AH332" i="4" l="1"/>
  <c r="D333" i="4" s="1"/>
  <c r="L333" i="4" s="1"/>
  <c r="U333" i="4" s="1"/>
  <c r="V333" i="4" s="1"/>
  <c r="B333" i="4"/>
  <c r="AK333" i="4"/>
  <c r="AL333" i="4"/>
  <c r="O334" i="4"/>
  <c r="W333" i="4" l="1"/>
  <c r="M333" i="4"/>
  <c r="N333" i="4" s="1"/>
  <c r="I333" i="4"/>
  <c r="Y333" i="4"/>
  <c r="Z333" i="4"/>
  <c r="E333" i="4"/>
  <c r="F333" i="4" l="1"/>
  <c r="X333" i="4" s="1"/>
  <c r="AA333" i="4" s="1"/>
  <c r="AB333" i="4" s="1"/>
  <c r="P333" i="4"/>
  <c r="Q333" i="4"/>
  <c r="R333" i="4"/>
  <c r="G333" i="4" l="1"/>
  <c r="S333" i="4"/>
  <c r="H334" i="4"/>
  <c r="AC333" i="4"/>
  <c r="K334" i="4" l="1"/>
  <c r="AG333" i="4"/>
  <c r="C334" i="4" s="1"/>
  <c r="AD333" i="4"/>
  <c r="AE333" i="4" s="1"/>
  <c r="AI333" i="4"/>
  <c r="AJ333" i="4" s="1"/>
  <c r="AF333" i="4"/>
  <c r="T333" i="4"/>
  <c r="AH333" i="4" l="1"/>
  <c r="D334" i="4" s="1"/>
  <c r="L334" i="4" s="1"/>
  <c r="U334" i="4" s="1"/>
  <c r="V334" i="4" s="1"/>
  <c r="AL334" i="4"/>
  <c r="B334" i="4"/>
  <c r="I334" i="4" s="1"/>
  <c r="AK334" i="4"/>
  <c r="E334" i="4"/>
  <c r="O335" i="4"/>
  <c r="F334" i="4" l="1"/>
  <c r="W334" i="4"/>
  <c r="Y334" i="4"/>
  <c r="M334" i="4"/>
  <c r="Z334" i="4"/>
  <c r="X334" i="4" l="1"/>
  <c r="AA334" i="4" s="1"/>
  <c r="AB334" i="4" s="1"/>
  <c r="P334" i="4"/>
  <c r="N334" i="4"/>
  <c r="Q334" i="4" s="1"/>
  <c r="R334" i="4"/>
  <c r="S334" i="4" l="1"/>
  <c r="T334" i="4" s="1"/>
  <c r="G334" i="4"/>
  <c r="H335" i="4"/>
  <c r="AC334" i="4"/>
  <c r="K335" i="4" l="1"/>
  <c r="AI334" i="4"/>
  <c r="AJ334" i="4" s="1"/>
  <c r="AD334" i="4"/>
  <c r="AE334" i="4" s="1"/>
  <c r="AG334" i="4"/>
  <c r="C335" i="4" s="1"/>
  <c r="AF334" i="4"/>
  <c r="AL335" i="4" l="1"/>
  <c r="B335" i="4"/>
  <c r="AH334" i="4"/>
  <c r="D335" i="4" s="1"/>
  <c r="AK335" i="4"/>
  <c r="O336" i="4"/>
  <c r="L335" i="4" l="1"/>
  <c r="U335" i="4" s="1"/>
  <c r="V335" i="4" s="1"/>
  <c r="I335" i="4"/>
  <c r="E335" i="4"/>
  <c r="F335" i="4" l="1"/>
  <c r="W335" i="4"/>
  <c r="Y335" i="4"/>
  <c r="M335" i="4"/>
  <c r="Z335" i="4"/>
  <c r="X335" i="4" l="1"/>
  <c r="AA335" i="4" s="1"/>
  <c r="AB335" i="4" s="1"/>
  <c r="P335" i="4"/>
  <c r="N335" i="4"/>
  <c r="Q335" i="4" s="1"/>
  <c r="R335" i="4"/>
  <c r="S335" i="4" l="1"/>
  <c r="G335" i="4"/>
  <c r="AC335" i="4"/>
  <c r="H336" i="4"/>
  <c r="K336" i="4" l="1"/>
  <c r="AI335" i="4"/>
  <c r="AJ335" i="4" s="1"/>
  <c r="AD335" i="4"/>
  <c r="AE335" i="4" s="1"/>
  <c r="AG335" i="4"/>
  <c r="C336" i="4" s="1"/>
  <c r="AF335" i="4"/>
  <c r="B336" i="4" s="1"/>
  <c r="T335" i="4"/>
  <c r="O337" i="4"/>
  <c r="I336" i="4" l="1"/>
  <c r="AH335" i="4"/>
  <c r="D336" i="4" s="1"/>
  <c r="AL336" i="4"/>
  <c r="AK336" i="4"/>
  <c r="E336" i="4"/>
  <c r="F336" i="4" l="1"/>
  <c r="L336" i="4"/>
  <c r="U336" i="4" s="1"/>
  <c r="V336" i="4" s="1"/>
  <c r="Y336" i="4" l="1"/>
  <c r="W336" i="4"/>
  <c r="X336" i="4" s="1"/>
  <c r="M336" i="4"/>
  <c r="Z336" i="4"/>
  <c r="AA336" i="4" l="1"/>
  <c r="AB336" i="4" s="1"/>
  <c r="P336" i="4"/>
  <c r="N336" i="4"/>
  <c r="R336" i="4"/>
  <c r="Q336" i="4" l="1"/>
  <c r="S336" i="4" s="1"/>
  <c r="G336" i="4"/>
  <c r="AC336" i="4"/>
  <c r="H337" i="4"/>
  <c r="K337" i="4" l="1"/>
  <c r="AD336" i="4"/>
  <c r="AE336" i="4" s="1"/>
  <c r="AI336" i="4"/>
  <c r="AJ336" i="4" s="1"/>
  <c r="AG336" i="4"/>
  <c r="C337" i="4" s="1"/>
  <c r="AF336" i="4"/>
  <c r="B337" i="4" s="1"/>
  <c r="T336" i="4"/>
  <c r="O338" i="4"/>
  <c r="I337" i="4" l="1"/>
  <c r="AL337" i="4"/>
  <c r="AH336" i="4"/>
  <c r="D337" i="4" s="1"/>
  <c r="AK337" i="4"/>
  <c r="E337" i="4"/>
  <c r="F337" i="4" l="1"/>
  <c r="L337" i="4"/>
  <c r="U337" i="4" s="1"/>
  <c r="V337" i="4" s="1"/>
  <c r="W337" i="4" l="1"/>
  <c r="X337" i="4" s="1"/>
  <c r="Y337" i="4"/>
  <c r="M337" i="4"/>
  <c r="Z337" i="4"/>
  <c r="AA337" i="4" l="1"/>
  <c r="AB337" i="4" s="1"/>
  <c r="P337" i="4"/>
  <c r="N337" i="4"/>
  <c r="R337" i="4"/>
  <c r="Q337" i="4" l="1"/>
  <c r="S337" i="4" s="1"/>
  <c r="G337" i="4"/>
  <c r="AC337" i="4"/>
  <c r="H338" i="4"/>
  <c r="K338" i="4" l="1"/>
  <c r="AD337" i="4"/>
  <c r="AE337" i="4" s="1"/>
  <c r="AI337" i="4"/>
  <c r="AJ337" i="4" s="1"/>
  <c r="AG337" i="4"/>
  <c r="C338" i="4" s="1"/>
  <c r="AF337" i="4"/>
  <c r="T337" i="4"/>
  <c r="AH337" i="4" l="1"/>
  <c r="D338" i="4" s="1"/>
  <c r="AK338" i="4"/>
  <c r="AL338" i="4"/>
  <c r="B338" i="4"/>
  <c r="O339" i="4"/>
  <c r="I338" i="4" l="1"/>
  <c r="L338" i="4"/>
  <c r="U338" i="4" s="1"/>
  <c r="V338" i="4" s="1"/>
  <c r="E338" i="4"/>
  <c r="F338" i="4" l="1"/>
  <c r="W338" i="4"/>
  <c r="Y338" i="4"/>
  <c r="M338" i="4"/>
  <c r="Z338" i="4"/>
  <c r="X338" i="4" l="1"/>
  <c r="AA338" i="4" s="1"/>
  <c r="AB338" i="4" s="1"/>
  <c r="P338" i="4"/>
  <c r="N338" i="4"/>
  <c r="R338" i="4"/>
  <c r="Q338" i="4" l="1"/>
  <c r="S338" i="4" s="1"/>
  <c r="G338" i="4"/>
  <c r="H339" i="4"/>
  <c r="AC338" i="4"/>
  <c r="K339" i="4" l="1"/>
  <c r="AI338" i="4"/>
  <c r="AJ338" i="4" s="1"/>
  <c r="AD338" i="4"/>
  <c r="AE338" i="4" s="1"/>
  <c r="AG338" i="4"/>
  <c r="C339" i="4" s="1"/>
  <c r="AF338" i="4"/>
  <c r="B339" i="4" s="1"/>
  <c r="T338" i="4"/>
  <c r="O340" i="4"/>
  <c r="AK339" i="4" l="1"/>
  <c r="AH338" i="4"/>
  <c r="D339" i="4" s="1"/>
  <c r="I339" i="4"/>
  <c r="AL339" i="4"/>
  <c r="E339" i="4"/>
  <c r="F339" i="4" l="1"/>
  <c r="L339" i="4"/>
  <c r="U339" i="4" s="1"/>
  <c r="V339" i="4" s="1"/>
  <c r="Y339" i="4" l="1"/>
  <c r="W339" i="4"/>
  <c r="X339" i="4" s="1"/>
  <c r="M339" i="4"/>
  <c r="Z339" i="4"/>
  <c r="AA339" i="4" l="1"/>
  <c r="AB339" i="4" s="1"/>
  <c r="N339" i="4"/>
  <c r="Q339" i="4" s="1"/>
  <c r="P339" i="4"/>
  <c r="R339" i="4"/>
  <c r="G339" i="4" l="1"/>
  <c r="S339" i="4"/>
  <c r="H340" i="4"/>
  <c r="AC339" i="4"/>
  <c r="K340" i="4" l="1"/>
  <c r="AI339" i="4"/>
  <c r="AJ339" i="4" s="1"/>
  <c r="AD339" i="4"/>
  <c r="AE339" i="4" s="1"/>
  <c r="AF339" i="4"/>
  <c r="AG339" i="4"/>
  <c r="C340" i="4" s="1"/>
  <c r="T339" i="4"/>
  <c r="AH339" i="4" l="1"/>
  <c r="D340" i="4" s="1"/>
  <c r="L340" i="4" s="1"/>
  <c r="U340" i="4" s="1"/>
  <c r="V340" i="4" s="1"/>
  <c r="AL340" i="4"/>
  <c r="AK340" i="4"/>
  <c r="B340" i="4"/>
  <c r="O341" i="4"/>
  <c r="M340" i="4" l="1"/>
  <c r="N340" i="4" s="1"/>
  <c r="I340" i="4"/>
  <c r="Y340" i="4"/>
  <c r="W340" i="4"/>
  <c r="Z340" i="4"/>
  <c r="E340" i="4"/>
  <c r="F340" i="4" l="1"/>
  <c r="G340" i="4" s="1"/>
  <c r="P340" i="4"/>
  <c r="Q340" i="4"/>
  <c r="R340" i="4"/>
  <c r="X340" i="4" l="1"/>
  <c r="AA340" i="4" s="1"/>
  <c r="AB340" i="4" s="1"/>
  <c r="S340" i="4"/>
  <c r="T340" i="4" s="1"/>
  <c r="AC340" i="4"/>
  <c r="H341" i="4"/>
  <c r="K341" i="4" l="1"/>
  <c r="AG340" i="4"/>
  <c r="C341" i="4" s="1"/>
  <c r="AI340" i="4"/>
  <c r="AJ340" i="4" s="1"/>
  <c r="AD340" i="4"/>
  <c r="AE340" i="4" s="1"/>
  <c r="AF340" i="4"/>
  <c r="AH340" i="4" l="1"/>
  <c r="D341" i="4" s="1"/>
  <c r="L341" i="4" s="1"/>
  <c r="U341" i="4" s="1"/>
  <c r="V341" i="4" s="1"/>
  <c r="AK341" i="4"/>
  <c r="B341" i="4"/>
  <c r="AL341" i="4"/>
  <c r="O342" i="4"/>
  <c r="I341" i="4" l="1"/>
  <c r="Y341" i="4"/>
  <c r="W341" i="4"/>
  <c r="M341" i="4"/>
  <c r="Z341" i="4"/>
  <c r="E341" i="4"/>
  <c r="F341" i="4" l="1"/>
  <c r="X341" i="4" s="1"/>
  <c r="AA341" i="4" s="1"/>
  <c r="AB341" i="4" s="1"/>
  <c r="N341" i="4"/>
  <c r="P341" i="4"/>
  <c r="R341" i="4"/>
  <c r="Q341" i="4" l="1"/>
  <c r="S341" i="4" s="1"/>
  <c r="G341" i="4"/>
  <c r="H342" i="4"/>
  <c r="AC341" i="4"/>
  <c r="K342" i="4" l="1"/>
  <c r="AG341" i="4"/>
  <c r="C342" i="4" s="1"/>
  <c r="AI341" i="4"/>
  <c r="AJ341" i="4" s="1"/>
  <c r="AD341" i="4"/>
  <c r="AE341" i="4" s="1"/>
  <c r="AF341" i="4"/>
  <c r="T341" i="4"/>
  <c r="AK342" i="4" l="1"/>
  <c r="B342" i="4"/>
  <c r="AH341" i="4"/>
  <c r="D342" i="4" s="1"/>
  <c r="AL342" i="4"/>
  <c r="O343" i="4"/>
  <c r="L342" i="4" l="1"/>
  <c r="U342" i="4" s="1"/>
  <c r="V342" i="4" s="1"/>
  <c r="I342" i="4"/>
  <c r="E342" i="4"/>
  <c r="F342" i="4" l="1"/>
  <c r="W342" i="4"/>
  <c r="Y342" i="4"/>
  <c r="M342" i="4"/>
  <c r="Z342" i="4"/>
  <c r="X342" i="4" l="1"/>
  <c r="AA342" i="4" s="1"/>
  <c r="AB342" i="4" s="1"/>
  <c r="P342" i="4"/>
  <c r="N342" i="4"/>
  <c r="R342" i="4"/>
  <c r="Q342" i="4" l="1"/>
  <c r="S342" i="4" s="1"/>
  <c r="G342" i="4"/>
  <c r="H343" i="4"/>
  <c r="AC342" i="4"/>
  <c r="K343" i="4" l="1"/>
  <c r="AI342" i="4"/>
  <c r="AJ342" i="4" s="1"/>
  <c r="AG342" i="4"/>
  <c r="C343" i="4" s="1"/>
  <c r="AD342" i="4"/>
  <c r="AE342" i="4" s="1"/>
  <c r="AF342" i="4"/>
  <c r="T342" i="4"/>
  <c r="AH342" i="4" l="1"/>
  <c r="D343" i="4" s="1"/>
  <c r="L343" i="4" s="1"/>
  <c r="U343" i="4" s="1"/>
  <c r="V343" i="4" s="1"/>
  <c r="B343" i="4"/>
  <c r="AL343" i="4"/>
  <c r="AK343" i="4"/>
  <c r="O344" i="4"/>
  <c r="Y343" i="4" l="1"/>
  <c r="W343" i="4"/>
  <c r="I343" i="4"/>
  <c r="M343" i="4"/>
  <c r="Z343" i="4"/>
  <c r="E343" i="4"/>
  <c r="F343" i="4" l="1"/>
  <c r="X343" i="4" s="1"/>
  <c r="AA343" i="4" s="1"/>
  <c r="AB343" i="4" s="1"/>
  <c r="N343" i="4"/>
  <c r="P343" i="4"/>
  <c r="R343" i="4"/>
  <c r="Q343" i="4" l="1"/>
  <c r="S343" i="4" s="1"/>
  <c r="G343" i="4"/>
  <c r="H344" i="4"/>
  <c r="AC343" i="4"/>
  <c r="K344" i="4" l="1"/>
  <c r="AD343" i="4"/>
  <c r="AE343" i="4" s="1"/>
  <c r="AI343" i="4"/>
  <c r="AJ343" i="4" s="1"/>
  <c r="AG343" i="4"/>
  <c r="C344" i="4" s="1"/>
  <c r="AF343" i="4"/>
  <c r="T343" i="4"/>
  <c r="AL344" i="4" l="1"/>
  <c r="B344" i="4"/>
  <c r="AH343" i="4"/>
  <c r="D344" i="4" s="1"/>
  <c r="AK344" i="4"/>
  <c r="O345" i="4"/>
  <c r="I344" i="4" l="1"/>
  <c r="L344" i="4"/>
  <c r="U344" i="4" s="1"/>
  <c r="V344" i="4" s="1"/>
  <c r="E344" i="4"/>
  <c r="F344" i="4" l="1"/>
  <c r="M344" i="4"/>
  <c r="P344" i="4" s="1"/>
  <c r="Y344" i="4"/>
  <c r="W344" i="4"/>
  <c r="Z344" i="4"/>
  <c r="R344" i="4"/>
  <c r="X344" i="4" l="1"/>
  <c r="AA344" i="4" s="1"/>
  <c r="AB344" i="4" s="1"/>
  <c r="N344" i="4"/>
  <c r="Q344" i="4" s="1"/>
  <c r="S344" i="4" s="1"/>
  <c r="AC344" i="4"/>
  <c r="H345" i="4"/>
  <c r="G344" i="4" l="1"/>
  <c r="AI344" i="4"/>
  <c r="AJ344" i="4" s="1"/>
  <c r="AD344" i="4"/>
  <c r="AE344" i="4" s="1"/>
  <c r="AG344" i="4"/>
  <c r="C345" i="4" s="1"/>
  <c r="AF344" i="4"/>
  <c r="K345" i="4"/>
  <c r="T344" i="4"/>
  <c r="AK345" i="4" l="1"/>
  <c r="B345" i="4"/>
  <c r="AH344" i="4"/>
  <c r="D345" i="4" s="1"/>
  <c r="AL345" i="4"/>
  <c r="O346" i="4"/>
  <c r="I345" i="4" l="1"/>
  <c r="L345" i="4"/>
  <c r="U345" i="4" s="1"/>
  <c r="V345" i="4" s="1"/>
  <c r="E345" i="4"/>
  <c r="F345" i="4" l="1"/>
  <c r="M345" i="4"/>
  <c r="P345" i="4" s="1"/>
  <c r="Y345" i="4"/>
  <c r="W345" i="4"/>
  <c r="Z345" i="4"/>
  <c r="R345" i="4"/>
  <c r="X345" i="4" l="1"/>
  <c r="AA345" i="4" s="1"/>
  <c r="AB345" i="4" s="1"/>
  <c r="N345" i="4"/>
  <c r="G345" i="4" s="1"/>
  <c r="Q345" i="4" l="1"/>
  <c r="S345" i="4" s="1"/>
  <c r="AC345" i="4"/>
  <c r="H346" i="4"/>
  <c r="AF345" i="4" l="1"/>
  <c r="B346" i="4" s="1"/>
  <c r="AD345" i="4"/>
  <c r="AE345" i="4" s="1"/>
  <c r="AI345" i="4"/>
  <c r="AJ345" i="4" s="1"/>
  <c r="AG345" i="4"/>
  <c r="C346" i="4" s="1"/>
  <c r="K346" i="4"/>
  <c r="T345" i="4"/>
  <c r="O347" i="4"/>
  <c r="AH345" i="4" l="1"/>
  <c r="D346" i="4" s="1"/>
  <c r="L346" i="4" s="1"/>
  <c r="U346" i="4" s="1"/>
  <c r="V346" i="4" s="1"/>
  <c r="AK346" i="4"/>
  <c r="AL346" i="4"/>
  <c r="I346" i="4"/>
  <c r="E346" i="4"/>
  <c r="F346" i="4" l="1"/>
  <c r="M346" i="4"/>
  <c r="Y346" i="4"/>
  <c r="W346" i="4"/>
  <c r="Z346" i="4"/>
  <c r="X346" i="4" l="1"/>
  <c r="AA346" i="4" s="1"/>
  <c r="AB346" i="4" s="1"/>
  <c r="P346" i="4"/>
  <c r="N346" i="4"/>
  <c r="R346" i="4"/>
  <c r="Q346" i="4" l="1"/>
  <c r="S346" i="4" s="1"/>
  <c r="G346" i="4"/>
  <c r="H347" i="4"/>
  <c r="AC346" i="4"/>
  <c r="K347" i="4" l="1"/>
  <c r="AI346" i="4"/>
  <c r="AJ346" i="4" s="1"/>
  <c r="AD346" i="4"/>
  <c r="AE346" i="4" s="1"/>
  <c r="AG346" i="4"/>
  <c r="C347" i="4" s="1"/>
  <c r="AF346" i="4"/>
  <c r="B347" i="4" s="1"/>
  <c r="T346" i="4"/>
  <c r="O348" i="4"/>
  <c r="I347" i="4" l="1"/>
  <c r="AK347" i="4"/>
  <c r="AH346" i="4"/>
  <c r="D347" i="4" s="1"/>
  <c r="AL347" i="4"/>
  <c r="E347" i="4"/>
  <c r="F347" i="4" l="1"/>
  <c r="L347" i="4"/>
  <c r="U347" i="4" s="1"/>
  <c r="V347" i="4" s="1"/>
  <c r="Y347" i="4" l="1"/>
  <c r="W347" i="4"/>
  <c r="X347" i="4" s="1"/>
  <c r="M347" i="4"/>
  <c r="Z347" i="4"/>
  <c r="AA347" i="4" l="1"/>
  <c r="AB347" i="4" s="1"/>
  <c r="P347" i="4"/>
  <c r="N347" i="4"/>
  <c r="R347" i="4"/>
  <c r="Q347" i="4" l="1"/>
  <c r="S347" i="4" s="1"/>
  <c r="G347" i="4"/>
  <c r="H348" i="4"/>
  <c r="AC347" i="4"/>
  <c r="K348" i="4" l="1"/>
  <c r="AI347" i="4"/>
  <c r="AJ347" i="4" s="1"/>
  <c r="AD347" i="4"/>
  <c r="AE347" i="4" s="1"/>
  <c r="AF347" i="4"/>
  <c r="B348" i="4" s="1"/>
  <c r="AG347" i="4"/>
  <c r="C348" i="4" s="1"/>
  <c r="T347" i="4"/>
  <c r="O349" i="4"/>
  <c r="I348" i="4" l="1"/>
  <c r="AK348" i="4"/>
  <c r="AH347" i="4"/>
  <c r="D348" i="4" s="1"/>
  <c r="AL348" i="4"/>
  <c r="E348" i="4"/>
  <c r="F348" i="4" l="1"/>
  <c r="L348" i="4"/>
  <c r="U348" i="4" s="1"/>
  <c r="V348" i="4" s="1"/>
  <c r="M348" i="4" l="1"/>
  <c r="N348" i="4" s="1"/>
  <c r="Q348" i="4" s="1"/>
  <c r="Y348" i="4"/>
  <c r="W348" i="4"/>
  <c r="X348" i="4" s="1"/>
  <c r="Z348" i="4"/>
  <c r="P348" i="4" l="1"/>
  <c r="AA348" i="4"/>
  <c r="AB348" i="4" s="1"/>
  <c r="G348" i="4"/>
  <c r="R348" i="4"/>
  <c r="S348" i="4" l="1"/>
  <c r="T348" i="4" s="1"/>
  <c r="AC348" i="4"/>
  <c r="H349" i="4"/>
  <c r="K349" i="4" l="1"/>
  <c r="AI348" i="4"/>
  <c r="AJ348" i="4" s="1"/>
  <c r="AG348" i="4"/>
  <c r="C349" i="4" s="1"/>
  <c r="AF348" i="4"/>
  <c r="AD348" i="4"/>
  <c r="AE348" i="4" s="1"/>
  <c r="AK349" i="4" l="1"/>
  <c r="AH348" i="4"/>
  <c r="D349" i="4" s="1"/>
  <c r="L349" i="4" s="1"/>
  <c r="U349" i="4" s="1"/>
  <c r="V349" i="4" s="1"/>
  <c r="B349" i="4"/>
  <c r="AL349" i="4"/>
  <c r="O350" i="4"/>
  <c r="M349" i="4" l="1"/>
  <c r="P349" i="4" s="1"/>
  <c r="Y349" i="4"/>
  <c r="I349" i="4"/>
  <c r="W349" i="4"/>
  <c r="R349" i="4"/>
  <c r="E349" i="4"/>
  <c r="Z349" i="4"/>
  <c r="F349" i="4" l="1"/>
  <c r="X349" i="4" s="1"/>
  <c r="AA349" i="4" s="1"/>
  <c r="AB349" i="4" s="1"/>
  <c r="N349" i="4"/>
  <c r="G349" i="4" l="1"/>
  <c r="Q349" i="4"/>
  <c r="S349" i="4" s="1"/>
  <c r="H350" i="4"/>
  <c r="AC349" i="4"/>
  <c r="K350" i="4" l="1"/>
  <c r="AD349" i="4"/>
  <c r="AE349" i="4" s="1"/>
  <c r="AI349" i="4"/>
  <c r="AJ349" i="4" s="1"/>
  <c r="AG349" i="4"/>
  <c r="C350" i="4" s="1"/>
  <c r="AF349" i="4"/>
  <c r="B350" i="4" s="1"/>
  <c r="T349" i="4"/>
  <c r="O351" i="4"/>
  <c r="AL350" i="4" l="1"/>
  <c r="AK350" i="4"/>
  <c r="AH349" i="4"/>
  <c r="D350" i="4" s="1"/>
  <c r="L350" i="4" s="1"/>
  <c r="U350" i="4" s="1"/>
  <c r="V350" i="4" s="1"/>
  <c r="W350" i="4" s="1"/>
  <c r="I350" i="4"/>
  <c r="E350" i="4"/>
  <c r="F350" i="4" l="1"/>
  <c r="X350" i="4" s="1"/>
  <c r="Y350" i="4"/>
  <c r="M350" i="4"/>
  <c r="N350" i="4" s="1"/>
  <c r="Z350" i="4"/>
  <c r="G350" i="4" l="1"/>
  <c r="AA350" i="4"/>
  <c r="AB350" i="4" s="1"/>
  <c r="Q350" i="4"/>
  <c r="P350" i="4"/>
  <c r="R350" i="4"/>
  <c r="S350" i="4" l="1"/>
  <c r="AC350" i="4"/>
  <c r="H351" i="4"/>
  <c r="AI350" i="4" l="1"/>
  <c r="AJ350" i="4" s="1"/>
  <c r="AF350" i="4"/>
  <c r="B351" i="4" s="1"/>
  <c r="AD350" i="4"/>
  <c r="AE350" i="4" s="1"/>
  <c r="AG350" i="4"/>
  <c r="C351" i="4" s="1"/>
  <c r="K351" i="4"/>
  <c r="T350" i="4"/>
  <c r="O352" i="4"/>
  <c r="AK351" i="4" l="1"/>
  <c r="AH350" i="4"/>
  <c r="D351" i="4" s="1"/>
  <c r="L351" i="4" s="1"/>
  <c r="U351" i="4" s="1"/>
  <c r="V351" i="4" s="1"/>
  <c r="W351" i="4" s="1"/>
  <c r="I351" i="4"/>
  <c r="AL351" i="4"/>
  <c r="E351" i="4"/>
  <c r="F351" i="4" l="1"/>
  <c r="X351" i="4" s="1"/>
  <c r="Y351" i="4"/>
  <c r="M351" i="4"/>
  <c r="P351" i="4" s="1"/>
  <c r="Z351" i="4"/>
  <c r="R351" i="4"/>
  <c r="N351" i="4" l="1"/>
  <c r="G351" i="4" s="1"/>
  <c r="AA351" i="4"/>
  <c r="AB351" i="4" s="1"/>
  <c r="Q351" i="4" l="1"/>
  <c r="S351" i="4" s="1"/>
  <c r="H352" i="4"/>
  <c r="AC351" i="4"/>
  <c r="AF351" i="4" l="1"/>
  <c r="B352" i="4" s="1"/>
  <c r="AI351" i="4"/>
  <c r="AJ351" i="4" s="1"/>
  <c r="AD351" i="4"/>
  <c r="AE351" i="4" s="1"/>
  <c r="AG351" i="4"/>
  <c r="C352" i="4" s="1"/>
  <c r="K352" i="4"/>
  <c r="T351" i="4"/>
  <c r="O353" i="4"/>
  <c r="AL352" i="4" l="1"/>
  <c r="AK352" i="4"/>
  <c r="AH351" i="4"/>
  <c r="D352" i="4" s="1"/>
  <c r="L352" i="4" s="1"/>
  <c r="U352" i="4" s="1"/>
  <c r="V352" i="4" s="1"/>
  <c r="I352" i="4"/>
  <c r="E352" i="4"/>
  <c r="F352" i="4" l="1"/>
  <c r="Y352" i="4"/>
  <c r="W352" i="4"/>
  <c r="M352" i="4"/>
  <c r="Z352" i="4"/>
  <c r="X352" i="4" l="1"/>
  <c r="AA352" i="4" s="1"/>
  <c r="AB352" i="4" s="1"/>
  <c r="P352" i="4"/>
  <c r="N352" i="4"/>
  <c r="R352" i="4"/>
  <c r="G352" i="4" l="1"/>
  <c r="Q352" i="4"/>
  <c r="S352" i="4" s="1"/>
  <c r="H353" i="4"/>
  <c r="AC352" i="4"/>
  <c r="K353" i="4" l="1"/>
  <c r="AD352" i="4"/>
  <c r="AE352" i="4" s="1"/>
  <c r="AI352" i="4"/>
  <c r="AJ352" i="4" s="1"/>
  <c r="AF352" i="4"/>
  <c r="AG352" i="4"/>
  <c r="C353" i="4" s="1"/>
  <c r="T352" i="4"/>
  <c r="AH352" i="4" l="1"/>
  <c r="D353" i="4" s="1"/>
  <c r="L353" i="4" s="1"/>
  <c r="U353" i="4" s="1"/>
  <c r="V353" i="4" s="1"/>
  <c r="AL353" i="4"/>
  <c r="AK353" i="4"/>
  <c r="B353" i="4"/>
  <c r="O354" i="4"/>
  <c r="M353" i="4" l="1"/>
  <c r="N353" i="4" s="1"/>
  <c r="W353" i="4"/>
  <c r="Y353" i="4"/>
  <c r="I353" i="4"/>
  <c r="E353" i="4"/>
  <c r="Z353" i="4"/>
  <c r="F353" i="4" l="1"/>
  <c r="G353" i="4" s="1"/>
  <c r="P353" i="4"/>
  <c r="Q353" i="4"/>
  <c r="R353" i="4"/>
  <c r="X353" i="4" l="1"/>
  <c r="AA353" i="4" s="1"/>
  <c r="AB353" i="4" s="1"/>
  <c r="S353" i="4"/>
  <c r="T353" i="4" s="1"/>
  <c r="AC353" i="4"/>
  <c r="H354" i="4"/>
  <c r="K354" i="4" l="1"/>
  <c r="AI353" i="4"/>
  <c r="AJ353" i="4" s="1"/>
  <c r="AG353" i="4"/>
  <c r="C354" i="4" s="1"/>
  <c r="AF353" i="4"/>
  <c r="B354" i="4" s="1"/>
  <c r="AD353" i="4"/>
  <c r="AE353" i="4" s="1"/>
  <c r="O355" i="4"/>
  <c r="AL354" i="4" l="1"/>
  <c r="AH353" i="4"/>
  <c r="D354" i="4" s="1"/>
  <c r="L354" i="4" s="1"/>
  <c r="U354" i="4" s="1"/>
  <c r="V354" i="4" s="1"/>
  <c r="AK354" i="4"/>
  <c r="I354" i="4"/>
  <c r="E354" i="4"/>
  <c r="F354" i="4" l="1"/>
  <c r="M354" i="4"/>
  <c r="Y354" i="4"/>
  <c r="W354" i="4"/>
  <c r="Z354" i="4"/>
  <c r="X354" i="4" l="1"/>
  <c r="AA354" i="4" s="1"/>
  <c r="AB354" i="4" s="1"/>
  <c r="N354" i="4"/>
  <c r="G354" i="4" s="1"/>
  <c r="P354" i="4"/>
  <c r="R354" i="4"/>
  <c r="Q354" i="4" l="1"/>
  <c r="S354" i="4" s="1"/>
  <c r="H355" i="4"/>
  <c r="AC354" i="4"/>
  <c r="K355" i="4" l="1"/>
  <c r="AF354" i="4"/>
  <c r="AD354" i="4"/>
  <c r="AE354" i="4" s="1"/>
  <c r="AI354" i="4"/>
  <c r="AJ354" i="4" s="1"/>
  <c r="AG354" i="4"/>
  <c r="C355" i="4" s="1"/>
  <c r="T354" i="4"/>
  <c r="B355" i="4" l="1"/>
  <c r="AH354" i="4"/>
  <c r="D355" i="4" s="1"/>
  <c r="L355" i="4" s="1"/>
  <c r="U355" i="4" s="1"/>
  <c r="V355" i="4" s="1"/>
  <c r="AK355" i="4"/>
  <c r="AL355" i="4"/>
  <c r="O356" i="4"/>
  <c r="Y355" i="4" l="1"/>
  <c r="I355" i="4"/>
  <c r="M355" i="4"/>
  <c r="P355" i="4" s="1"/>
  <c r="W355" i="4"/>
  <c r="E355" i="4"/>
  <c r="Z355" i="4"/>
  <c r="R355" i="4"/>
  <c r="F355" i="4" l="1"/>
  <c r="X355" i="4" s="1"/>
  <c r="AA355" i="4" s="1"/>
  <c r="AB355" i="4" s="1"/>
  <c r="N355" i="4"/>
  <c r="G355" i="4" l="1"/>
  <c r="Q355" i="4"/>
  <c r="S355" i="4" s="1"/>
  <c r="H356" i="4"/>
  <c r="AC355" i="4"/>
  <c r="AI355" i="4" l="1"/>
  <c r="AJ355" i="4" s="1"/>
  <c r="AF355" i="4"/>
  <c r="AD355" i="4"/>
  <c r="AE355" i="4" s="1"/>
  <c r="AG355" i="4"/>
  <c r="C356" i="4" s="1"/>
  <c r="K356" i="4"/>
  <c r="T355" i="4"/>
  <c r="AL356" i="4" l="1"/>
  <c r="AH355" i="4"/>
  <c r="D356" i="4" s="1"/>
  <c r="L356" i="4" s="1"/>
  <c r="U356" i="4" s="1"/>
  <c r="V356" i="4" s="1"/>
  <c r="B356" i="4"/>
  <c r="I356" i="4" s="1"/>
  <c r="AK356" i="4"/>
  <c r="E356" i="4"/>
  <c r="O357" i="4"/>
  <c r="F356" i="4" l="1"/>
  <c r="Y356" i="4"/>
  <c r="W356" i="4"/>
  <c r="M356" i="4"/>
  <c r="N356" i="4" s="1"/>
  <c r="Q356" i="4" s="1"/>
  <c r="Z356" i="4"/>
  <c r="X356" i="4" l="1"/>
  <c r="AA356" i="4" s="1"/>
  <c r="AB356" i="4" s="1"/>
  <c r="P356" i="4"/>
  <c r="G356" i="4"/>
  <c r="R356" i="4"/>
  <c r="S356" i="4" l="1"/>
  <c r="T356" i="4" s="1"/>
  <c r="AC356" i="4"/>
  <c r="H357" i="4"/>
  <c r="AF356" i="4" l="1"/>
  <c r="B357" i="4" s="1"/>
  <c r="AD356" i="4"/>
  <c r="AE356" i="4" s="1"/>
  <c r="AI356" i="4"/>
  <c r="AJ356" i="4" s="1"/>
  <c r="AG356" i="4"/>
  <c r="C357" i="4" s="1"/>
  <c r="K357" i="4"/>
  <c r="O358" i="4"/>
  <c r="AH356" i="4" l="1"/>
  <c r="D357" i="4" s="1"/>
  <c r="L357" i="4" s="1"/>
  <c r="U357" i="4" s="1"/>
  <c r="V357" i="4" s="1"/>
  <c r="AK357" i="4"/>
  <c r="AL357" i="4"/>
  <c r="I357" i="4"/>
  <c r="E357" i="4"/>
  <c r="F357" i="4" l="1"/>
  <c r="M357" i="4"/>
  <c r="P357" i="4" s="1"/>
  <c r="W357" i="4"/>
  <c r="Y357" i="4"/>
  <c r="Z357" i="4"/>
  <c r="R357" i="4"/>
  <c r="X357" i="4" l="1"/>
  <c r="AA357" i="4" s="1"/>
  <c r="AB357" i="4" s="1"/>
  <c r="N357" i="4"/>
  <c r="Q357" i="4" s="1"/>
  <c r="S357" i="4" s="1"/>
  <c r="T357" i="4" s="1"/>
  <c r="H358" i="4"/>
  <c r="AC357" i="4"/>
  <c r="G357" i="4" l="1"/>
  <c r="AG357" i="4"/>
  <c r="C358" i="4" s="1"/>
  <c r="AI357" i="4"/>
  <c r="AJ357" i="4" s="1"/>
  <c r="AD357" i="4"/>
  <c r="AE357" i="4" s="1"/>
  <c r="AF357" i="4"/>
  <c r="K358" i="4"/>
  <c r="AK358" i="4" l="1"/>
  <c r="AL358" i="4"/>
  <c r="B358" i="4"/>
  <c r="AH357" i="4"/>
  <c r="D358" i="4" s="1"/>
  <c r="O359" i="4"/>
  <c r="I358" i="4" l="1"/>
  <c r="L358" i="4"/>
  <c r="U358" i="4" s="1"/>
  <c r="V358" i="4" s="1"/>
  <c r="E358" i="4"/>
  <c r="F358" i="4" l="1"/>
  <c r="W358" i="4"/>
  <c r="Y358" i="4"/>
  <c r="M358" i="4"/>
  <c r="Z358" i="4"/>
  <c r="X358" i="4" l="1"/>
  <c r="AA358" i="4" s="1"/>
  <c r="AB358" i="4" s="1"/>
  <c r="P358" i="4"/>
  <c r="N358" i="4"/>
  <c r="R358" i="4"/>
  <c r="Q358" i="4" l="1"/>
  <c r="S358" i="4" s="1"/>
  <c r="G358" i="4"/>
  <c r="AC358" i="4"/>
  <c r="H359" i="4"/>
  <c r="K359" i="4" l="1"/>
  <c r="AI358" i="4"/>
  <c r="AJ358" i="4" s="1"/>
  <c r="AD358" i="4"/>
  <c r="AE358" i="4" s="1"/>
  <c r="AG358" i="4"/>
  <c r="C359" i="4" s="1"/>
  <c r="AF358" i="4"/>
  <c r="T358" i="4"/>
  <c r="AK359" i="4" l="1"/>
  <c r="B359" i="4"/>
  <c r="AH358" i="4"/>
  <c r="D359" i="4" s="1"/>
  <c r="AL359" i="4"/>
  <c r="O360" i="4"/>
  <c r="L359" i="4" l="1"/>
  <c r="U359" i="4" s="1"/>
  <c r="V359" i="4" s="1"/>
  <c r="I359" i="4"/>
  <c r="E359" i="4"/>
  <c r="F359" i="4" l="1"/>
  <c r="W359" i="4"/>
  <c r="Y359" i="4"/>
  <c r="M359" i="4"/>
  <c r="Z359" i="4"/>
  <c r="X359" i="4" l="1"/>
  <c r="AA359" i="4" s="1"/>
  <c r="AB359" i="4" s="1"/>
  <c r="N359" i="4"/>
  <c r="P359" i="4"/>
  <c r="R359" i="4"/>
  <c r="G359" i="4" l="1"/>
  <c r="Q359" i="4"/>
  <c r="S359" i="4" s="1"/>
  <c r="T359" i="4" s="1"/>
  <c r="H360" i="4"/>
  <c r="AC359" i="4"/>
  <c r="K360" i="4" l="1"/>
  <c r="AI359" i="4"/>
  <c r="AJ359" i="4" s="1"/>
  <c r="AD359" i="4"/>
  <c r="AE359" i="4" s="1"/>
  <c r="AG359" i="4"/>
  <c r="C360" i="4" s="1"/>
  <c r="AF359" i="4"/>
  <c r="AH359" i="4" l="1"/>
  <c r="D360" i="4" s="1"/>
  <c r="L360" i="4" s="1"/>
  <c r="U360" i="4" s="1"/>
  <c r="V360" i="4" s="1"/>
  <c r="B360" i="4"/>
  <c r="AL360" i="4"/>
  <c r="AK360" i="4"/>
  <c r="O361" i="4"/>
  <c r="Y360" i="4" l="1"/>
  <c r="W360" i="4"/>
  <c r="M360" i="4"/>
  <c r="N360" i="4" s="1"/>
  <c r="I360" i="4"/>
  <c r="E360" i="4"/>
  <c r="Z360" i="4"/>
  <c r="F360" i="4" l="1"/>
  <c r="G360" i="4" s="1"/>
  <c r="P360" i="4"/>
  <c r="Q360" i="4"/>
  <c r="R360" i="4"/>
  <c r="X360" i="4" l="1"/>
  <c r="AA360" i="4" s="1"/>
  <c r="AB360" i="4" s="1"/>
  <c r="S360" i="4"/>
  <c r="H361" i="4"/>
  <c r="AC360" i="4"/>
  <c r="AI360" i="4" l="1"/>
  <c r="AJ360" i="4" s="1"/>
  <c r="AD360" i="4"/>
  <c r="AE360" i="4" s="1"/>
  <c r="AF360" i="4"/>
  <c r="B361" i="4" s="1"/>
  <c r="AG360" i="4"/>
  <c r="C361" i="4" s="1"/>
  <c r="K361" i="4"/>
  <c r="T360" i="4"/>
  <c r="O362" i="4"/>
  <c r="AL361" i="4" l="1"/>
  <c r="AK361" i="4"/>
  <c r="AH360" i="4"/>
  <c r="D361" i="4" s="1"/>
  <c r="L361" i="4" s="1"/>
  <c r="U361" i="4" s="1"/>
  <c r="V361" i="4" s="1"/>
  <c r="I361" i="4"/>
  <c r="E361" i="4"/>
  <c r="F361" i="4" l="1"/>
  <c r="M361" i="4"/>
  <c r="Y361" i="4"/>
  <c r="W361" i="4"/>
  <c r="Z361" i="4"/>
  <c r="X361" i="4" l="1"/>
  <c r="AA361" i="4" s="1"/>
  <c r="AB361" i="4" s="1"/>
  <c r="N361" i="4"/>
  <c r="P361" i="4"/>
  <c r="R361" i="4"/>
  <c r="Q361" i="4" l="1"/>
  <c r="S361" i="4" s="1"/>
  <c r="G361" i="4"/>
  <c r="AC361" i="4"/>
  <c r="H362" i="4"/>
  <c r="K362" i="4" l="1"/>
  <c r="AD361" i="4"/>
  <c r="AE361" i="4" s="1"/>
  <c r="AI361" i="4"/>
  <c r="AJ361" i="4" s="1"/>
  <c r="AG361" i="4"/>
  <c r="C362" i="4" s="1"/>
  <c r="AF361" i="4"/>
  <c r="T361" i="4"/>
  <c r="AH361" i="4" l="1"/>
  <c r="D362" i="4" s="1"/>
  <c r="AK362" i="4"/>
  <c r="AL362" i="4"/>
  <c r="B362" i="4"/>
  <c r="O363" i="4"/>
  <c r="I362" i="4" l="1"/>
  <c r="L362" i="4"/>
  <c r="U362" i="4" s="1"/>
  <c r="V362" i="4" s="1"/>
  <c r="E362" i="4"/>
  <c r="F362" i="4" l="1"/>
  <c r="M362" i="4"/>
  <c r="N362" i="4" s="1"/>
  <c r="W362" i="4"/>
  <c r="Y362" i="4"/>
  <c r="Z362" i="4"/>
  <c r="X362" i="4" l="1"/>
  <c r="AA362" i="4" s="1"/>
  <c r="AB362" i="4" s="1"/>
  <c r="P362" i="4"/>
  <c r="Q362" i="4"/>
  <c r="G362" i="4"/>
  <c r="R362" i="4"/>
  <c r="S362" i="4" l="1"/>
  <c r="H363" i="4"/>
  <c r="AC362" i="4"/>
  <c r="K363" i="4" l="1"/>
  <c r="AG362" i="4"/>
  <c r="C363" i="4" s="1"/>
  <c r="AI362" i="4"/>
  <c r="AJ362" i="4" s="1"/>
  <c r="AF362" i="4"/>
  <c r="B363" i="4" s="1"/>
  <c r="AD362" i="4"/>
  <c r="AE362" i="4" s="1"/>
  <c r="T362" i="4"/>
  <c r="O364" i="4"/>
  <c r="AL363" i="4" l="1"/>
  <c r="AK363" i="4"/>
  <c r="AH362" i="4"/>
  <c r="D363" i="4" s="1"/>
  <c r="L363" i="4" s="1"/>
  <c r="U363" i="4" s="1"/>
  <c r="V363" i="4" s="1"/>
  <c r="Y363" i="4" s="1"/>
  <c r="I363" i="4"/>
  <c r="Z363" i="4"/>
  <c r="E363" i="4"/>
  <c r="F363" i="4" l="1"/>
  <c r="M363" i="4"/>
  <c r="P363" i="4" s="1"/>
  <c r="W363" i="4"/>
  <c r="R363" i="4"/>
  <c r="X363" i="4" l="1"/>
  <c r="AA363" i="4" s="1"/>
  <c r="AB363" i="4" s="1"/>
  <c r="N363" i="4"/>
  <c r="G363" i="4" s="1"/>
  <c r="Q363" i="4" l="1"/>
  <c r="S363" i="4" s="1"/>
  <c r="H364" i="4"/>
  <c r="AC363" i="4"/>
  <c r="AG363" i="4" l="1"/>
  <c r="C364" i="4" s="1"/>
  <c r="AI363" i="4"/>
  <c r="AJ363" i="4" s="1"/>
  <c r="AF363" i="4"/>
  <c r="B364" i="4" s="1"/>
  <c r="AD363" i="4"/>
  <c r="AE363" i="4" s="1"/>
  <c r="K364" i="4"/>
  <c r="T363" i="4"/>
  <c r="O365" i="4"/>
  <c r="AK364" i="4" l="1"/>
  <c r="AH363" i="4"/>
  <c r="D364" i="4" s="1"/>
  <c r="L364" i="4" s="1"/>
  <c r="U364" i="4" s="1"/>
  <c r="V364" i="4" s="1"/>
  <c r="AL364" i="4"/>
  <c r="I364" i="4"/>
  <c r="E364" i="4"/>
  <c r="F364" i="4" l="1"/>
  <c r="M364" i="4"/>
  <c r="N364" i="4" s="1"/>
  <c r="Q364" i="4" s="1"/>
  <c r="Y364" i="4"/>
  <c r="W364" i="4"/>
  <c r="Z364" i="4"/>
  <c r="X364" i="4" l="1"/>
  <c r="AA364" i="4" s="1"/>
  <c r="AB364" i="4" s="1"/>
  <c r="P364" i="4"/>
  <c r="G364" i="4"/>
  <c r="R364" i="4"/>
  <c r="S364" i="4" l="1"/>
  <c r="H365" i="4"/>
  <c r="AC364" i="4"/>
  <c r="K365" i="4" l="1"/>
  <c r="AG364" i="4"/>
  <c r="C365" i="4" s="1"/>
  <c r="AF364" i="4"/>
  <c r="B365" i="4" s="1"/>
  <c r="AD364" i="4"/>
  <c r="AE364" i="4" s="1"/>
  <c r="AI364" i="4"/>
  <c r="AJ364" i="4" s="1"/>
  <c r="T364" i="4"/>
  <c r="O366" i="4"/>
  <c r="AL365" i="4" l="1"/>
  <c r="I365" i="4"/>
  <c r="AH364" i="4"/>
  <c r="D365" i="4" s="1"/>
  <c r="L365" i="4" s="1"/>
  <c r="U365" i="4" s="1"/>
  <c r="V365" i="4" s="1"/>
  <c r="AK365" i="4"/>
  <c r="E365" i="4"/>
  <c r="F365" i="4" l="1"/>
  <c r="M365" i="4"/>
  <c r="P365" i="4" s="1"/>
  <c r="Y365" i="4"/>
  <c r="W365" i="4"/>
  <c r="R365" i="4"/>
  <c r="Z365" i="4"/>
  <c r="X365" i="4" l="1"/>
  <c r="AA365" i="4" s="1"/>
  <c r="AB365" i="4" s="1"/>
  <c r="N365" i="4"/>
  <c r="Q365" i="4" s="1"/>
  <c r="S365" i="4" s="1"/>
  <c r="AC365" i="4"/>
  <c r="H366" i="4"/>
  <c r="G365" i="4" l="1"/>
  <c r="AD365" i="4"/>
  <c r="AE365" i="4" s="1"/>
  <c r="AG365" i="4"/>
  <c r="C366" i="4" s="1"/>
  <c r="AI365" i="4"/>
  <c r="AJ365" i="4" s="1"/>
  <c r="AF365" i="4"/>
  <c r="K366" i="4"/>
  <c r="T365" i="4"/>
  <c r="AK366" i="4" l="1"/>
  <c r="AL366" i="4"/>
  <c r="B366" i="4"/>
  <c r="AH365" i="4"/>
  <c r="D366" i="4" s="1"/>
  <c r="O367" i="4"/>
  <c r="L366" i="4" l="1"/>
  <c r="U366" i="4" s="1"/>
  <c r="V366" i="4" s="1"/>
  <c r="I366" i="4"/>
  <c r="E366" i="4"/>
  <c r="F366" i="4" l="1"/>
  <c r="W366" i="4"/>
  <c r="Y366" i="4"/>
  <c r="M366" i="4"/>
  <c r="Z366" i="4"/>
  <c r="X366" i="4" l="1"/>
  <c r="AA366" i="4" s="1"/>
  <c r="AB366" i="4" s="1"/>
  <c r="P366" i="4"/>
  <c r="N366" i="4"/>
  <c r="Q366" i="4" s="1"/>
  <c r="R366" i="4"/>
  <c r="G366" i="4" l="1"/>
  <c r="S366" i="4"/>
  <c r="AC366" i="4"/>
  <c r="H367" i="4"/>
  <c r="K367" i="4" l="1"/>
  <c r="AG366" i="4"/>
  <c r="C367" i="4" s="1"/>
  <c r="AD366" i="4"/>
  <c r="AE366" i="4" s="1"/>
  <c r="AI366" i="4"/>
  <c r="AJ366" i="4" s="1"/>
  <c r="AF366" i="4"/>
  <c r="B367" i="4" s="1"/>
  <c r="T366" i="4"/>
  <c r="O368" i="4"/>
  <c r="I367" i="4" l="1"/>
  <c r="AH366" i="4"/>
  <c r="D367" i="4" s="1"/>
  <c r="AK367" i="4"/>
  <c r="AL367" i="4"/>
  <c r="E367" i="4"/>
  <c r="F367" i="4" l="1"/>
  <c r="L367" i="4"/>
  <c r="U367" i="4" s="1"/>
  <c r="V367" i="4" s="1"/>
  <c r="M367" i="4" l="1"/>
  <c r="P367" i="4" s="1"/>
  <c r="Y367" i="4"/>
  <c r="W367" i="4"/>
  <c r="X367" i="4" s="1"/>
  <c r="R367" i="4"/>
  <c r="Z367" i="4"/>
  <c r="N367" i="4" l="1"/>
  <c r="Q367" i="4" s="1"/>
  <c r="S367" i="4" s="1"/>
  <c r="T367" i="4" s="1"/>
  <c r="AA367" i="4"/>
  <c r="AB367" i="4" s="1"/>
  <c r="H368" i="4"/>
  <c r="AC367" i="4"/>
  <c r="G367" i="4" l="1"/>
  <c r="K368" i="4"/>
  <c r="AD367" i="4"/>
  <c r="AE367" i="4" s="1"/>
  <c r="AI367" i="4"/>
  <c r="AJ367" i="4" s="1"/>
  <c r="AF367" i="4"/>
  <c r="AG367" i="4"/>
  <c r="C368" i="4" s="1"/>
  <c r="AH367" i="4" l="1"/>
  <c r="D368" i="4" s="1"/>
  <c r="L368" i="4" s="1"/>
  <c r="U368" i="4" s="1"/>
  <c r="V368" i="4" s="1"/>
  <c r="AL368" i="4"/>
  <c r="B368" i="4"/>
  <c r="AK368" i="4"/>
  <c r="O369" i="4"/>
  <c r="M368" i="4" l="1"/>
  <c r="P368" i="4" s="1"/>
  <c r="Y368" i="4"/>
  <c r="I368" i="4"/>
  <c r="W368" i="4"/>
  <c r="E368" i="4"/>
  <c r="R368" i="4"/>
  <c r="Z368" i="4"/>
  <c r="F368" i="4" l="1"/>
  <c r="X368" i="4" s="1"/>
  <c r="AA368" i="4" s="1"/>
  <c r="AB368" i="4" s="1"/>
  <c r="N368" i="4"/>
  <c r="G368" i="4" l="1"/>
  <c r="Q368" i="4"/>
  <c r="S368" i="4" s="1"/>
  <c r="T368" i="4" s="1"/>
  <c r="H369" i="4"/>
  <c r="AC368" i="4"/>
  <c r="AG368" i="4" l="1"/>
  <c r="C369" i="4" s="1"/>
  <c r="AI368" i="4"/>
  <c r="AJ368" i="4" s="1"/>
  <c r="AF368" i="4"/>
  <c r="B369" i="4" s="1"/>
  <c r="AD368" i="4"/>
  <c r="AE368" i="4" s="1"/>
  <c r="K369" i="4"/>
  <c r="O370" i="4"/>
  <c r="AK369" i="4" l="1"/>
  <c r="AL369" i="4"/>
  <c r="AH368" i="4"/>
  <c r="D369" i="4" s="1"/>
  <c r="L369" i="4" s="1"/>
  <c r="U369" i="4" s="1"/>
  <c r="V369" i="4" s="1"/>
  <c r="I369" i="4"/>
  <c r="E369" i="4"/>
  <c r="F369" i="4" l="1"/>
  <c r="M369" i="4"/>
  <c r="Y369" i="4"/>
  <c r="W369" i="4"/>
  <c r="Z369" i="4"/>
  <c r="X369" i="4" l="1"/>
  <c r="AA369" i="4" s="1"/>
  <c r="AB369" i="4" s="1"/>
  <c r="P369" i="4"/>
  <c r="N369" i="4"/>
  <c r="R369" i="4"/>
  <c r="Q369" i="4" l="1"/>
  <c r="S369" i="4" s="1"/>
  <c r="G369" i="4"/>
  <c r="H370" i="4"/>
  <c r="AC369" i="4"/>
  <c r="K370" i="4" l="1"/>
  <c r="AI369" i="4"/>
  <c r="AJ369" i="4" s="1"/>
  <c r="AD369" i="4"/>
  <c r="AE369" i="4" s="1"/>
  <c r="AG369" i="4"/>
  <c r="C370" i="4" s="1"/>
  <c r="AF369" i="4"/>
  <c r="B370" i="4" s="1"/>
  <c r="T369" i="4"/>
  <c r="O371" i="4"/>
  <c r="I370" i="4" l="1"/>
  <c r="AK370" i="4"/>
  <c r="AH369" i="4"/>
  <c r="D370" i="4" s="1"/>
  <c r="AL370" i="4"/>
  <c r="E370" i="4"/>
  <c r="F370" i="4" l="1"/>
  <c r="L370" i="4"/>
  <c r="U370" i="4" s="1"/>
  <c r="V370" i="4" s="1"/>
  <c r="W370" i="4" l="1"/>
  <c r="X370" i="4" s="1"/>
  <c r="Y370" i="4"/>
  <c r="M370" i="4"/>
  <c r="Z370" i="4"/>
  <c r="AA370" i="4" l="1"/>
  <c r="AB370" i="4" s="1"/>
  <c r="N370" i="4"/>
  <c r="Q370" i="4" s="1"/>
  <c r="P370" i="4"/>
  <c r="R370" i="4"/>
  <c r="S370" i="4" l="1"/>
  <c r="G370" i="4"/>
  <c r="AC370" i="4"/>
  <c r="H371" i="4"/>
  <c r="K371" i="4" l="1"/>
  <c r="AI370" i="4"/>
  <c r="AJ370" i="4" s="1"/>
  <c r="AD370" i="4"/>
  <c r="AE370" i="4" s="1"/>
  <c r="AF370" i="4"/>
  <c r="AG370" i="4"/>
  <c r="C371" i="4" s="1"/>
  <c r="T370" i="4"/>
  <c r="B371" i="4" l="1"/>
  <c r="AH370" i="4"/>
  <c r="D371" i="4" s="1"/>
  <c r="AK371" i="4"/>
  <c r="AL371" i="4"/>
  <c r="O372" i="4"/>
  <c r="I371" i="4" l="1"/>
  <c r="L371" i="4"/>
  <c r="U371" i="4" s="1"/>
  <c r="V371" i="4" s="1"/>
  <c r="E371" i="4"/>
  <c r="F371" i="4" l="1"/>
  <c r="Y371" i="4"/>
  <c r="W371" i="4"/>
  <c r="M371" i="4"/>
  <c r="Z371" i="4"/>
  <c r="X371" i="4" l="1"/>
  <c r="AA371" i="4" s="1"/>
  <c r="AB371" i="4" s="1"/>
  <c r="N371" i="4"/>
  <c r="Q371" i="4" s="1"/>
  <c r="P371" i="4"/>
  <c r="R371" i="4"/>
  <c r="G371" i="4" l="1"/>
  <c r="S371" i="4"/>
  <c r="T371" i="4" s="1"/>
  <c r="AC371" i="4"/>
  <c r="H372" i="4"/>
  <c r="K372" i="4" l="1"/>
  <c r="AD371" i="4"/>
  <c r="AE371" i="4" s="1"/>
  <c r="AI371" i="4"/>
  <c r="AJ371" i="4" s="1"/>
  <c r="AG371" i="4"/>
  <c r="C372" i="4" s="1"/>
  <c r="AF371" i="4"/>
  <c r="AK372" i="4" l="1"/>
  <c r="AL372" i="4"/>
  <c r="B372" i="4"/>
  <c r="AH371" i="4"/>
  <c r="D372" i="4" s="1"/>
  <c r="O373" i="4"/>
  <c r="I372" i="4" l="1"/>
  <c r="L372" i="4"/>
  <c r="U372" i="4" s="1"/>
  <c r="V372" i="4" s="1"/>
  <c r="E372" i="4"/>
  <c r="F372" i="4" l="1"/>
  <c r="M372" i="4"/>
  <c r="P372" i="4" s="1"/>
  <c r="W372" i="4"/>
  <c r="Y372" i="4"/>
  <c r="R372" i="4"/>
  <c r="Z372" i="4"/>
  <c r="X372" i="4" l="1"/>
  <c r="AA372" i="4" s="1"/>
  <c r="AB372" i="4" s="1"/>
  <c r="N372" i="4"/>
  <c r="G372" i="4" s="1"/>
  <c r="Q372" i="4" l="1"/>
  <c r="S372" i="4" s="1"/>
  <c r="AC372" i="4"/>
  <c r="H373" i="4"/>
  <c r="K373" i="4" l="1"/>
  <c r="AG372" i="4"/>
  <c r="C373" i="4" s="1"/>
  <c r="AF372" i="4"/>
  <c r="B373" i="4" s="1"/>
  <c r="AI372" i="4"/>
  <c r="AJ372" i="4" s="1"/>
  <c r="AD372" i="4"/>
  <c r="AE372" i="4" s="1"/>
  <c r="T372" i="4"/>
  <c r="O374" i="4"/>
  <c r="AK373" i="4" l="1"/>
  <c r="I373" i="4"/>
  <c r="AH372" i="4"/>
  <c r="D373" i="4" s="1"/>
  <c r="L373" i="4" s="1"/>
  <c r="U373" i="4" s="1"/>
  <c r="V373" i="4" s="1"/>
  <c r="AL373" i="4"/>
  <c r="E373" i="4"/>
  <c r="F373" i="4" l="1"/>
  <c r="Y373" i="4"/>
  <c r="W373" i="4"/>
  <c r="M373" i="4"/>
  <c r="Z373" i="4"/>
  <c r="X373" i="4" l="1"/>
  <c r="AA373" i="4" s="1"/>
  <c r="AB373" i="4" s="1"/>
  <c r="N373" i="4"/>
  <c r="Q373" i="4" s="1"/>
  <c r="P373" i="4"/>
  <c r="R373" i="4"/>
  <c r="G373" i="4" l="1"/>
  <c r="S373" i="4"/>
  <c r="T373" i="4" s="1"/>
  <c r="AC373" i="4"/>
  <c r="H374" i="4"/>
  <c r="K374" i="4" l="1"/>
  <c r="AD373" i="4"/>
  <c r="AE373" i="4" s="1"/>
  <c r="AI373" i="4"/>
  <c r="AJ373" i="4" s="1"/>
  <c r="AF373" i="4"/>
  <c r="AG373" i="4"/>
  <c r="C374" i="4" s="1"/>
  <c r="AH373" i="4" l="1"/>
  <c r="D374" i="4" s="1"/>
  <c r="L374" i="4" s="1"/>
  <c r="U374" i="4" s="1"/>
  <c r="V374" i="4" s="1"/>
  <c r="AK374" i="4"/>
  <c r="B374" i="4"/>
  <c r="AL374" i="4"/>
  <c r="O375" i="4"/>
  <c r="M374" i="4" l="1"/>
  <c r="N374" i="4" s="1"/>
  <c r="W374" i="4"/>
  <c r="Y374" i="4"/>
  <c r="I374" i="4"/>
  <c r="Z374" i="4"/>
  <c r="E374" i="4"/>
  <c r="F374" i="4" l="1"/>
  <c r="X374" i="4" s="1"/>
  <c r="AA374" i="4" s="1"/>
  <c r="AB374" i="4" s="1"/>
  <c r="P374" i="4"/>
  <c r="Q374" i="4"/>
  <c r="R374" i="4"/>
  <c r="G374" i="4" l="1"/>
  <c r="S374" i="4"/>
  <c r="H375" i="4"/>
  <c r="AC374" i="4"/>
  <c r="K375" i="4" l="1"/>
  <c r="AG374" i="4"/>
  <c r="C375" i="4" s="1"/>
  <c r="AF374" i="4"/>
  <c r="AD374" i="4"/>
  <c r="AE374" i="4" s="1"/>
  <c r="AI374" i="4"/>
  <c r="AJ374" i="4" s="1"/>
  <c r="T374" i="4"/>
  <c r="AK375" i="4" l="1"/>
  <c r="AL375" i="4"/>
  <c r="AH374" i="4"/>
  <c r="D375" i="4" s="1"/>
  <c r="L375" i="4" s="1"/>
  <c r="U375" i="4" s="1"/>
  <c r="V375" i="4" s="1"/>
  <c r="B375" i="4"/>
  <c r="I375" i="4" s="1"/>
  <c r="O376" i="4"/>
  <c r="E375" i="4"/>
  <c r="F375" i="4" l="1"/>
  <c r="Y375" i="4"/>
  <c r="M375" i="4"/>
  <c r="W375" i="4"/>
  <c r="Z375" i="4"/>
  <c r="X375" i="4" l="1"/>
  <c r="AA375" i="4" s="1"/>
  <c r="AB375" i="4" s="1"/>
  <c r="N375" i="4"/>
  <c r="P375" i="4"/>
  <c r="R375" i="4"/>
  <c r="G375" i="4" l="1"/>
  <c r="Q375" i="4"/>
  <c r="S375" i="4" s="1"/>
  <c r="AC375" i="4"/>
  <c r="H376" i="4"/>
  <c r="K376" i="4" l="1"/>
  <c r="AG375" i="4"/>
  <c r="C376" i="4" s="1"/>
  <c r="AI375" i="4"/>
  <c r="AJ375" i="4" s="1"/>
  <c r="AD375" i="4"/>
  <c r="AE375" i="4" s="1"/>
  <c r="AF375" i="4"/>
  <c r="T375" i="4"/>
  <c r="AH375" i="4" l="1"/>
  <c r="D376" i="4" s="1"/>
  <c r="L376" i="4" s="1"/>
  <c r="U376" i="4" s="1"/>
  <c r="V376" i="4" s="1"/>
  <c r="AL376" i="4"/>
  <c r="AK376" i="4"/>
  <c r="B376" i="4"/>
  <c r="O377" i="4"/>
  <c r="Y376" i="4" l="1"/>
  <c r="M376" i="4"/>
  <c r="N376" i="4" s="1"/>
  <c r="I376" i="4"/>
  <c r="W376" i="4"/>
  <c r="Z376" i="4"/>
  <c r="E376" i="4"/>
  <c r="F376" i="4" l="1"/>
  <c r="X376" i="4" s="1"/>
  <c r="AA376" i="4" s="1"/>
  <c r="AB376" i="4" s="1"/>
  <c r="P376" i="4"/>
  <c r="Q376" i="4"/>
  <c r="R376" i="4"/>
  <c r="G376" i="4" l="1"/>
  <c r="S376" i="4"/>
  <c r="T376" i="4" s="1"/>
  <c r="AC376" i="4"/>
  <c r="H377" i="4"/>
  <c r="AG376" i="4" l="1"/>
  <c r="C377" i="4" s="1"/>
  <c r="AD376" i="4"/>
  <c r="AE376" i="4" s="1"/>
  <c r="AI376" i="4"/>
  <c r="AJ376" i="4" s="1"/>
  <c r="AF376" i="4"/>
  <c r="K377" i="4"/>
  <c r="AH376" i="4" l="1"/>
  <c r="D377" i="4" s="1"/>
  <c r="L377" i="4" s="1"/>
  <c r="U377" i="4" s="1"/>
  <c r="V377" i="4" s="1"/>
  <c r="AL377" i="4"/>
  <c r="B377" i="4"/>
  <c r="AK377" i="4"/>
  <c r="O378" i="4"/>
  <c r="W377" i="4" l="1"/>
  <c r="Y377" i="4"/>
  <c r="M377" i="4"/>
  <c r="P377" i="4" s="1"/>
  <c r="I377" i="4"/>
  <c r="Z377" i="4"/>
  <c r="R377" i="4"/>
  <c r="E377" i="4"/>
  <c r="F377" i="4" l="1"/>
  <c r="X377" i="4" s="1"/>
  <c r="AA377" i="4" s="1"/>
  <c r="AB377" i="4" s="1"/>
  <c r="N377" i="4"/>
  <c r="Q377" i="4" s="1"/>
  <c r="S377" i="4" s="1"/>
  <c r="H378" i="4"/>
  <c r="AC377" i="4"/>
  <c r="G377" i="4" l="1"/>
  <c r="K378" i="4"/>
  <c r="AD377" i="4"/>
  <c r="AE377" i="4" s="1"/>
  <c r="AG377" i="4"/>
  <c r="C378" i="4" s="1"/>
  <c r="AF377" i="4"/>
  <c r="B378" i="4" s="1"/>
  <c r="AI377" i="4"/>
  <c r="AJ377" i="4" s="1"/>
  <c r="T377" i="4"/>
  <c r="O379" i="4"/>
  <c r="AK378" i="4" l="1"/>
  <c r="AL378" i="4"/>
  <c r="AH377" i="4"/>
  <c r="D378" i="4" s="1"/>
  <c r="I378" i="4"/>
  <c r="E378" i="4"/>
  <c r="F378" i="4" l="1"/>
  <c r="L378" i="4"/>
  <c r="U378" i="4" s="1"/>
  <c r="V378" i="4" s="1"/>
  <c r="Y378" i="4" l="1"/>
  <c r="W378" i="4"/>
  <c r="X378" i="4" s="1"/>
  <c r="M378" i="4"/>
  <c r="Z378" i="4"/>
  <c r="AA378" i="4" l="1"/>
  <c r="AB378" i="4" s="1"/>
  <c r="N378" i="4"/>
  <c r="Q378" i="4" s="1"/>
  <c r="P378" i="4"/>
  <c r="R378" i="4"/>
  <c r="G378" i="4" l="1"/>
  <c r="S378" i="4"/>
  <c r="T378" i="4" s="1"/>
  <c r="AC378" i="4"/>
  <c r="H379" i="4"/>
  <c r="K379" i="4" l="1"/>
  <c r="AG378" i="4"/>
  <c r="C379" i="4" s="1"/>
  <c r="AI378" i="4"/>
  <c r="AJ378" i="4" s="1"/>
  <c r="AD378" i="4"/>
  <c r="AE378" i="4" s="1"/>
  <c r="AF378" i="4"/>
  <c r="AL379" i="4" l="1"/>
  <c r="AK379" i="4"/>
  <c r="B379" i="4"/>
  <c r="AH378" i="4"/>
  <c r="D379" i="4" s="1"/>
  <c r="O380" i="4"/>
  <c r="I379" i="4" l="1"/>
  <c r="L379" i="4"/>
  <c r="U379" i="4" s="1"/>
  <c r="V379" i="4" s="1"/>
  <c r="E379" i="4"/>
  <c r="F379" i="4" l="1"/>
  <c r="Y379" i="4"/>
  <c r="W379" i="4"/>
  <c r="M379" i="4"/>
  <c r="Z379" i="4"/>
  <c r="X379" i="4" l="1"/>
  <c r="AA379" i="4" s="1"/>
  <c r="AB379" i="4" s="1"/>
  <c r="P379" i="4"/>
  <c r="N379" i="4"/>
  <c r="R379" i="4"/>
  <c r="G379" i="4" l="1"/>
  <c r="Q379" i="4"/>
  <c r="S379" i="4" s="1"/>
  <c r="T379" i="4" s="1"/>
  <c r="AC379" i="4"/>
  <c r="H380" i="4"/>
  <c r="K380" i="4" l="1"/>
  <c r="AG379" i="4"/>
  <c r="C380" i="4" s="1"/>
  <c r="AD379" i="4"/>
  <c r="AE379" i="4" s="1"/>
  <c r="AF379" i="4"/>
  <c r="B380" i="4" s="1"/>
  <c r="AI379" i="4"/>
  <c r="AJ379" i="4" s="1"/>
  <c r="O381" i="4"/>
  <c r="I380" i="4" l="1"/>
  <c r="AH379" i="4"/>
  <c r="D380" i="4" s="1"/>
  <c r="AL380" i="4"/>
  <c r="AK380" i="4"/>
  <c r="E380" i="4"/>
  <c r="F380" i="4" l="1"/>
  <c r="L380" i="4"/>
  <c r="U380" i="4" s="1"/>
  <c r="V380" i="4" s="1"/>
  <c r="W380" i="4" l="1"/>
  <c r="X380" i="4" s="1"/>
  <c r="Y380" i="4"/>
  <c r="M380" i="4"/>
  <c r="Z380" i="4"/>
  <c r="P380" i="4" l="1"/>
  <c r="N380" i="4"/>
  <c r="AA380" i="4"/>
  <c r="AB380" i="4" s="1"/>
  <c r="R380" i="4"/>
  <c r="G380" i="4" l="1"/>
  <c r="Q380" i="4"/>
  <c r="S380" i="4" s="1"/>
  <c r="AC380" i="4"/>
  <c r="H381" i="4"/>
  <c r="K381" i="4" l="1"/>
  <c r="AG380" i="4"/>
  <c r="C381" i="4" s="1"/>
  <c r="AI380" i="4"/>
  <c r="AJ380" i="4" s="1"/>
  <c r="AF380" i="4"/>
  <c r="AD380" i="4"/>
  <c r="AE380" i="4" s="1"/>
  <c r="T380" i="4"/>
  <c r="AL381" i="4" l="1"/>
  <c r="AH380" i="4"/>
  <c r="D381" i="4" s="1"/>
  <c r="B381" i="4"/>
  <c r="AK381" i="4"/>
  <c r="O382" i="4"/>
  <c r="L381" i="4" l="1"/>
  <c r="U381" i="4" s="1"/>
  <c r="V381" i="4" s="1"/>
  <c r="I381" i="4"/>
  <c r="E381" i="4"/>
  <c r="F381" i="4" l="1"/>
  <c r="Y381" i="4"/>
  <c r="W381" i="4"/>
  <c r="M381" i="4"/>
  <c r="Z381" i="4"/>
  <c r="X381" i="4" l="1"/>
  <c r="AA381" i="4" s="1"/>
  <c r="AB381" i="4" s="1"/>
  <c r="N381" i="4"/>
  <c r="P381" i="4"/>
  <c r="R381" i="4"/>
  <c r="G381" i="4" l="1"/>
  <c r="Q381" i="4"/>
  <c r="S381" i="4" s="1"/>
  <c r="T381" i="4" s="1"/>
  <c r="AC381" i="4"/>
  <c r="H382" i="4"/>
  <c r="K382" i="4" l="1"/>
  <c r="AG381" i="4"/>
  <c r="C382" i="4" s="1"/>
  <c r="AD381" i="4"/>
  <c r="AE381" i="4" s="1"/>
  <c r="AI381" i="4"/>
  <c r="AJ381" i="4" s="1"/>
  <c r="AF381" i="4"/>
  <c r="B382" i="4" s="1"/>
  <c r="O383" i="4"/>
  <c r="AK382" i="4" l="1"/>
  <c r="I382" i="4"/>
  <c r="AH381" i="4"/>
  <c r="D382" i="4" s="1"/>
  <c r="AL382" i="4"/>
  <c r="E382" i="4"/>
  <c r="F382" i="4" l="1"/>
  <c r="L382" i="4"/>
  <c r="U382" i="4" s="1"/>
  <c r="V382" i="4" s="1"/>
  <c r="M382" i="4" l="1"/>
  <c r="Y382" i="4"/>
  <c r="W382" i="4"/>
  <c r="X382" i="4" s="1"/>
  <c r="Z382" i="4"/>
  <c r="N382" i="4" l="1"/>
  <c r="P382" i="4"/>
  <c r="AA382" i="4"/>
  <c r="AB382" i="4" s="1"/>
  <c r="R382" i="4"/>
  <c r="G382" i="4" l="1"/>
  <c r="Q382" i="4"/>
  <c r="S382" i="4" s="1"/>
  <c r="H383" i="4"/>
  <c r="AC382" i="4"/>
  <c r="K383" i="4" l="1"/>
  <c r="AD382" i="4"/>
  <c r="AE382" i="4" s="1"/>
  <c r="AI382" i="4"/>
  <c r="AJ382" i="4" s="1"/>
  <c r="AF382" i="4"/>
  <c r="AG382" i="4"/>
  <c r="C383" i="4" s="1"/>
  <c r="T382" i="4"/>
  <c r="AH382" i="4" l="1"/>
  <c r="D383" i="4" s="1"/>
  <c r="L383" i="4" s="1"/>
  <c r="U383" i="4" s="1"/>
  <c r="V383" i="4" s="1"/>
  <c r="AL383" i="4"/>
  <c r="B383" i="4"/>
  <c r="AK383" i="4"/>
  <c r="O384" i="4"/>
  <c r="M383" i="4" l="1"/>
  <c r="N383" i="4" s="1"/>
  <c r="W383" i="4"/>
  <c r="Y383" i="4"/>
  <c r="I383" i="4"/>
  <c r="Z383" i="4"/>
  <c r="E383" i="4"/>
  <c r="F383" i="4" l="1"/>
  <c r="G383" i="4" s="1"/>
  <c r="P383" i="4"/>
  <c r="Q383" i="4"/>
  <c r="R383" i="4"/>
  <c r="X383" i="4" l="1"/>
  <c r="AA383" i="4" s="1"/>
  <c r="AB383" i="4" s="1"/>
  <c r="S383" i="4"/>
  <c r="AC383" i="4"/>
  <c r="H384" i="4"/>
  <c r="AI383" i="4" l="1"/>
  <c r="AJ383" i="4" s="1"/>
  <c r="AG383" i="4"/>
  <c r="C384" i="4" s="1"/>
  <c r="AF383" i="4"/>
  <c r="B384" i="4" s="1"/>
  <c r="AD383" i="4"/>
  <c r="AE383" i="4" s="1"/>
  <c r="K384" i="4"/>
  <c r="T383" i="4"/>
  <c r="O385" i="4"/>
  <c r="AK384" i="4" l="1"/>
  <c r="AL384" i="4"/>
  <c r="AH383" i="4"/>
  <c r="D384" i="4" s="1"/>
  <c r="L384" i="4" s="1"/>
  <c r="U384" i="4" s="1"/>
  <c r="V384" i="4" s="1"/>
  <c r="I384" i="4"/>
  <c r="E384" i="4"/>
  <c r="F384" i="4" l="1"/>
  <c r="M384" i="4"/>
  <c r="N384" i="4" s="1"/>
  <c r="Y384" i="4"/>
  <c r="W384" i="4"/>
  <c r="Z384" i="4"/>
  <c r="X384" i="4" l="1"/>
  <c r="AA384" i="4" s="1"/>
  <c r="AB384" i="4" s="1"/>
  <c r="P384" i="4"/>
  <c r="G384" i="4"/>
  <c r="Q384" i="4"/>
  <c r="R384" i="4"/>
  <c r="S384" i="4" l="1"/>
  <c r="H385" i="4"/>
  <c r="AC384" i="4"/>
  <c r="AF384" i="4" l="1"/>
  <c r="B385" i="4" s="1"/>
  <c r="AD384" i="4"/>
  <c r="AE384" i="4" s="1"/>
  <c r="AG384" i="4"/>
  <c r="C385" i="4" s="1"/>
  <c r="AI384" i="4"/>
  <c r="AJ384" i="4" s="1"/>
  <c r="K385" i="4"/>
  <c r="T384" i="4"/>
  <c r="O386" i="4"/>
  <c r="AL385" i="4" l="1"/>
  <c r="AK385" i="4"/>
  <c r="AH384" i="4"/>
  <c r="D385" i="4" s="1"/>
  <c r="L385" i="4" s="1"/>
  <c r="U385" i="4" s="1"/>
  <c r="V385" i="4" s="1"/>
  <c r="I385" i="4"/>
  <c r="E385" i="4"/>
  <c r="F385" i="4" l="1"/>
  <c r="W385" i="4"/>
  <c r="Y385" i="4"/>
  <c r="M385" i="4"/>
  <c r="Z385" i="4"/>
  <c r="X385" i="4" l="1"/>
  <c r="AA385" i="4" s="1"/>
  <c r="AB385" i="4" s="1"/>
  <c r="P385" i="4"/>
  <c r="N385" i="4"/>
  <c r="R385" i="4"/>
  <c r="G385" i="4" l="1"/>
  <c r="Q385" i="4"/>
  <c r="S385" i="4" s="1"/>
  <c r="T385" i="4" s="1"/>
  <c r="H386" i="4"/>
  <c r="AC385" i="4"/>
  <c r="K386" i="4" l="1"/>
  <c r="AD385" i="4"/>
  <c r="AE385" i="4" s="1"/>
  <c r="AI385" i="4"/>
  <c r="AJ385" i="4" s="1"/>
  <c r="AF385" i="4"/>
  <c r="AG385" i="4"/>
  <c r="C386" i="4" s="1"/>
  <c r="AL386" i="4" l="1"/>
  <c r="AH385" i="4"/>
  <c r="D386" i="4" s="1"/>
  <c r="L386" i="4" s="1"/>
  <c r="U386" i="4" s="1"/>
  <c r="V386" i="4" s="1"/>
  <c r="AK386" i="4"/>
  <c r="B386" i="4"/>
  <c r="O387" i="4"/>
  <c r="M386" i="4" l="1"/>
  <c r="N386" i="4" s="1"/>
  <c r="W386" i="4"/>
  <c r="Y386" i="4"/>
  <c r="I386" i="4"/>
  <c r="E386" i="4"/>
  <c r="Z386" i="4"/>
  <c r="F386" i="4" l="1"/>
  <c r="X386" i="4" s="1"/>
  <c r="AA386" i="4" s="1"/>
  <c r="AB386" i="4" s="1"/>
  <c r="P386" i="4"/>
  <c r="Q386" i="4"/>
  <c r="R386" i="4"/>
  <c r="G386" i="4" l="1"/>
  <c r="S386" i="4"/>
  <c r="AC386" i="4"/>
  <c r="H387" i="4"/>
  <c r="K387" i="4" l="1"/>
  <c r="AI386" i="4"/>
  <c r="AJ386" i="4" s="1"/>
  <c r="AF386" i="4"/>
  <c r="B387" i="4" s="1"/>
  <c r="AD386" i="4"/>
  <c r="AE386" i="4" s="1"/>
  <c r="AG386" i="4"/>
  <c r="C387" i="4" s="1"/>
  <c r="T386" i="4"/>
  <c r="O388" i="4"/>
  <c r="I387" i="4" l="1"/>
  <c r="AL387" i="4"/>
  <c r="AK387" i="4"/>
  <c r="AH386" i="4"/>
  <c r="D387" i="4" s="1"/>
  <c r="L387" i="4" s="1"/>
  <c r="U387" i="4" s="1"/>
  <c r="V387" i="4" s="1"/>
  <c r="E387" i="4"/>
  <c r="F387" i="4" l="1"/>
  <c r="W387" i="4"/>
  <c r="Y387" i="4"/>
  <c r="M387" i="4"/>
  <c r="Z387" i="4"/>
  <c r="X387" i="4" l="1"/>
  <c r="AA387" i="4" s="1"/>
  <c r="AB387" i="4" s="1"/>
  <c r="N387" i="4"/>
  <c r="P387" i="4"/>
  <c r="R387" i="4"/>
  <c r="Q387" i="4" l="1"/>
  <c r="S387" i="4" s="1"/>
  <c r="G387" i="4"/>
  <c r="H388" i="4"/>
  <c r="AC387" i="4"/>
  <c r="K388" i="4" l="1"/>
  <c r="AG387" i="4"/>
  <c r="C388" i="4" s="1"/>
  <c r="AD387" i="4"/>
  <c r="AE387" i="4" s="1"/>
  <c r="AI387" i="4"/>
  <c r="AJ387" i="4" s="1"/>
  <c r="AF387" i="4"/>
  <c r="T387" i="4"/>
  <c r="AL388" i="4" l="1"/>
  <c r="AH387" i="4"/>
  <c r="D388" i="4" s="1"/>
  <c r="B388" i="4"/>
  <c r="AK388" i="4"/>
  <c r="O389" i="4"/>
  <c r="I388" i="4" l="1"/>
  <c r="L388" i="4"/>
  <c r="U388" i="4" s="1"/>
  <c r="V388" i="4" s="1"/>
  <c r="E388" i="4"/>
  <c r="F388" i="4" l="1"/>
  <c r="W388" i="4"/>
  <c r="Y388" i="4"/>
  <c r="M388" i="4"/>
  <c r="Z388" i="4"/>
  <c r="X388" i="4" l="1"/>
  <c r="AA388" i="4" s="1"/>
  <c r="AB388" i="4" s="1"/>
  <c r="P388" i="4"/>
  <c r="N388" i="4"/>
  <c r="R388" i="4"/>
  <c r="G388" i="4" l="1"/>
  <c r="Q388" i="4"/>
  <c r="S388" i="4" s="1"/>
  <c r="T388" i="4" s="1"/>
  <c r="AC388" i="4"/>
  <c r="H389" i="4"/>
  <c r="K389" i="4" l="1"/>
  <c r="AD388" i="4"/>
  <c r="AE388" i="4" s="1"/>
  <c r="AG388" i="4"/>
  <c r="C389" i="4" s="1"/>
  <c r="AI388" i="4"/>
  <c r="AJ388" i="4" s="1"/>
  <c r="AF388" i="4"/>
  <c r="B389" i="4" s="1"/>
  <c r="O390" i="4"/>
  <c r="AH388" i="4" l="1"/>
  <c r="D389" i="4" s="1"/>
  <c r="I389" i="4"/>
  <c r="AK389" i="4"/>
  <c r="AL389" i="4"/>
  <c r="E389" i="4"/>
  <c r="F389" i="4" l="1"/>
  <c r="L389" i="4"/>
  <c r="U389" i="4" s="1"/>
  <c r="V389" i="4" s="1"/>
  <c r="Y389" i="4" l="1"/>
  <c r="W389" i="4"/>
  <c r="X389" i="4" s="1"/>
  <c r="M389" i="4"/>
  <c r="Z389" i="4"/>
  <c r="P389" i="4" l="1"/>
  <c r="N389" i="4"/>
  <c r="AA389" i="4"/>
  <c r="AB389" i="4" s="1"/>
  <c r="R389" i="4"/>
  <c r="G389" i="4" l="1"/>
  <c r="Q389" i="4"/>
  <c r="S389" i="4" s="1"/>
  <c r="T389" i="4" s="1"/>
  <c r="H390" i="4"/>
  <c r="AC389" i="4"/>
  <c r="K390" i="4" l="1"/>
  <c r="AD389" i="4"/>
  <c r="AE389" i="4" s="1"/>
  <c r="AI389" i="4"/>
  <c r="AJ389" i="4" s="1"/>
  <c r="AG389" i="4"/>
  <c r="C390" i="4" s="1"/>
  <c r="AF389" i="4"/>
  <c r="B390" i="4" s="1"/>
  <c r="O391" i="4"/>
  <c r="AK390" i="4" l="1"/>
  <c r="I390" i="4"/>
  <c r="AH389" i="4"/>
  <c r="D390" i="4" s="1"/>
  <c r="AL390" i="4"/>
  <c r="E390" i="4"/>
  <c r="F390" i="4" l="1"/>
  <c r="L390" i="4"/>
  <c r="U390" i="4" s="1"/>
  <c r="V390" i="4" s="1"/>
  <c r="M390" i="4" l="1"/>
  <c r="Y390" i="4"/>
  <c r="W390" i="4"/>
  <c r="X390" i="4" s="1"/>
  <c r="Z390" i="4"/>
  <c r="N390" i="4" l="1"/>
  <c r="Q390" i="4" s="1"/>
  <c r="P390" i="4"/>
  <c r="AA390" i="4"/>
  <c r="AB390" i="4" s="1"/>
  <c r="R390" i="4"/>
  <c r="S390" i="4" l="1"/>
  <c r="G390" i="4"/>
  <c r="H391" i="4"/>
  <c r="AC390" i="4"/>
  <c r="K391" i="4" l="1"/>
  <c r="AI390" i="4"/>
  <c r="AJ390" i="4" s="1"/>
  <c r="AD390" i="4"/>
  <c r="AE390" i="4" s="1"/>
  <c r="AF390" i="4"/>
  <c r="AG390" i="4"/>
  <c r="C391" i="4" s="1"/>
  <c r="T390" i="4"/>
  <c r="AL391" i="4" l="1"/>
  <c r="AK391" i="4"/>
  <c r="B391" i="4"/>
  <c r="AH390" i="4"/>
  <c r="D391" i="4" s="1"/>
  <c r="O392" i="4"/>
  <c r="L391" i="4" l="1"/>
  <c r="U391" i="4" s="1"/>
  <c r="V391" i="4" s="1"/>
  <c r="I391" i="4"/>
  <c r="E391" i="4"/>
  <c r="F391" i="4" l="1"/>
  <c r="Y391" i="4"/>
  <c r="W391" i="4"/>
  <c r="M391" i="4"/>
  <c r="Z391" i="4"/>
  <c r="X391" i="4" l="1"/>
  <c r="AA391" i="4" s="1"/>
  <c r="AB391" i="4" s="1"/>
  <c r="P391" i="4"/>
  <c r="N391" i="4"/>
  <c r="R391" i="4"/>
  <c r="G391" i="4" l="1"/>
  <c r="Q391" i="4"/>
  <c r="S391" i="4" s="1"/>
  <c r="T391" i="4" s="1"/>
  <c r="AC391" i="4"/>
  <c r="H392" i="4"/>
  <c r="K392" i="4" l="1"/>
  <c r="AD391" i="4"/>
  <c r="AE391" i="4" s="1"/>
  <c r="AI391" i="4"/>
  <c r="AJ391" i="4" s="1"/>
  <c r="AG391" i="4"/>
  <c r="C392" i="4" s="1"/>
  <c r="AF391" i="4"/>
  <c r="AK392" i="4" l="1"/>
  <c r="B392" i="4"/>
  <c r="AH391" i="4"/>
  <c r="D392" i="4" s="1"/>
  <c r="AL392" i="4"/>
  <c r="O393" i="4"/>
  <c r="I392" i="4" l="1"/>
  <c r="L392" i="4"/>
  <c r="U392" i="4" s="1"/>
  <c r="V392" i="4" s="1"/>
  <c r="E392" i="4"/>
  <c r="F392" i="4" l="1"/>
  <c r="M392" i="4"/>
  <c r="N392" i="4" s="1"/>
  <c r="Q392" i="4" s="1"/>
  <c r="W392" i="4"/>
  <c r="Y392" i="4"/>
  <c r="Z392" i="4"/>
  <c r="X392" i="4" l="1"/>
  <c r="AA392" i="4" s="1"/>
  <c r="AB392" i="4" s="1"/>
  <c r="P392" i="4"/>
  <c r="G392" i="4"/>
  <c r="R392" i="4"/>
  <c r="S392" i="4" l="1"/>
  <c r="AC392" i="4"/>
  <c r="H393" i="4"/>
  <c r="AG392" i="4" l="1"/>
  <c r="C393" i="4" s="1"/>
  <c r="AD392" i="4"/>
  <c r="AE392" i="4" s="1"/>
  <c r="AF392" i="4"/>
  <c r="B393" i="4" s="1"/>
  <c r="AI392" i="4"/>
  <c r="AJ392" i="4" s="1"/>
  <c r="K393" i="4"/>
  <c r="T392" i="4"/>
  <c r="O394" i="4"/>
  <c r="AK393" i="4" l="1"/>
  <c r="AL393" i="4"/>
  <c r="AH392" i="4"/>
  <c r="D393" i="4" s="1"/>
  <c r="L393" i="4" s="1"/>
  <c r="U393" i="4" s="1"/>
  <c r="V393" i="4" s="1"/>
  <c r="W393" i="4" s="1"/>
  <c r="I393" i="4"/>
  <c r="E393" i="4"/>
  <c r="F393" i="4" l="1"/>
  <c r="X393" i="4" s="1"/>
  <c r="M393" i="4"/>
  <c r="P393" i="4" s="1"/>
  <c r="Y393" i="4"/>
  <c r="Z393" i="4"/>
  <c r="R393" i="4"/>
  <c r="N393" i="4" l="1"/>
  <c r="Q393" i="4" s="1"/>
  <c r="S393" i="4" s="1"/>
  <c r="AA393" i="4"/>
  <c r="AB393" i="4" s="1"/>
  <c r="H394" i="4"/>
  <c r="AC393" i="4"/>
  <c r="T393" i="4" l="1"/>
  <c r="G393" i="4"/>
  <c r="AI393" i="4"/>
  <c r="AJ393" i="4" s="1"/>
  <c r="AF393" i="4"/>
  <c r="B394" i="4" s="1"/>
  <c r="AG393" i="4"/>
  <c r="C394" i="4" s="1"/>
  <c r="AD393" i="4"/>
  <c r="AE393" i="4" s="1"/>
  <c r="K394" i="4"/>
  <c r="O395" i="4"/>
  <c r="AK394" i="4" l="1"/>
  <c r="AH393" i="4"/>
  <c r="D394" i="4" s="1"/>
  <c r="L394" i="4" s="1"/>
  <c r="U394" i="4" s="1"/>
  <c r="V394" i="4" s="1"/>
  <c r="Y394" i="4" s="1"/>
  <c r="AL394" i="4"/>
  <c r="I394" i="4"/>
  <c r="Z394" i="4"/>
  <c r="E394" i="4"/>
  <c r="F394" i="4" l="1"/>
  <c r="W394" i="4"/>
  <c r="M394" i="4"/>
  <c r="X394" i="4" l="1"/>
  <c r="AA394" i="4" s="1"/>
  <c r="AB394" i="4" s="1"/>
  <c r="P394" i="4"/>
  <c r="N394" i="4"/>
  <c r="R394" i="4"/>
  <c r="G394" i="4" l="1"/>
  <c r="Q394" i="4"/>
  <c r="S394" i="4" s="1"/>
  <c r="AC394" i="4"/>
  <c r="H395" i="4"/>
  <c r="K395" i="4" l="1"/>
  <c r="AI394" i="4"/>
  <c r="AJ394" i="4" s="1"/>
  <c r="AD394" i="4"/>
  <c r="AE394" i="4" s="1"/>
  <c r="AG394" i="4"/>
  <c r="C395" i="4" s="1"/>
  <c r="AF394" i="4"/>
  <c r="T394" i="4"/>
  <c r="AH394" i="4" l="1"/>
  <c r="D395" i="4" s="1"/>
  <c r="L395" i="4" s="1"/>
  <c r="U395" i="4" s="1"/>
  <c r="V395" i="4" s="1"/>
  <c r="AK395" i="4"/>
  <c r="AL395" i="4"/>
  <c r="B395" i="4"/>
  <c r="O396" i="4"/>
  <c r="W395" i="4" l="1"/>
  <c r="Y395" i="4"/>
  <c r="M395" i="4"/>
  <c r="N395" i="4" s="1"/>
  <c r="I395" i="4"/>
  <c r="Z395" i="4"/>
  <c r="E395" i="4"/>
  <c r="F395" i="4" l="1"/>
  <c r="X395" i="4" s="1"/>
  <c r="AA395" i="4" s="1"/>
  <c r="AB395" i="4" s="1"/>
  <c r="Q395" i="4"/>
  <c r="P395" i="4"/>
  <c r="R395" i="4"/>
  <c r="G395" i="4" l="1"/>
  <c r="S395" i="4"/>
  <c r="T395" i="4" s="1"/>
  <c r="AC395" i="4"/>
  <c r="H396" i="4"/>
  <c r="K396" i="4" l="1"/>
  <c r="AG395" i="4"/>
  <c r="C396" i="4" s="1"/>
  <c r="AD395" i="4"/>
  <c r="AE395" i="4" s="1"/>
  <c r="AI395" i="4"/>
  <c r="AJ395" i="4" s="1"/>
  <c r="AF395" i="4"/>
  <c r="B396" i="4" s="1"/>
  <c r="O397" i="4"/>
  <c r="I396" i="4" l="1"/>
  <c r="AK396" i="4"/>
  <c r="AH395" i="4"/>
  <c r="D396" i="4" s="1"/>
  <c r="L396" i="4" s="1"/>
  <c r="U396" i="4" s="1"/>
  <c r="V396" i="4" s="1"/>
  <c r="Y396" i="4" s="1"/>
  <c r="AL396" i="4"/>
  <c r="E396" i="4"/>
  <c r="Z396" i="4"/>
  <c r="F396" i="4" l="1"/>
  <c r="W396" i="4"/>
  <c r="M396" i="4"/>
  <c r="P396" i="4" s="1"/>
  <c r="R396" i="4"/>
  <c r="X396" i="4" l="1"/>
  <c r="AA396" i="4" s="1"/>
  <c r="AB396" i="4" s="1"/>
  <c r="N396" i="4"/>
  <c r="Q396" i="4" l="1"/>
  <c r="S396" i="4" s="1"/>
  <c r="G396" i="4"/>
  <c r="AC396" i="4"/>
  <c r="H397" i="4"/>
  <c r="K397" i="4" l="1"/>
  <c r="AD396" i="4"/>
  <c r="AE396" i="4" s="1"/>
  <c r="AF396" i="4"/>
  <c r="B397" i="4" s="1"/>
  <c r="AI396" i="4"/>
  <c r="AJ396" i="4" s="1"/>
  <c r="AG396" i="4"/>
  <c r="C397" i="4" s="1"/>
  <c r="T396" i="4"/>
  <c r="O398" i="4"/>
  <c r="I397" i="4" l="1"/>
  <c r="AH396" i="4"/>
  <c r="D397" i="4" s="1"/>
  <c r="L397" i="4" s="1"/>
  <c r="U397" i="4" s="1"/>
  <c r="V397" i="4" s="1"/>
  <c r="Y397" i="4" s="1"/>
  <c r="AL397" i="4"/>
  <c r="AK397" i="4"/>
  <c r="E397" i="4"/>
  <c r="Z397" i="4"/>
  <c r="F397" i="4" l="1"/>
  <c r="W397" i="4"/>
  <c r="M397" i="4"/>
  <c r="N397" i="4" s="1"/>
  <c r="X397" i="4" l="1"/>
  <c r="AA397" i="4" s="1"/>
  <c r="AB397" i="4" s="1"/>
  <c r="G397" i="4"/>
  <c r="P397" i="4"/>
  <c r="Q397" i="4"/>
  <c r="R397" i="4"/>
  <c r="S397" i="4" l="1"/>
  <c r="T397" i="4" s="1"/>
  <c r="H398" i="4"/>
  <c r="AC397" i="4"/>
  <c r="AD397" i="4" l="1"/>
  <c r="AE397" i="4" s="1"/>
  <c r="AI397" i="4"/>
  <c r="AJ397" i="4" s="1"/>
  <c r="AF397" i="4"/>
  <c r="B398" i="4" s="1"/>
  <c r="AG397" i="4"/>
  <c r="C398" i="4" s="1"/>
  <c r="K398" i="4"/>
  <c r="O399" i="4"/>
  <c r="AK398" i="4" l="1"/>
  <c r="AL398" i="4"/>
  <c r="AH397" i="4"/>
  <c r="D398" i="4" s="1"/>
  <c r="L398" i="4" s="1"/>
  <c r="U398" i="4" s="1"/>
  <c r="V398" i="4" s="1"/>
  <c r="Y398" i="4" s="1"/>
  <c r="I398" i="4"/>
  <c r="Z398" i="4"/>
  <c r="E398" i="4"/>
  <c r="F398" i="4" l="1"/>
  <c r="W398" i="4"/>
  <c r="M398" i="4"/>
  <c r="N398" i="4" s="1"/>
  <c r="X398" i="4" l="1"/>
  <c r="AA398" i="4" s="1"/>
  <c r="AB398" i="4" s="1"/>
  <c r="G398" i="4"/>
  <c r="Q398" i="4"/>
  <c r="P398" i="4"/>
  <c r="R398" i="4"/>
  <c r="S398" i="4" l="1"/>
  <c r="T398" i="4" s="1"/>
  <c r="AC398" i="4"/>
  <c r="H399" i="4"/>
  <c r="AF398" i="4" l="1"/>
  <c r="B399" i="4" s="1"/>
  <c r="AI398" i="4"/>
  <c r="AJ398" i="4" s="1"/>
  <c r="AD398" i="4"/>
  <c r="AE398" i="4" s="1"/>
  <c r="AG398" i="4"/>
  <c r="C399" i="4" s="1"/>
  <c r="K399" i="4"/>
  <c r="O400" i="4"/>
  <c r="AL399" i="4" l="1"/>
  <c r="AK399" i="4"/>
  <c r="AH398" i="4"/>
  <c r="D399" i="4" s="1"/>
  <c r="L399" i="4" s="1"/>
  <c r="U399" i="4" s="1"/>
  <c r="V399" i="4" s="1"/>
  <c r="Y399" i="4" s="1"/>
  <c r="I399" i="4"/>
  <c r="Z399" i="4"/>
  <c r="E399" i="4"/>
  <c r="F399" i="4" l="1"/>
  <c r="M399" i="4"/>
  <c r="N399" i="4" s="1"/>
  <c r="W399" i="4"/>
  <c r="X399" i="4" l="1"/>
  <c r="AA399" i="4" s="1"/>
  <c r="AB399" i="4" s="1"/>
  <c r="G399" i="4"/>
  <c r="Q399" i="4"/>
  <c r="P399" i="4"/>
  <c r="R399" i="4"/>
  <c r="S399" i="4" l="1"/>
  <c r="T399" i="4" s="1"/>
  <c r="H400" i="4"/>
  <c r="AC399" i="4"/>
  <c r="AD399" i="4" l="1"/>
  <c r="AE399" i="4" s="1"/>
  <c r="AI399" i="4"/>
  <c r="AJ399" i="4" s="1"/>
  <c r="AG399" i="4"/>
  <c r="C400" i="4" s="1"/>
  <c r="AF399" i="4"/>
  <c r="B400" i="4" s="1"/>
  <c r="K400" i="4"/>
  <c r="O401" i="4"/>
  <c r="AK400" i="4" l="1"/>
  <c r="AL400" i="4"/>
  <c r="I400" i="4"/>
  <c r="AH399" i="4"/>
  <c r="D400" i="4" s="1"/>
  <c r="L400" i="4" s="1"/>
  <c r="U400" i="4" s="1"/>
  <c r="V400" i="4" s="1"/>
  <c r="W400" i="4" s="1"/>
  <c r="E400" i="4"/>
  <c r="F400" i="4" l="1"/>
  <c r="X400" i="4" s="1"/>
  <c r="M400" i="4"/>
  <c r="N400" i="4" s="1"/>
  <c r="Q400" i="4" s="1"/>
  <c r="Y400" i="4"/>
  <c r="Z400" i="4"/>
  <c r="G400" i="4" l="1"/>
  <c r="AA400" i="4"/>
  <c r="AB400" i="4" s="1"/>
  <c r="P400" i="4"/>
  <c r="R400" i="4"/>
  <c r="S400" i="4" l="1"/>
  <c r="AC400" i="4"/>
  <c r="H401" i="4"/>
  <c r="K401" i="4" l="1"/>
  <c r="AI400" i="4"/>
  <c r="AJ400" i="4" s="1"/>
  <c r="AF400" i="4"/>
  <c r="B401" i="4" s="1"/>
  <c r="AD400" i="4"/>
  <c r="AE400" i="4" s="1"/>
  <c r="AG400" i="4"/>
  <c r="C401" i="4" s="1"/>
  <c r="T400" i="4"/>
  <c r="O402" i="4"/>
  <c r="I401" i="4" l="1"/>
  <c r="AL401" i="4"/>
  <c r="AK401" i="4"/>
  <c r="AH400" i="4"/>
  <c r="D401" i="4" s="1"/>
  <c r="L401" i="4" s="1"/>
  <c r="U401" i="4" s="1"/>
  <c r="V401" i="4" s="1"/>
  <c r="W401" i="4" s="1"/>
  <c r="E401" i="4"/>
  <c r="F401" i="4" l="1"/>
  <c r="X401" i="4" s="1"/>
  <c r="M401" i="4"/>
  <c r="P401" i="4" s="1"/>
  <c r="Y401" i="4"/>
  <c r="R401" i="4"/>
  <c r="Z401" i="4"/>
  <c r="N401" i="4" l="1"/>
  <c r="Q401" i="4" s="1"/>
  <c r="S401" i="4" s="1"/>
  <c r="AA401" i="4"/>
  <c r="AB401" i="4" s="1"/>
  <c r="H402" i="4"/>
  <c r="AC401" i="4"/>
  <c r="G401" i="4" l="1"/>
  <c r="K402" i="4"/>
  <c r="AI401" i="4"/>
  <c r="AJ401" i="4" s="1"/>
  <c r="AD401" i="4"/>
  <c r="AE401" i="4" s="1"/>
  <c r="AG401" i="4"/>
  <c r="C402" i="4" s="1"/>
  <c r="AF401" i="4"/>
  <c r="T401" i="4"/>
  <c r="AL402" i="4" l="1"/>
  <c r="AH401" i="4"/>
  <c r="D402" i="4" s="1"/>
  <c r="L402" i="4" s="1"/>
  <c r="U402" i="4" s="1"/>
  <c r="V402" i="4" s="1"/>
  <c r="AK402" i="4"/>
  <c r="B402" i="4"/>
  <c r="O403" i="4"/>
  <c r="Y402" i="4" l="1"/>
  <c r="M402" i="4"/>
  <c r="N402" i="4" s="1"/>
  <c r="W402" i="4"/>
  <c r="I402" i="4"/>
  <c r="E402" i="4"/>
  <c r="Z402" i="4"/>
  <c r="F402" i="4" l="1"/>
  <c r="X402" i="4" s="1"/>
  <c r="AA402" i="4" s="1"/>
  <c r="AB402" i="4" s="1"/>
  <c r="P402" i="4"/>
  <c r="Q402" i="4"/>
  <c r="R402" i="4"/>
  <c r="G402" i="4" l="1"/>
  <c r="S402" i="4"/>
  <c r="H403" i="4"/>
  <c r="AC402" i="4"/>
  <c r="AF402" i="4" l="1"/>
  <c r="B403" i="4" s="1"/>
  <c r="AD402" i="4"/>
  <c r="AE402" i="4" s="1"/>
  <c r="AG402" i="4"/>
  <c r="C403" i="4" s="1"/>
  <c r="AI402" i="4"/>
  <c r="AJ402" i="4" s="1"/>
  <c r="K403" i="4"/>
  <c r="T402" i="4"/>
  <c r="O404" i="4"/>
  <c r="AH402" i="4" l="1"/>
  <c r="D403" i="4" s="1"/>
  <c r="L403" i="4" s="1"/>
  <c r="U403" i="4" s="1"/>
  <c r="V403" i="4" s="1"/>
  <c r="Y403" i="4" s="1"/>
  <c r="AK403" i="4"/>
  <c r="AL403" i="4"/>
  <c r="I403" i="4"/>
  <c r="Z403" i="4"/>
  <c r="E403" i="4"/>
  <c r="F403" i="4" l="1"/>
  <c r="W403" i="4"/>
  <c r="M403" i="4"/>
  <c r="N403" i="4" s="1"/>
  <c r="Q403" i="4" s="1"/>
  <c r="X403" i="4" l="1"/>
  <c r="AA403" i="4" s="1"/>
  <c r="AB403" i="4" s="1"/>
  <c r="G403" i="4"/>
  <c r="P403" i="4"/>
  <c r="R403" i="4"/>
  <c r="S403" i="4" l="1"/>
  <c r="AC403" i="4"/>
  <c r="H404" i="4"/>
  <c r="AF403" i="4" l="1"/>
  <c r="AG403" i="4"/>
  <c r="C404" i="4" s="1"/>
  <c r="AD403" i="4"/>
  <c r="AE403" i="4" s="1"/>
  <c r="AI403" i="4"/>
  <c r="AJ403" i="4" s="1"/>
  <c r="K404" i="4"/>
  <c r="T403" i="4"/>
  <c r="AH403" i="4" l="1"/>
  <c r="D404" i="4" s="1"/>
  <c r="L404" i="4" s="1"/>
  <c r="U404" i="4" s="1"/>
  <c r="V404" i="4" s="1"/>
  <c r="B404" i="4"/>
  <c r="AK404" i="4"/>
  <c r="AL404" i="4"/>
  <c r="O405" i="4"/>
  <c r="W404" i="4" l="1"/>
  <c r="Y404" i="4"/>
  <c r="I404" i="4"/>
  <c r="M404" i="4"/>
  <c r="N404" i="4" s="1"/>
  <c r="E404" i="4"/>
  <c r="Z404" i="4"/>
  <c r="F404" i="4" l="1"/>
  <c r="X404" i="4" s="1"/>
  <c r="AA404" i="4" s="1"/>
  <c r="AB404" i="4" s="1"/>
  <c r="Q404" i="4"/>
  <c r="P404" i="4"/>
  <c r="R404" i="4"/>
  <c r="G404" i="4" l="1"/>
  <c r="S404" i="4"/>
  <c r="AC404" i="4"/>
  <c r="H405" i="4"/>
  <c r="AI404" i="4" l="1"/>
  <c r="AJ404" i="4" s="1"/>
  <c r="AG404" i="4"/>
  <c r="C405" i="4" s="1"/>
  <c r="AD404" i="4"/>
  <c r="AE404" i="4" s="1"/>
  <c r="AF404" i="4"/>
  <c r="B405" i="4" s="1"/>
  <c r="K405" i="4"/>
  <c r="T404" i="4"/>
  <c r="O406" i="4"/>
  <c r="AK405" i="4" l="1"/>
  <c r="AH404" i="4"/>
  <c r="D405" i="4" s="1"/>
  <c r="L405" i="4" s="1"/>
  <c r="U405" i="4" s="1"/>
  <c r="V405" i="4" s="1"/>
  <c r="Y405" i="4" s="1"/>
  <c r="AL405" i="4"/>
  <c r="I405" i="4"/>
  <c r="E405" i="4"/>
  <c r="Z405" i="4"/>
  <c r="F405" i="4" l="1"/>
  <c r="M405" i="4"/>
  <c r="N405" i="4" s="1"/>
  <c r="W405" i="4"/>
  <c r="X405" i="4" l="1"/>
  <c r="AA405" i="4" s="1"/>
  <c r="AB405" i="4" s="1"/>
  <c r="G405" i="4"/>
  <c r="P405" i="4"/>
  <c r="Q405" i="4"/>
  <c r="R405" i="4"/>
  <c r="S405" i="4" l="1"/>
  <c r="AC405" i="4"/>
  <c r="H406" i="4"/>
  <c r="AI405" i="4" l="1"/>
  <c r="AJ405" i="4" s="1"/>
  <c r="AG405" i="4"/>
  <c r="C406" i="4" s="1"/>
  <c r="AD405" i="4"/>
  <c r="AE405" i="4" s="1"/>
  <c r="AF405" i="4"/>
  <c r="B406" i="4" s="1"/>
  <c r="K406" i="4"/>
  <c r="T405" i="4"/>
  <c r="O407" i="4"/>
  <c r="I406" i="4" l="1"/>
  <c r="AL406" i="4"/>
  <c r="AH405" i="4"/>
  <c r="D406" i="4" s="1"/>
  <c r="L406" i="4" s="1"/>
  <c r="U406" i="4" s="1"/>
  <c r="V406" i="4" s="1"/>
  <c r="Y406" i="4" s="1"/>
  <c r="AK406" i="4"/>
  <c r="E406" i="4"/>
  <c r="Z406" i="4"/>
  <c r="F406" i="4" l="1"/>
  <c r="W406" i="4"/>
  <c r="M406" i="4"/>
  <c r="N406" i="4" s="1"/>
  <c r="X406" i="4" l="1"/>
  <c r="AA406" i="4" s="1"/>
  <c r="AB406" i="4" s="1"/>
  <c r="G406" i="4"/>
  <c r="P406" i="4"/>
  <c r="Q406" i="4"/>
  <c r="R406" i="4"/>
  <c r="S406" i="4" l="1"/>
  <c r="AC406" i="4"/>
  <c r="H407" i="4"/>
  <c r="AI406" i="4" l="1"/>
  <c r="AJ406" i="4" s="1"/>
  <c r="AG406" i="4"/>
  <c r="C407" i="4" s="1"/>
  <c r="AD406" i="4"/>
  <c r="AE406" i="4" s="1"/>
  <c r="AF406" i="4"/>
  <c r="B407" i="4" s="1"/>
  <c r="K407" i="4"/>
  <c r="T406" i="4"/>
  <c r="O408" i="4"/>
  <c r="AK407" i="4" l="1"/>
  <c r="AL407" i="4"/>
  <c r="I407" i="4"/>
  <c r="AH406" i="4"/>
  <c r="D407" i="4" s="1"/>
  <c r="L407" i="4" s="1"/>
  <c r="U407" i="4" s="1"/>
  <c r="V407" i="4" s="1"/>
  <c r="Y407" i="4" s="1"/>
  <c r="Z407" i="4"/>
  <c r="E407" i="4"/>
  <c r="F407" i="4" l="1"/>
  <c r="M407" i="4"/>
  <c r="N407" i="4" s="1"/>
  <c r="W407" i="4"/>
  <c r="X407" i="4" s="1"/>
  <c r="AA407" i="4" s="1"/>
  <c r="AB407" i="4" s="1"/>
  <c r="G407" i="4" l="1"/>
  <c r="P407" i="4"/>
  <c r="Q407" i="4"/>
  <c r="R407" i="4"/>
  <c r="S407" i="4" l="1"/>
  <c r="AC407" i="4"/>
  <c r="H408" i="4"/>
  <c r="AF407" i="4" l="1"/>
  <c r="B408" i="4" s="1"/>
  <c r="AD407" i="4"/>
  <c r="AE407" i="4" s="1"/>
  <c r="AI407" i="4"/>
  <c r="AJ407" i="4" s="1"/>
  <c r="AG407" i="4"/>
  <c r="C408" i="4" s="1"/>
  <c r="K408" i="4"/>
  <c r="T407" i="4"/>
  <c r="O409" i="4"/>
  <c r="AL408" i="4" l="1"/>
  <c r="AH407" i="4"/>
  <c r="D408" i="4" s="1"/>
  <c r="L408" i="4" s="1"/>
  <c r="U408" i="4" s="1"/>
  <c r="V408" i="4" s="1"/>
  <c r="AK408" i="4"/>
  <c r="I408" i="4"/>
  <c r="E408" i="4"/>
  <c r="F408" i="4" l="1"/>
  <c r="Y408" i="4"/>
  <c r="W408" i="4"/>
  <c r="M408" i="4"/>
  <c r="Z408" i="4"/>
  <c r="X408" i="4" l="1"/>
  <c r="AA408" i="4" s="1"/>
  <c r="AB408" i="4" s="1"/>
  <c r="N408" i="4"/>
  <c r="Q408" i="4" s="1"/>
  <c r="P408" i="4"/>
  <c r="R408" i="4"/>
  <c r="G408" i="4" l="1"/>
  <c r="S408" i="4"/>
  <c r="T408" i="4" s="1"/>
  <c r="H409" i="4"/>
  <c r="AC408" i="4"/>
  <c r="K409" i="4" l="1"/>
  <c r="AF408" i="4"/>
  <c r="AI408" i="4"/>
  <c r="AJ408" i="4" s="1"/>
  <c r="AD408" i="4"/>
  <c r="AE408" i="4" s="1"/>
  <c r="AG408" i="4"/>
  <c r="C409" i="4" s="1"/>
  <c r="AK409" i="4" l="1"/>
  <c r="B409" i="4"/>
  <c r="AH408" i="4"/>
  <c r="D409" i="4" s="1"/>
  <c r="AL409" i="4"/>
  <c r="O410" i="4"/>
  <c r="I409" i="4" l="1"/>
  <c r="L409" i="4"/>
  <c r="U409" i="4" s="1"/>
  <c r="V409" i="4" s="1"/>
  <c r="E409" i="4"/>
  <c r="F409" i="4" l="1"/>
  <c r="Y409" i="4"/>
  <c r="W409" i="4"/>
  <c r="M409" i="4"/>
  <c r="Z409" i="4"/>
  <c r="X409" i="4" l="1"/>
  <c r="AA409" i="4" s="1"/>
  <c r="AB409" i="4" s="1"/>
  <c r="N409" i="4"/>
  <c r="P409" i="4"/>
  <c r="R409" i="4"/>
  <c r="Q409" i="4" l="1"/>
  <c r="S409" i="4" s="1"/>
  <c r="G409" i="4"/>
  <c r="AC409" i="4"/>
  <c r="H410" i="4"/>
  <c r="K410" i="4" l="1"/>
  <c r="AG409" i="4"/>
  <c r="C410" i="4" s="1"/>
  <c r="AI409" i="4"/>
  <c r="AJ409" i="4" s="1"/>
  <c r="AF409" i="4"/>
  <c r="AD409" i="4"/>
  <c r="AE409" i="4" s="1"/>
  <c r="T409" i="4"/>
  <c r="AH409" i="4" l="1"/>
  <c r="D410" i="4" s="1"/>
  <c r="B410" i="4"/>
  <c r="AL410" i="4"/>
  <c r="AK410" i="4"/>
  <c r="O411" i="4"/>
  <c r="L410" i="4" l="1"/>
  <c r="U410" i="4" s="1"/>
  <c r="V410" i="4" s="1"/>
  <c r="Y410" i="4" s="1"/>
  <c r="I410" i="4"/>
  <c r="Z410" i="4"/>
  <c r="E410" i="4"/>
  <c r="F410" i="4" l="1"/>
  <c r="W410" i="4"/>
  <c r="M410" i="4"/>
  <c r="P410" i="4" s="1"/>
  <c r="R410" i="4"/>
  <c r="X410" i="4" l="1"/>
  <c r="AA410" i="4" s="1"/>
  <c r="AB410" i="4" s="1"/>
  <c r="N410" i="4"/>
  <c r="G410" i="4" s="1"/>
  <c r="Q410" i="4" l="1"/>
  <c r="S410" i="4" s="1"/>
  <c r="T410" i="4" s="1"/>
  <c r="H411" i="4"/>
  <c r="AC410" i="4"/>
  <c r="AG410" i="4" l="1"/>
  <c r="C411" i="4" s="1"/>
  <c r="AI410" i="4"/>
  <c r="AJ410" i="4" s="1"/>
  <c r="AD410" i="4"/>
  <c r="AE410" i="4" s="1"/>
  <c r="AF410" i="4"/>
  <c r="K411" i="4"/>
  <c r="AL411" i="4" l="1"/>
  <c r="AK411" i="4"/>
  <c r="B411" i="4"/>
  <c r="AH410" i="4"/>
  <c r="D411" i="4" s="1"/>
  <c r="O412" i="4"/>
  <c r="L411" i="4" l="1"/>
  <c r="U411" i="4" s="1"/>
  <c r="V411" i="4" s="1"/>
  <c r="I411" i="4"/>
  <c r="E411" i="4"/>
  <c r="F411" i="4" l="1"/>
  <c r="M411" i="4"/>
  <c r="P411" i="4" s="1"/>
  <c r="Y411" i="4"/>
  <c r="W411" i="4"/>
  <c r="Z411" i="4"/>
  <c r="R411" i="4"/>
  <c r="X411" i="4" l="1"/>
  <c r="AA411" i="4" s="1"/>
  <c r="AB411" i="4" s="1"/>
  <c r="N411" i="4"/>
  <c r="Q411" i="4" s="1"/>
  <c r="S411" i="4" s="1"/>
  <c r="H412" i="4"/>
  <c r="AC411" i="4"/>
  <c r="G411" i="4" l="1"/>
  <c r="K412" i="4"/>
  <c r="AD411" i="4"/>
  <c r="AE411" i="4" s="1"/>
  <c r="AF411" i="4"/>
  <c r="AI411" i="4"/>
  <c r="AJ411" i="4" s="1"/>
  <c r="AG411" i="4"/>
  <c r="C412" i="4" s="1"/>
  <c r="T411" i="4"/>
  <c r="AL412" i="4" l="1"/>
  <c r="B412" i="4"/>
  <c r="AH411" i="4"/>
  <c r="D412" i="4" s="1"/>
  <c r="L412" i="4" s="1"/>
  <c r="U412" i="4" s="1"/>
  <c r="V412" i="4" s="1"/>
  <c r="AK412" i="4"/>
  <c r="O413" i="4"/>
  <c r="W412" i="4" l="1"/>
  <c r="M412" i="4"/>
  <c r="P412" i="4" s="1"/>
  <c r="I412" i="4"/>
  <c r="Y412" i="4"/>
  <c r="E412" i="4"/>
  <c r="Z412" i="4"/>
  <c r="R412" i="4"/>
  <c r="F412" i="4" l="1"/>
  <c r="X412" i="4" s="1"/>
  <c r="AA412" i="4" s="1"/>
  <c r="AB412" i="4" s="1"/>
  <c r="N412" i="4"/>
  <c r="Q412" i="4" s="1"/>
  <c r="S412" i="4" s="1"/>
  <c r="AC412" i="4"/>
  <c r="H413" i="4"/>
  <c r="G412" i="4" l="1"/>
  <c r="K413" i="4"/>
  <c r="AF412" i="4"/>
  <c r="AD412" i="4"/>
  <c r="AE412" i="4" s="1"/>
  <c r="AI412" i="4"/>
  <c r="AJ412" i="4" s="1"/>
  <c r="AG412" i="4"/>
  <c r="C413" i="4" s="1"/>
  <c r="T412" i="4"/>
  <c r="AL413" i="4" l="1"/>
  <c r="AH412" i="4"/>
  <c r="D413" i="4" s="1"/>
  <c r="B413" i="4"/>
  <c r="AK413" i="4"/>
  <c r="O414" i="4"/>
  <c r="I413" i="4" l="1"/>
  <c r="L413" i="4"/>
  <c r="U413" i="4" s="1"/>
  <c r="V413" i="4" s="1"/>
  <c r="E413" i="4"/>
  <c r="F413" i="4" l="1"/>
  <c r="W413" i="4"/>
  <c r="Y413" i="4"/>
  <c r="M413" i="4"/>
  <c r="Z413" i="4"/>
  <c r="X413" i="4" l="1"/>
  <c r="AA413" i="4" s="1"/>
  <c r="AB413" i="4" s="1"/>
  <c r="P413" i="4"/>
  <c r="N413" i="4"/>
  <c r="R413" i="4"/>
  <c r="G413" i="4" l="1"/>
  <c r="Q413" i="4"/>
  <c r="S413" i="4" s="1"/>
  <c r="T413" i="4" s="1"/>
  <c r="AC413" i="4"/>
  <c r="H414" i="4"/>
  <c r="K414" i="4" l="1"/>
  <c r="AG413" i="4"/>
  <c r="C414" i="4" s="1"/>
  <c r="AD413" i="4"/>
  <c r="AE413" i="4" s="1"/>
  <c r="AF413" i="4"/>
  <c r="AI413" i="4"/>
  <c r="AJ413" i="4" s="1"/>
  <c r="AK414" i="4" l="1"/>
  <c r="AH413" i="4"/>
  <c r="D414" i="4" s="1"/>
  <c r="B414" i="4"/>
  <c r="AL414" i="4"/>
  <c r="O415" i="4"/>
  <c r="L414" i="4" l="1"/>
  <c r="U414" i="4" s="1"/>
  <c r="V414" i="4" s="1"/>
  <c r="I414" i="4"/>
  <c r="E414" i="4"/>
  <c r="F414" i="4" l="1"/>
  <c r="W414" i="4"/>
  <c r="Y414" i="4"/>
  <c r="M414" i="4"/>
  <c r="Z414" i="4"/>
  <c r="X414" i="4" l="1"/>
  <c r="AA414" i="4" s="1"/>
  <c r="AB414" i="4" s="1"/>
  <c r="P414" i="4"/>
  <c r="N414" i="4"/>
  <c r="R414" i="4"/>
  <c r="G414" i="4" l="1"/>
  <c r="Q414" i="4"/>
  <c r="S414" i="4" s="1"/>
  <c r="H415" i="4"/>
  <c r="AC414" i="4"/>
  <c r="K415" i="4" l="1"/>
  <c r="AI414" i="4"/>
  <c r="AJ414" i="4" s="1"/>
  <c r="AD414" i="4"/>
  <c r="AE414" i="4" s="1"/>
  <c r="AG414" i="4"/>
  <c r="C415" i="4" s="1"/>
  <c r="AF414" i="4"/>
  <c r="B415" i="4" s="1"/>
  <c r="T414" i="4"/>
  <c r="O416" i="4"/>
  <c r="AL415" i="4" l="1"/>
  <c r="I415" i="4"/>
  <c r="AH414" i="4"/>
  <c r="D415" i="4" s="1"/>
  <c r="AK415" i="4"/>
  <c r="E415" i="4"/>
  <c r="F415" i="4" l="1"/>
  <c r="L415" i="4"/>
  <c r="U415" i="4" s="1"/>
  <c r="V415" i="4" s="1"/>
  <c r="M415" i="4" l="1"/>
  <c r="N415" i="4" s="1"/>
  <c r="Q415" i="4" s="1"/>
  <c r="Y415" i="4"/>
  <c r="W415" i="4"/>
  <c r="X415" i="4" s="1"/>
  <c r="Z415" i="4"/>
  <c r="P415" i="4" l="1"/>
  <c r="G415" i="4"/>
  <c r="AA415" i="4"/>
  <c r="AB415" i="4" s="1"/>
  <c r="R415" i="4"/>
  <c r="S415" i="4" l="1"/>
  <c r="T415" i="4" s="1"/>
  <c r="AC415" i="4"/>
  <c r="H416" i="4"/>
  <c r="AD415" i="4" l="1"/>
  <c r="AE415" i="4" s="1"/>
  <c r="AF415" i="4"/>
  <c r="B416" i="4" s="1"/>
  <c r="AI415" i="4"/>
  <c r="AJ415" i="4" s="1"/>
  <c r="AG415" i="4"/>
  <c r="C416" i="4" s="1"/>
  <c r="K416" i="4"/>
  <c r="O417" i="4"/>
  <c r="AH415" i="4" l="1"/>
  <c r="D416" i="4" s="1"/>
  <c r="L416" i="4" s="1"/>
  <c r="U416" i="4" s="1"/>
  <c r="V416" i="4" s="1"/>
  <c r="AL416" i="4"/>
  <c r="AK416" i="4"/>
  <c r="I416" i="4"/>
  <c r="E416" i="4"/>
  <c r="F416" i="4" l="1"/>
  <c r="W416" i="4"/>
  <c r="Y416" i="4"/>
  <c r="M416" i="4"/>
  <c r="Z416" i="4"/>
  <c r="X416" i="4" l="1"/>
  <c r="AA416" i="4" s="1"/>
  <c r="AB416" i="4" s="1"/>
  <c r="N416" i="4"/>
  <c r="P416" i="4"/>
  <c r="R416" i="4"/>
  <c r="Q416" i="4" l="1"/>
  <c r="S416" i="4" s="1"/>
  <c r="G416" i="4"/>
  <c r="H417" i="4"/>
  <c r="AC416" i="4"/>
  <c r="K417" i="4" l="1"/>
  <c r="AI416" i="4"/>
  <c r="AJ416" i="4" s="1"/>
  <c r="AD416" i="4"/>
  <c r="AE416" i="4" s="1"/>
  <c r="AG416" i="4"/>
  <c r="C417" i="4" s="1"/>
  <c r="AF416" i="4"/>
  <c r="T416" i="4"/>
  <c r="AH416" i="4" l="1"/>
  <c r="D417" i="4" s="1"/>
  <c r="L417" i="4" s="1"/>
  <c r="U417" i="4" s="1"/>
  <c r="V417" i="4" s="1"/>
  <c r="B417" i="4"/>
  <c r="AL417" i="4"/>
  <c r="AK417" i="4"/>
  <c r="O418" i="4"/>
  <c r="W417" i="4" l="1"/>
  <c r="Y417" i="4"/>
  <c r="M417" i="4"/>
  <c r="N417" i="4" s="1"/>
  <c r="I417" i="4"/>
  <c r="Z417" i="4"/>
  <c r="E417" i="4"/>
  <c r="F417" i="4" l="1"/>
  <c r="X417" i="4" s="1"/>
  <c r="AA417" i="4" s="1"/>
  <c r="AB417" i="4" s="1"/>
  <c r="Q417" i="4"/>
  <c r="P417" i="4"/>
  <c r="R417" i="4"/>
  <c r="G417" i="4" l="1"/>
  <c r="S417" i="4"/>
  <c r="T417" i="4" s="1"/>
  <c r="AC417" i="4"/>
  <c r="H418" i="4"/>
  <c r="AD417" i="4" l="1"/>
  <c r="AE417" i="4" s="1"/>
  <c r="AI417" i="4"/>
  <c r="AJ417" i="4" s="1"/>
  <c r="AF417" i="4"/>
  <c r="B418" i="4" s="1"/>
  <c r="AG417" i="4"/>
  <c r="C418" i="4" s="1"/>
  <c r="K418" i="4"/>
  <c r="O419" i="4"/>
  <c r="AK418" i="4" l="1"/>
  <c r="AH417" i="4"/>
  <c r="D418" i="4" s="1"/>
  <c r="L418" i="4" s="1"/>
  <c r="U418" i="4" s="1"/>
  <c r="V418" i="4" s="1"/>
  <c r="AL418" i="4"/>
  <c r="I418" i="4"/>
  <c r="E418" i="4"/>
  <c r="F418" i="4" l="1"/>
  <c r="W418" i="4"/>
  <c r="Y418" i="4"/>
  <c r="M418" i="4"/>
  <c r="Z418" i="4"/>
  <c r="X418" i="4" l="1"/>
  <c r="AA418" i="4" s="1"/>
  <c r="AB418" i="4" s="1"/>
  <c r="P418" i="4"/>
  <c r="N418" i="4"/>
  <c r="Q418" i="4" s="1"/>
  <c r="R418" i="4"/>
  <c r="G418" i="4" l="1"/>
  <c r="S418" i="4"/>
  <c r="H419" i="4"/>
  <c r="AC418" i="4"/>
  <c r="K419" i="4" l="1"/>
  <c r="AD418" i="4"/>
  <c r="AE418" i="4" s="1"/>
  <c r="AI418" i="4"/>
  <c r="AJ418" i="4" s="1"/>
  <c r="AG418" i="4"/>
  <c r="C419" i="4" s="1"/>
  <c r="AF418" i="4"/>
  <c r="T418" i="4"/>
  <c r="B419" i="4" l="1"/>
  <c r="AH418" i="4"/>
  <c r="D419" i="4" s="1"/>
  <c r="AL419" i="4"/>
  <c r="AK419" i="4"/>
  <c r="O420" i="4"/>
  <c r="L419" i="4" l="1"/>
  <c r="U419" i="4" s="1"/>
  <c r="V419" i="4" s="1"/>
  <c r="I419" i="4"/>
  <c r="E419" i="4"/>
  <c r="F419" i="4" l="1"/>
  <c r="M419" i="4"/>
  <c r="P419" i="4" s="1"/>
  <c r="Y419" i="4"/>
  <c r="W419" i="4"/>
  <c r="Z419" i="4"/>
  <c r="R419" i="4"/>
  <c r="X419" i="4" l="1"/>
  <c r="AA419" i="4" s="1"/>
  <c r="AB419" i="4" s="1"/>
  <c r="N419" i="4"/>
  <c r="Q419" i="4" s="1"/>
  <c r="S419" i="4" s="1"/>
  <c r="AC419" i="4"/>
  <c r="H420" i="4"/>
  <c r="G419" i="4" l="1"/>
  <c r="AI419" i="4"/>
  <c r="AJ419" i="4" s="1"/>
  <c r="AG419" i="4"/>
  <c r="C420" i="4" s="1"/>
  <c r="AD419" i="4"/>
  <c r="AE419" i="4" s="1"/>
  <c r="AF419" i="4"/>
  <c r="B420" i="4" s="1"/>
  <c r="K420" i="4"/>
  <c r="T419" i="4"/>
  <c r="O421" i="4"/>
  <c r="I420" i="4" l="1"/>
  <c r="AH419" i="4"/>
  <c r="D420" i="4" s="1"/>
  <c r="L420" i="4" s="1"/>
  <c r="AK420" i="4"/>
  <c r="AL420" i="4"/>
  <c r="E420" i="4"/>
  <c r="F420" i="4" l="1"/>
  <c r="U420" i="4"/>
  <c r="V420" i="4" s="1"/>
  <c r="M420" i="4"/>
  <c r="Y420" i="4" l="1"/>
  <c r="W420" i="4"/>
  <c r="X420" i="4" s="1"/>
  <c r="N420" i="4"/>
  <c r="P420" i="4"/>
  <c r="R420" i="4"/>
  <c r="Z420" i="4"/>
  <c r="Q420" i="4" l="1"/>
  <c r="S420" i="4" s="1"/>
  <c r="G420" i="4"/>
  <c r="AA420" i="4"/>
  <c r="AB420" i="4" s="1"/>
  <c r="H421" i="4"/>
  <c r="AC420" i="4"/>
  <c r="AI420" i="4" l="1"/>
  <c r="AJ420" i="4" s="1"/>
  <c r="AD420" i="4"/>
  <c r="AE420" i="4" s="1"/>
  <c r="AG420" i="4"/>
  <c r="C421" i="4" s="1"/>
  <c r="AF420" i="4"/>
  <c r="K421" i="4"/>
  <c r="T420" i="4"/>
  <c r="AH420" i="4" l="1"/>
  <c r="D421" i="4" s="1"/>
  <c r="L421" i="4" s="1"/>
  <c r="M421" i="4" s="1"/>
  <c r="AL421" i="4"/>
  <c r="B421" i="4"/>
  <c r="AK421" i="4"/>
  <c r="O422" i="4"/>
  <c r="U421" i="4" l="1"/>
  <c r="V421" i="4" s="1"/>
  <c r="W421" i="4" s="1"/>
  <c r="N421" i="4"/>
  <c r="P421" i="4"/>
  <c r="I421" i="4"/>
  <c r="E421" i="4"/>
  <c r="R421" i="4"/>
  <c r="F421" i="4" l="1"/>
  <c r="X421" i="4" s="1"/>
  <c r="Q421" i="4"/>
  <c r="S421" i="4" s="1"/>
  <c r="T421" i="4" s="1"/>
  <c r="Y421" i="4"/>
  <c r="H422" i="4"/>
  <c r="Z421" i="4"/>
  <c r="G421" i="4" l="1"/>
  <c r="AA421" i="4"/>
  <c r="AB421" i="4" s="1"/>
  <c r="K422" i="4"/>
  <c r="AC421" i="4"/>
  <c r="AD421" i="4" l="1"/>
  <c r="AE421" i="4" s="1"/>
  <c r="AF421" i="4"/>
  <c r="B422" i="4" s="1"/>
  <c r="AG421" i="4"/>
  <c r="C422" i="4" s="1"/>
  <c r="AI421" i="4"/>
  <c r="AJ421" i="4" s="1"/>
  <c r="O423" i="4"/>
  <c r="AK422" i="4" l="1"/>
  <c r="AH421" i="4"/>
  <c r="D422" i="4" s="1"/>
  <c r="L422" i="4" s="1"/>
  <c r="U422" i="4" s="1"/>
  <c r="V422" i="4" s="1"/>
  <c r="AL422" i="4"/>
  <c r="I422" i="4"/>
  <c r="E422" i="4"/>
  <c r="F422" i="4" l="1"/>
  <c r="Y422" i="4"/>
  <c r="W422" i="4"/>
  <c r="M422" i="4"/>
  <c r="Z422" i="4"/>
  <c r="X422" i="4" l="1"/>
  <c r="AA422" i="4" s="1"/>
  <c r="AB422" i="4" s="1"/>
  <c r="P422" i="4"/>
  <c r="N422" i="4"/>
  <c r="R422" i="4"/>
  <c r="G422" i="4" l="1"/>
  <c r="Q422" i="4"/>
  <c r="S422" i="4" s="1"/>
  <c r="T422" i="4" s="1"/>
  <c r="H423" i="4"/>
  <c r="AC422" i="4"/>
  <c r="K423" i="4" l="1"/>
  <c r="AF422" i="4"/>
  <c r="AD422" i="4"/>
  <c r="AE422" i="4" s="1"/>
  <c r="AG422" i="4"/>
  <c r="C423" i="4" s="1"/>
  <c r="AI422" i="4"/>
  <c r="AJ422" i="4" s="1"/>
  <c r="AH422" i="4" l="1"/>
  <c r="D423" i="4" s="1"/>
  <c r="L423" i="4" s="1"/>
  <c r="U423" i="4" s="1"/>
  <c r="V423" i="4" s="1"/>
  <c r="B423" i="4"/>
  <c r="AK423" i="4"/>
  <c r="AL423" i="4"/>
  <c r="O424" i="4"/>
  <c r="M423" i="4" l="1"/>
  <c r="N423" i="4" s="1"/>
  <c r="W423" i="4"/>
  <c r="Y423" i="4"/>
  <c r="I423" i="4"/>
  <c r="E423" i="4"/>
  <c r="Z423" i="4"/>
  <c r="F423" i="4" l="1"/>
  <c r="X423" i="4" s="1"/>
  <c r="AA423" i="4" s="1"/>
  <c r="AB423" i="4" s="1"/>
  <c r="P423" i="4"/>
  <c r="Q423" i="4"/>
  <c r="R423" i="4"/>
  <c r="G423" i="4" l="1"/>
  <c r="S423" i="4"/>
  <c r="T423" i="4" s="1"/>
  <c r="AC423" i="4"/>
  <c r="H424" i="4"/>
  <c r="K424" i="4" l="1"/>
  <c r="AI423" i="4"/>
  <c r="AJ423" i="4" s="1"/>
  <c r="AG423" i="4"/>
  <c r="C424" i="4" s="1"/>
  <c r="AF423" i="4"/>
  <c r="AD423" i="4"/>
  <c r="AE423" i="4" s="1"/>
  <c r="AL424" i="4" l="1"/>
  <c r="AH423" i="4"/>
  <c r="D424" i="4" s="1"/>
  <c r="L424" i="4" s="1"/>
  <c r="U424" i="4" s="1"/>
  <c r="V424" i="4" s="1"/>
  <c r="B424" i="4"/>
  <c r="AK424" i="4"/>
  <c r="O425" i="4"/>
  <c r="W424" i="4" l="1"/>
  <c r="Y424" i="4"/>
  <c r="I424" i="4"/>
  <c r="M424" i="4"/>
  <c r="P424" i="4" s="1"/>
  <c r="E424" i="4"/>
  <c r="Z424" i="4"/>
  <c r="R424" i="4"/>
  <c r="F424" i="4" l="1"/>
  <c r="X424" i="4" s="1"/>
  <c r="AA424" i="4" s="1"/>
  <c r="AB424" i="4" s="1"/>
  <c r="N424" i="4"/>
  <c r="Q424" i="4" s="1"/>
  <c r="S424" i="4" s="1"/>
  <c r="H425" i="4"/>
  <c r="AC424" i="4"/>
  <c r="G424" i="4" l="1"/>
  <c r="K425" i="4"/>
  <c r="AG424" i="4"/>
  <c r="C425" i="4" s="1"/>
  <c r="AI424" i="4"/>
  <c r="AJ424" i="4" s="1"/>
  <c r="AF424" i="4"/>
  <c r="AD424" i="4"/>
  <c r="AE424" i="4" s="1"/>
  <c r="T424" i="4"/>
  <c r="AK425" i="4" l="1"/>
  <c r="AL425" i="4"/>
  <c r="B425" i="4"/>
  <c r="AH424" i="4"/>
  <c r="D425" i="4" s="1"/>
  <c r="O426" i="4"/>
  <c r="I425" i="4" l="1"/>
  <c r="L425" i="4"/>
  <c r="U425" i="4" s="1"/>
  <c r="V425" i="4" s="1"/>
  <c r="E425" i="4"/>
  <c r="F425" i="4" l="1"/>
  <c r="W425" i="4"/>
  <c r="Y425" i="4"/>
  <c r="M425" i="4"/>
  <c r="Z425" i="4"/>
  <c r="X425" i="4" l="1"/>
  <c r="AA425" i="4" s="1"/>
  <c r="AB425" i="4" s="1"/>
  <c r="P425" i="4"/>
  <c r="N425" i="4"/>
  <c r="R425" i="4"/>
  <c r="G425" i="4" l="1"/>
  <c r="Q425" i="4"/>
  <c r="S425" i="4" s="1"/>
  <c r="T425" i="4" s="1"/>
  <c r="AC425" i="4"/>
  <c r="H426" i="4"/>
  <c r="K426" i="4" l="1"/>
  <c r="AI425" i="4"/>
  <c r="AJ425" i="4" s="1"/>
  <c r="AG425" i="4"/>
  <c r="C426" i="4" s="1"/>
  <c r="AF425" i="4"/>
  <c r="AD425" i="4"/>
  <c r="AE425" i="4" s="1"/>
  <c r="AK426" i="4" l="1"/>
  <c r="B426" i="4"/>
  <c r="AH425" i="4"/>
  <c r="D426" i="4" s="1"/>
  <c r="AL426" i="4"/>
  <c r="O427" i="4"/>
  <c r="I426" i="4" l="1"/>
  <c r="L426" i="4"/>
  <c r="U426" i="4" s="1"/>
  <c r="V426" i="4" s="1"/>
  <c r="E426" i="4"/>
  <c r="F426" i="4" l="1"/>
  <c r="M426" i="4"/>
  <c r="N426" i="4" s="1"/>
  <c r="W426" i="4"/>
  <c r="Y426" i="4"/>
  <c r="Z426" i="4"/>
  <c r="X426" i="4" l="1"/>
  <c r="AA426" i="4" s="1"/>
  <c r="AB426" i="4" s="1"/>
  <c r="Q426" i="4"/>
  <c r="P426" i="4"/>
  <c r="G426" i="4"/>
  <c r="R426" i="4"/>
  <c r="S426" i="4" l="1"/>
  <c r="AC426" i="4"/>
  <c r="H427" i="4"/>
  <c r="K427" i="4" l="1"/>
  <c r="AI426" i="4"/>
  <c r="AJ426" i="4" s="1"/>
  <c r="AG426" i="4"/>
  <c r="C427" i="4" s="1"/>
  <c r="AF426" i="4"/>
  <c r="B427" i="4" s="1"/>
  <c r="AD426" i="4"/>
  <c r="AE426" i="4" s="1"/>
  <c r="T426" i="4"/>
  <c r="O428" i="4"/>
  <c r="AH426" i="4" l="1"/>
  <c r="D427" i="4" s="1"/>
  <c r="L427" i="4" s="1"/>
  <c r="U427" i="4" s="1"/>
  <c r="V427" i="4" s="1"/>
  <c r="Y427" i="4" s="1"/>
  <c r="AL427" i="4"/>
  <c r="AK427" i="4"/>
  <c r="I427" i="4"/>
  <c r="E427" i="4"/>
  <c r="Z427" i="4"/>
  <c r="F427" i="4" l="1"/>
  <c r="W427" i="4"/>
  <c r="M427" i="4"/>
  <c r="X427" i="4" l="1"/>
  <c r="AA427" i="4" s="1"/>
  <c r="AB427" i="4" s="1"/>
  <c r="P427" i="4"/>
  <c r="N427" i="4"/>
  <c r="R427" i="4"/>
  <c r="G427" i="4" l="1"/>
  <c r="Q427" i="4"/>
  <c r="S427" i="4" s="1"/>
  <c r="AC427" i="4"/>
  <c r="H428" i="4"/>
  <c r="K428" i="4" l="1"/>
  <c r="AF427" i="4"/>
  <c r="B428" i="4" s="1"/>
  <c r="AG427" i="4"/>
  <c r="C428" i="4" s="1"/>
  <c r="AI427" i="4"/>
  <c r="AJ427" i="4" s="1"/>
  <c r="AD427" i="4"/>
  <c r="AE427" i="4" s="1"/>
  <c r="T427" i="4"/>
  <c r="O429" i="4"/>
  <c r="I428" i="4" l="1"/>
  <c r="AH427" i="4"/>
  <c r="D428" i="4" s="1"/>
  <c r="L428" i="4" s="1"/>
  <c r="U428" i="4" s="1"/>
  <c r="V428" i="4" s="1"/>
  <c r="W428" i="4" s="1"/>
  <c r="AK428" i="4"/>
  <c r="AL428" i="4"/>
  <c r="E428" i="4"/>
  <c r="F428" i="4" l="1"/>
  <c r="X428" i="4" s="1"/>
  <c r="M428" i="4"/>
  <c r="P428" i="4" s="1"/>
  <c r="Y428" i="4"/>
  <c r="R428" i="4"/>
  <c r="Z428" i="4"/>
  <c r="AA428" i="4" l="1"/>
  <c r="AB428" i="4" s="1"/>
  <c r="N428" i="4"/>
  <c r="Q428" i="4" l="1"/>
  <c r="S428" i="4" s="1"/>
  <c r="G428" i="4"/>
  <c r="AC428" i="4"/>
  <c r="H429" i="4"/>
  <c r="K429" i="4" l="1"/>
  <c r="AI428" i="4"/>
  <c r="AJ428" i="4" s="1"/>
  <c r="AF428" i="4"/>
  <c r="AG428" i="4"/>
  <c r="C429" i="4" s="1"/>
  <c r="AD428" i="4"/>
  <c r="AE428" i="4" s="1"/>
  <c r="T428" i="4"/>
  <c r="AH428" i="4" l="1"/>
  <c r="D429" i="4" s="1"/>
  <c r="L429" i="4" s="1"/>
  <c r="U429" i="4" s="1"/>
  <c r="V429" i="4" s="1"/>
  <c r="AL429" i="4"/>
  <c r="B429" i="4"/>
  <c r="AK429" i="4"/>
  <c r="O430" i="4"/>
  <c r="W429" i="4" l="1"/>
  <c r="M429" i="4"/>
  <c r="N429" i="4" s="1"/>
  <c r="I429" i="4"/>
  <c r="Y429" i="4"/>
  <c r="Z429" i="4"/>
  <c r="E429" i="4"/>
  <c r="F429" i="4" l="1"/>
  <c r="X429" i="4" s="1"/>
  <c r="AA429" i="4" s="1"/>
  <c r="AB429" i="4" s="1"/>
  <c r="P429" i="4"/>
  <c r="Q429" i="4"/>
  <c r="R429" i="4"/>
  <c r="G429" i="4" l="1"/>
  <c r="S429" i="4"/>
  <c r="T429" i="4" s="1"/>
  <c r="H430" i="4"/>
  <c r="AC429" i="4"/>
  <c r="AG429" i="4" l="1"/>
  <c r="C430" i="4" s="1"/>
  <c r="AF429" i="4"/>
  <c r="B430" i="4" s="1"/>
  <c r="AD429" i="4"/>
  <c r="AE429" i="4" s="1"/>
  <c r="AI429" i="4"/>
  <c r="AJ429" i="4" s="1"/>
  <c r="K430" i="4"/>
  <c r="O431" i="4"/>
  <c r="AH429" i="4" l="1"/>
  <c r="D430" i="4" s="1"/>
  <c r="L430" i="4" s="1"/>
  <c r="U430" i="4" s="1"/>
  <c r="V430" i="4" s="1"/>
  <c r="AL430" i="4"/>
  <c r="AK430" i="4"/>
  <c r="I430" i="4"/>
  <c r="E430" i="4"/>
  <c r="F430" i="4" l="1"/>
  <c r="M430" i="4"/>
  <c r="W430" i="4"/>
  <c r="Y430" i="4"/>
  <c r="Z430" i="4"/>
  <c r="X430" i="4" l="1"/>
  <c r="AA430" i="4" s="1"/>
  <c r="AB430" i="4" s="1"/>
  <c r="P430" i="4"/>
  <c r="N430" i="4"/>
  <c r="Q430" i="4" s="1"/>
  <c r="R430" i="4"/>
  <c r="G430" i="4" l="1"/>
  <c r="S430" i="4"/>
  <c r="T430" i="4" s="1"/>
  <c r="AC430" i="4"/>
  <c r="H431" i="4"/>
  <c r="K431" i="4" l="1"/>
  <c r="AD430" i="4"/>
  <c r="AE430" i="4" s="1"/>
  <c r="AI430" i="4"/>
  <c r="AJ430" i="4" s="1"/>
  <c r="AG430" i="4"/>
  <c r="C431" i="4" s="1"/>
  <c r="AF430" i="4"/>
  <c r="AK431" i="4" l="1"/>
  <c r="AL431" i="4"/>
  <c r="B431" i="4"/>
  <c r="AH430" i="4"/>
  <c r="D431" i="4" s="1"/>
  <c r="O432" i="4"/>
  <c r="L431" i="4" l="1"/>
  <c r="U431" i="4" s="1"/>
  <c r="V431" i="4" s="1"/>
  <c r="I431" i="4"/>
  <c r="E431" i="4"/>
  <c r="F431" i="4" l="1"/>
  <c r="W431" i="4"/>
  <c r="Y431" i="4"/>
  <c r="M431" i="4"/>
  <c r="Z431" i="4"/>
  <c r="X431" i="4" l="1"/>
  <c r="AA431" i="4" s="1"/>
  <c r="AB431" i="4" s="1"/>
  <c r="N431" i="4"/>
  <c r="P431" i="4"/>
  <c r="R431" i="4"/>
  <c r="G431" i="4" l="1"/>
  <c r="Q431" i="4"/>
  <c r="S431" i="4" s="1"/>
  <c r="T431" i="4" s="1"/>
  <c r="AC431" i="4"/>
  <c r="H432" i="4"/>
  <c r="K432" i="4" l="1"/>
  <c r="AI431" i="4"/>
  <c r="AJ431" i="4" s="1"/>
  <c r="AD431" i="4"/>
  <c r="AE431" i="4" s="1"/>
  <c r="AG431" i="4"/>
  <c r="C432" i="4" s="1"/>
  <c r="AF431" i="4"/>
  <c r="B432" i="4" l="1"/>
  <c r="AH431" i="4"/>
  <c r="D432" i="4" s="1"/>
  <c r="AL432" i="4"/>
  <c r="AK432" i="4"/>
  <c r="O433" i="4"/>
  <c r="L432" i="4" l="1"/>
  <c r="U432" i="4" s="1"/>
  <c r="V432" i="4" s="1"/>
  <c r="I432" i="4"/>
  <c r="E432" i="4"/>
  <c r="F432" i="4" l="1"/>
  <c r="Y432" i="4"/>
  <c r="W432" i="4"/>
  <c r="M432" i="4"/>
  <c r="Z432" i="4"/>
  <c r="X432" i="4" l="1"/>
  <c r="AA432" i="4" s="1"/>
  <c r="AB432" i="4" s="1"/>
  <c r="N432" i="4"/>
  <c r="P432" i="4"/>
  <c r="R432" i="4"/>
  <c r="G432" i="4" l="1"/>
  <c r="Q432" i="4"/>
  <c r="S432" i="4" s="1"/>
  <c r="T432" i="4" s="1"/>
  <c r="H433" i="4"/>
  <c r="AC432" i="4"/>
  <c r="K433" i="4" l="1"/>
  <c r="AD432" i="4"/>
  <c r="AE432" i="4" s="1"/>
  <c r="AI432" i="4"/>
  <c r="AJ432" i="4" s="1"/>
  <c r="AG432" i="4"/>
  <c r="C433" i="4" s="1"/>
  <c r="AF432" i="4"/>
  <c r="AL433" i="4" l="1"/>
  <c r="AK433" i="4"/>
  <c r="B433" i="4"/>
  <c r="AH432" i="4"/>
  <c r="D433" i="4" s="1"/>
  <c r="O434" i="4"/>
  <c r="I433" i="4" l="1"/>
  <c r="L433" i="4"/>
  <c r="U433" i="4" s="1"/>
  <c r="V433" i="4" s="1"/>
  <c r="E433" i="4"/>
  <c r="F433" i="4" l="1"/>
  <c r="Y433" i="4"/>
  <c r="W433" i="4"/>
  <c r="M433" i="4"/>
  <c r="Z433" i="4"/>
  <c r="X433" i="4" l="1"/>
  <c r="AA433" i="4" s="1"/>
  <c r="AB433" i="4" s="1"/>
  <c r="N433" i="4"/>
  <c r="P433" i="4"/>
  <c r="R433" i="4"/>
  <c r="Q433" i="4" l="1"/>
  <c r="S433" i="4" s="1"/>
  <c r="G433" i="4"/>
  <c r="AC433" i="4"/>
  <c r="H434" i="4"/>
  <c r="K434" i="4" l="1"/>
  <c r="AD433" i="4"/>
  <c r="AE433" i="4" s="1"/>
  <c r="AI433" i="4"/>
  <c r="AJ433" i="4" s="1"/>
  <c r="AG433" i="4"/>
  <c r="C434" i="4" s="1"/>
  <c r="AF433" i="4"/>
  <c r="B434" i="4" s="1"/>
  <c r="T433" i="4"/>
  <c r="O435" i="4"/>
  <c r="AL434" i="4" l="1"/>
  <c r="AH433" i="4"/>
  <c r="D434" i="4" s="1"/>
  <c r="I434" i="4"/>
  <c r="AK434" i="4"/>
  <c r="E434" i="4"/>
  <c r="F434" i="4" l="1"/>
  <c r="L434" i="4"/>
  <c r="U434" i="4" s="1"/>
  <c r="V434" i="4" s="1"/>
  <c r="Y434" i="4" l="1"/>
  <c r="W434" i="4"/>
  <c r="X434" i="4" s="1"/>
  <c r="M434" i="4"/>
  <c r="Z434" i="4"/>
  <c r="N434" i="4" l="1"/>
  <c r="P434" i="4"/>
  <c r="AA434" i="4"/>
  <c r="AB434" i="4" s="1"/>
  <c r="R434" i="4"/>
  <c r="G434" i="4" l="1"/>
  <c r="Q434" i="4"/>
  <c r="S434" i="4" s="1"/>
  <c r="T434" i="4" s="1"/>
  <c r="H435" i="4"/>
  <c r="AC434" i="4"/>
  <c r="K435" i="4" l="1"/>
  <c r="AD434" i="4"/>
  <c r="AE434" i="4" s="1"/>
  <c r="AI434" i="4"/>
  <c r="AJ434" i="4" s="1"/>
  <c r="AF434" i="4"/>
  <c r="AG434" i="4"/>
  <c r="C435" i="4" s="1"/>
  <c r="AK435" i="4" l="1"/>
  <c r="AL435" i="4"/>
  <c r="B435" i="4"/>
  <c r="AH434" i="4"/>
  <c r="D435" i="4" s="1"/>
  <c r="O436" i="4"/>
  <c r="L435" i="4" l="1"/>
  <c r="U435" i="4" s="1"/>
  <c r="V435" i="4" s="1"/>
  <c r="I435" i="4"/>
  <c r="E435" i="4"/>
  <c r="F435" i="4" l="1"/>
  <c r="Y435" i="4"/>
  <c r="W435" i="4"/>
  <c r="M435" i="4"/>
  <c r="Z435" i="4"/>
  <c r="X435" i="4" l="1"/>
  <c r="AA435" i="4" s="1"/>
  <c r="AB435" i="4" s="1"/>
  <c r="N435" i="4"/>
  <c r="P435" i="4"/>
  <c r="R435" i="4"/>
  <c r="Q435" i="4" l="1"/>
  <c r="S435" i="4" s="1"/>
  <c r="G435" i="4"/>
  <c r="AC435" i="4"/>
  <c r="H436" i="4"/>
  <c r="K436" i="4" l="1"/>
  <c r="AI435" i="4"/>
  <c r="AJ435" i="4" s="1"/>
  <c r="AD435" i="4"/>
  <c r="AE435" i="4" s="1"/>
  <c r="AG435" i="4"/>
  <c r="C436" i="4" s="1"/>
  <c r="AF435" i="4"/>
  <c r="T435" i="4"/>
  <c r="AH435" i="4" l="1"/>
  <c r="D436" i="4" s="1"/>
  <c r="B436" i="4"/>
  <c r="AL436" i="4"/>
  <c r="AK436" i="4"/>
  <c r="O437" i="4"/>
  <c r="L436" i="4" l="1"/>
  <c r="U436" i="4" s="1"/>
  <c r="V436" i="4" s="1"/>
  <c r="Y436" i="4" s="1"/>
  <c r="I436" i="4"/>
  <c r="Z436" i="4"/>
  <c r="E436" i="4"/>
  <c r="F436" i="4" l="1"/>
  <c r="M436" i="4"/>
  <c r="P436" i="4" s="1"/>
  <c r="W436" i="4"/>
  <c r="R436" i="4"/>
  <c r="X436" i="4" l="1"/>
  <c r="AA436" i="4" s="1"/>
  <c r="AB436" i="4" s="1"/>
  <c r="N436" i="4"/>
  <c r="Q436" i="4" l="1"/>
  <c r="S436" i="4" s="1"/>
  <c r="G436" i="4"/>
  <c r="H437" i="4"/>
  <c r="AC436" i="4"/>
  <c r="K437" i="4" l="1"/>
  <c r="AI436" i="4"/>
  <c r="AJ436" i="4" s="1"/>
  <c r="AG436" i="4"/>
  <c r="C437" i="4" s="1"/>
  <c r="AD436" i="4"/>
  <c r="AE436" i="4" s="1"/>
  <c r="AF436" i="4"/>
  <c r="T436" i="4"/>
  <c r="AL437" i="4" l="1"/>
  <c r="B437" i="4"/>
  <c r="AH436" i="4"/>
  <c r="D437" i="4" s="1"/>
  <c r="AK437" i="4"/>
  <c r="O438" i="4"/>
  <c r="L437" i="4" l="1"/>
  <c r="U437" i="4" s="1"/>
  <c r="V437" i="4" s="1"/>
  <c r="I437" i="4"/>
  <c r="E437" i="4"/>
  <c r="F437" i="4" l="1"/>
  <c r="M437" i="4"/>
  <c r="N437" i="4" s="1"/>
  <c r="Q437" i="4" s="1"/>
  <c r="Y437" i="4"/>
  <c r="W437" i="4"/>
  <c r="Z437" i="4"/>
  <c r="X437" i="4" l="1"/>
  <c r="AA437" i="4" s="1"/>
  <c r="AB437" i="4" s="1"/>
  <c r="P437" i="4"/>
  <c r="G437" i="4"/>
  <c r="R437" i="4"/>
  <c r="S437" i="4" l="1"/>
  <c r="AC437" i="4"/>
  <c r="H438" i="4"/>
  <c r="AF437" i="4" l="1"/>
  <c r="B438" i="4" s="1"/>
  <c r="AI437" i="4"/>
  <c r="AJ437" i="4" s="1"/>
  <c r="AD437" i="4"/>
  <c r="AE437" i="4" s="1"/>
  <c r="AG437" i="4"/>
  <c r="C438" i="4" s="1"/>
  <c r="K438" i="4"/>
  <c r="T437" i="4"/>
  <c r="O439" i="4"/>
  <c r="AL438" i="4" l="1"/>
  <c r="AK438" i="4"/>
  <c r="AH437" i="4"/>
  <c r="D438" i="4" s="1"/>
  <c r="L438" i="4" s="1"/>
  <c r="U438" i="4" s="1"/>
  <c r="V438" i="4" s="1"/>
  <c r="I438" i="4"/>
  <c r="E438" i="4"/>
  <c r="F438" i="4" l="1"/>
  <c r="M438" i="4"/>
  <c r="W438" i="4"/>
  <c r="Y438" i="4"/>
  <c r="Z438" i="4"/>
  <c r="X438" i="4" l="1"/>
  <c r="AA438" i="4" s="1"/>
  <c r="AB438" i="4" s="1"/>
  <c r="N438" i="4"/>
  <c r="P438" i="4"/>
  <c r="R438" i="4"/>
  <c r="G438" i="4" l="1"/>
  <c r="Q438" i="4"/>
  <c r="S438" i="4" s="1"/>
  <c r="AC438" i="4"/>
  <c r="H439" i="4"/>
  <c r="K439" i="4" l="1"/>
  <c r="AG438" i="4"/>
  <c r="C439" i="4" s="1"/>
  <c r="AD438" i="4"/>
  <c r="AE438" i="4" s="1"/>
  <c r="AI438" i="4"/>
  <c r="AJ438" i="4" s="1"/>
  <c r="AF438" i="4"/>
  <c r="B439" i="4" s="1"/>
  <c r="T438" i="4"/>
  <c r="O440" i="4"/>
  <c r="AH438" i="4" l="1"/>
  <c r="D439" i="4" s="1"/>
  <c r="L439" i="4" s="1"/>
  <c r="U439" i="4" s="1"/>
  <c r="V439" i="4" s="1"/>
  <c r="W439" i="4" s="1"/>
  <c r="AL439" i="4"/>
  <c r="AK439" i="4"/>
  <c r="I439" i="4"/>
  <c r="E439" i="4"/>
  <c r="F439" i="4" l="1"/>
  <c r="X439" i="4" s="1"/>
  <c r="M439" i="4"/>
  <c r="P439" i="4" s="1"/>
  <c r="Y439" i="4"/>
  <c r="Z439" i="4"/>
  <c r="R439" i="4"/>
  <c r="N439" i="4" l="1"/>
  <c r="G439" i="4" s="1"/>
  <c r="AA439" i="4"/>
  <c r="AB439" i="4" s="1"/>
  <c r="Q439" i="4" l="1"/>
  <c r="S439" i="4" s="1"/>
  <c r="T439" i="4" s="1"/>
  <c r="H440" i="4"/>
  <c r="AC439" i="4"/>
  <c r="AD439" i="4" l="1"/>
  <c r="AE439" i="4" s="1"/>
  <c r="AF439" i="4"/>
  <c r="B440" i="4" s="1"/>
  <c r="AG439" i="4"/>
  <c r="C440" i="4" s="1"/>
  <c r="AI439" i="4"/>
  <c r="AJ439" i="4" s="1"/>
  <c r="K440" i="4"/>
  <c r="O441" i="4"/>
  <c r="AK440" i="4" l="1"/>
  <c r="AH439" i="4"/>
  <c r="D440" i="4" s="1"/>
  <c r="L440" i="4" s="1"/>
  <c r="U440" i="4" s="1"/>
  <c r="V440" i="4" s="1"/>
  <c r="Y440" i="4" s="1"/>
  <c r="AL440" i="4"/>
  <c r="I440" i="4"/>
  <c r="E440" i="4"/>
  <c r="Z440" i="4"/>
  <c r="F440" i="4" l="1"/>
  <c r="M440" i="4"/>
  <c r="N440" i="4" s="1"/>
  <c r="Q440" i="4" s="1"/>
  <c r="W440" i="4"/>
  <c r="X440" i="4" l="1"/>
  <c r="AA440" i="4" s="1"/>
  <c r="AB440" i="4" s="1"/>
  <c r="P440" i="4"/>
  <c r="G440" i="4"/>
  <c r="R440" i="4"/>
  <c r="S440" i="4" l="1"/>
  <c r="T440" i="4" s="1"/>
  <c r="AC440" i="4"/>
  <c r="H441" i="4"/>
  <c r="AG440" i="4" l="1"/>
  <c r="C441" i="4" s="1"/>
  <c r="AF440" i="4"/>
  <c r="AI440" i="4"/>
  <c r="AJ440" i="4" s="1"/>
  <c r="AD440" i="4"/>
  <c r="AE440" i="4" s="1"/>
  <c r="K441" i="4"/>
  <c r="AH440" i="4" l="1"/>
  <c r="D441" i="4" s="1"/>
  <c r="L441" i="4" s="1"/>
  <c r="U441" i="4" s="1"/>
  <c r="V441" i="4" s="1"/>
  <c r="B441" i="4"/>
  <c r="I441" i="4" s="1"/>
  <c r="AK441" i="4"/>
  <c r="AL441" i="4"/>
  <c r="O442" i="4"/>
  <c r="E441" i="4"/>
  <c r="F441" i="4" l="1"/>
  <c r="M441" i="4"/>
  <c r="N441" i="4" s="1"/>
  <c r="W441" i="4"/>
  <c r="Y441" i="4"/>
  <c r="Z441" i="4"/>
  <c r="X441" i="4" l="1"/>
  <c r="AA441" i="4" s="1"/>
  <c r="AB441" i="4" s="1"/>
  <c r="P441" i="4"/>
  <c r="Q441" i="4"/>
  <c r="G441" i="4"/>
  <c r="R441" i="4"/>
  <c r="S441" i="4" l="1"/>
  <c r="T441" i="4" s="1"/>
  <c r="H442" i="4"/>
  <c r="AC441" i="4"/>
  <c r="AD441" i="4" l="1"/>
  <c r="AE441" i="4" s="1"/>
  <c r="AI441" i="4"/>
  <c r="AJ441" i="4" s="1"/>
  <c r="AF441" i="4"/>
  <c r="B442" i="4" s="1"/>
  <c r="AG441" i="4"/>
  <c r="C442" i="4" s="1"/>
  <c r="K442" i="4"/>
  <c r="O443" i="4"/>
  <c r="AK442" i="4" l="1"/>
  <c r="AL442" i="4"/>
  <c r="AH441" i="4"/>
  <c r="D442" i="4" s="1"/>
  <c r="L442" i="4" s="1"/>
  <c r="U442" i="4" s="1"/>
  <c r="V442" i="4" s="1"/>
  <c r="Y442" i="4" s="1"/>
  <c r="I442" i="4"/>
  <c r="Z442" i="4"/>
  <c r="E442" i="4"/>
  <c r="F442" i="4" l="1"/>
  <c r="W442" i="4"/>
  <c r="M442" i="4"/>
  <c r="X442" i="4" l="1"/>
  <c r="AA442" i="4" s="1"/>
  <c r="AB442" i="4" s="1"/>
  <c r="P442" i="4"/>
  <c r="N442" i="4"/>
  <c r="R442" i="4"/>
  <c r="Q442" i="4" l="1"/>
  <c r="S442" i="4" s="1"/>
  <c r="G442" i="4"/>
  <c r="AC442" i="4"/>
  <c r="H443" i="4"/>
  <c r="K443" i="4" l="1"/>
  <c r="AD442" i="4"/>
  <c r="AE442" i="4" s="1"/>
  <c r="AG442" i="4"/>
  <c r="C443" i="4" s="1"/>
  <c r="AI442" i="4"/>
  <c r="AJ442" i="4" s="1"/>
  <c r="AF442" i="4"/>
  <c r="T442" i="4"/>
  <c r="AH442" i="4" l="1"/>
  <c r="D443" i="4" s="1"/>
  <c r="L443" i="4" s="1"/>
  <c r="U443" i="4" s="1"/>
  <c r="V443" i="4" s="1"/>
  <c r="AK443" i="4"/>
  <c r="B443" i="4"/>
  <c r="AL443" i="4"/>
  <c r="O444" i="4"/>
  <c r="Y443" i="4" l="1"/>
  <c r="M443" i="4"/>
  <c r="N443" i="4" s="1"/>
  <c r="W443" i="4"/>
  <c r="I443" i="4"/>
  <c r="Z443" i="4"/>
  <c r="E443" i="4"/>
  <c r="F443" i="4" l="1"/>
  <c r="X443" i="4" s="1"/>
  <c r="AA443" i="4" s="1"/>
  <c r="AB443" i="4" s="1"/>
  <c r="Q443" i="4"/>
  <c r="P443" i="4"/>
  <c r="R443" i="4"/>
  <c r="G443" i="4" l="1"/>
  <c r="S443" i="4"/>
  <c r="T443" i="4" s="1"/>
  <c r="H444" i="4"/>
  <c r="AC443" i="4"/>
  <c r="K444" i="4" l="1"/>
  <c r="AF443" i="4"/>
  <c r="B444" i="4" s="1"/>
  <c r="AD443" i="4"/>
  <c r="AE443" i="4" s="1"/>
  <c r="AG443" i="4"/>
  <c r="C444" i="4" s="1"/>
  <c r="AI443" i="4"/>
  <c r="AJ443" i="4" s="1"/>
  <c r="O445" i="4"/>
  <c r="AL444" i="4" l="1"/>
  <c r="AH443" i="4"/>
  <c r="D444" i="4" s="1"/>
  <c r="L444" i="4" s="1"/>
  <c r="U444" i="4" s="1"/>
  <c r="V444" i="4" s="1"/>
  <c r="W444" i="4" s="1"/>
  <c r="AK444" i="4"/>
  <c r="I444" i="4"/>
  <c r="E444" i="4"/>
  <c r="F444" i="4" l="1"/>
  <c r="X444" i="4" s="1"/>
  <c r="Y444" i="4"/>
  <c r="M444" i="4"/>
  <c r="N444" i="4" s="1"/>
  <c r="Z444" i="4"/>
  <c r="P444" i="4" l="1"/>
  <c r="AA444" i="4"/>
  <c r="AB444" i="4" s="1"/>
  <c r="Q444" i="4"/>
  <c r="G444" i="4"/>
  <c r="R444" i="4"/>
  <c r="S444" i="4" l="1"/>
  <c r="AC444" i="4"/>
  <c r="H445" i="4"/>
  <c r="AG444" i="4" l="1"/>
  <c r="C445" i="4" s="1"/>
  <c r="AD444" i="4"/>
  <c r="AE444" i="4" s="1"/>
  <c r="AF444" i="4"/>
  <c r="B445" i="4" s="1"/>
  <c r="AI444" i="4"/>
  <c r="AJ444" i="4" s="1"/>
  <c r="K445" i="4"/>
  <c r="T444" i="4"/>
  <c r="O446" i="4"/>
  <c r="AL445" i="4" l="1"/>
  <c r="AH444" i="4"/>
  <c r="D445" i="4" s="1"/>
  <c r="L445" i="4" s="1"/>
  <c r="U445" i="4" s="1"/>
  <c r="V445" i="4" s="1"/>
  <c r="W445" i="4" s="1"/>
  <c r="AK445" i="4"/>
  <c r="I445" i="4"/>
  <c r="E445" i="4"/>
  <c r="F445" i="4" l="1"/>
  <c r="X445" i="4" s="1"/>
  <c r="Y445" i="4"/>
  <c r="M445" i="4"/>
  <c r="P445" i="4" s="1"/>
  <c r="R445" i="4"/>
  <c r="Z445" i="4"/>
  <c r="AA445" i="4" l="1"/>
  <c r="AB445" i="4" s="1"/>
  <c r="N445" i="4"/>
  <c r="G445" i="4" s="1"/>
  <c r="Q445" i="4" l="1"/>
  <c r="S445" i="4" s="1"/>
  <c r="T445" i="4" s="1"/>
  <c r="H446" i="4"/>
  <c r="AC445" i="4"/>
  <c r="AG445" i="4" l="1"/>
  <c r="C446" i="4" s="1"/>
  <c r="AD445" i="4"/>
  <c r="AE445" i="4" s="1"/>
  <c r="AI445" i="4"/>
  <c r="AJ445" i="4" s="1"/>
  <c r="AF445" i="4"/>
  <c r="B446" i="4" s="1"/>
  <c r="K446" i="4"/>
  <c r="O447" i="4"/>
  <c r="I446" i="4" l="1"/>
  <c r="AH445" i="4"/>
  <c r="D446" i="4" s="1"/>
  <c r="L446" i="4" s="1"/>
  <c r="U446" i="4" s="1"/>
  <c r="V446" i="4" s="1"/>
  <c r="Y446" i="4" s="1"/>
  <c r="AK446" i="4"/>
  <c r="AL446" i="4"/>
  <c r="E446" i="4"/>
  <c r="Z446" i="4"/>
  <c r="F446" i="4" l="1"/>
  <c r="W446" i="4"/>
  <c r="M446" i="4"/>
  <c r="X446" i="4" l="1"/>
  <c r="AA446" i="4" s="1"/>
  <c r="AB446" i="4" s="1"/>
  <c r="N446" i="4"/>
  <c r="P446" i="4"/>
  <c r="R446" i="4"/>
  <c r="Q446" i="4" l="1"/>
  <c r="S446" i="4" s="1"/>
  <c r="G446" i="4"/>
  <c r="H447" i="4"/>
  <c r="AC446" i="4"/>
  <c r="K447" i="4" l="1"/>
  <c r="AD446" i="4"/>
  <c r="AE446" i="4" s="1"/>
  <c r="AG446" i="4"/>
  <c r="C447" i="4" s="1"/>
  <c r="AI446" i="4"/>
  <c r="AJ446" i="4" s="1"/>
  <c r="AF446" i="4"/>
  <c r="T446" i="4"/>
  <c r="AL447" i="4" l="1"/>
  <c r="AH446" i="4"/>
  <c r="D447" i="4" s="1"/>
  <c r="L447" i="4" s="1"/>
  <c r="U447" i="4" s="1"/>
  <c r="V447" i="4" s="1"/>
  <c r="AK447" i="4"/>
  <c r="B447" i="4"/>
  <c r="O448" i="4"/>
  <c r="M447" i="4" l="1"/>
  <c r="N447" i="4" s="1"/>
  <c r="I447" i="4"/>
  <c r="W447" i="4"/>
  <c r="Y447" i="4"/>
  <c r="Z447" i="4"/>
  <c r="E447" i="4"/>
  <c r="F447" i="4" l="1"/>
  <c r="X447" i="4" s="1"/>
  <c r="AA447" i="4" s="1"/>
  <c r="AB447" i="4" s="1"/>
  <c r="Q447" i="4"/>
  <c r="P447" i="4"/>
  <c r="R447" i="4"/>
  <c r="G447" i="4" l="1"/>
  <c r="S447" i="4"/>
  <c r="H448" i="4"/>
  <c r="AC447" i="4"/>
  <c r="AG447" i="4" l="1"/>
  <c r="C448" i="4" s="1"/>
  <c r="AF447" i="4"/>
  <c r="AD447" i="4"/>
  <c r="AE447" i="4" s="1"/>
  <c r="AI447" i="4"/>
  <c r="AJ447" i="4" s="1"/>
  <c r="AM447" i="4" s="1"/>
  <c r="K448" i="4"/>
  <c r="T447" i="4"/>
  <c r="AH447" i="4" l="1"/>
  <c r="D448" i="4" s="1"/>
  <c r="L448" i="4" s="1"/>
  <c r="U448" i="4" s="1"/>
  <c r="V448" i="4" s="1"/>
  <c r="B448" i="4"/>
  <c r="I448" i="4" s="1"/>
  <c r="AK448" i="4"/>
  <c r="AL448" i="4"/>
  <c r="O449" i="4"/>
  <c r="E448" i="4"/>
  <c r="F448" i="4" l="1"/>
  <c r="W448" i="4"/>
  <c r="Y448" i="4"/>
  <c r="M448" i="4"/>
  <c r="Z448" i="4"/>
  <c r="X448" i="4" l="1"/>
  <c r="AA448" i="4" s="1"/>
  <c r="AB448" i="4" s="1"/>
  <c r="N448" i="4"/>
  <c r="Q448" i="4" s="1"/>
  <c r="P448" i="4"/>
  <c r="R448" i="4"/>
  <c r="G448" i="4" l="1"/>
  <c r="S448" i="4"/>
  <c r="AC448" i="4"/>
  <c r="H449" i="4"/>
  <c r="K449" i="4" l="1"/>
  <c r="AI448" i="4"/>
  <c r="AJ448" i="4" s="1"/>
  <c r="AD448" i="4"/>
  <c r="AE448" i="4" s="1"/>
  <c r="AG448" i="4"/>
  <c r="C449" i="4" s="1"/>
  <c r="AF448" i="4"/>
  <c r="T448" i="4"/>
  <c r="AK449" i="4" l="1"/>
  <c r="B449" i="4"/>
  <c r="AH448" i="4"/>
  <c r="D449" i="4" s="1"/>
  <c r="AL449" i="4"/>
  <c r="O450" i="4"/>
  <c r="L449" i="4" l="1"/>
  <c r="U449" i="4" s="1"/>
  <c r="V449" i="4" s="1"/>
  <c r="I449" i="4"/>
  <c r="E449" i="4"/>
  <c r="F449" i="4" l="1"/>
  <c r="M449" i="4"/>
  <c r="Y449" i="4"/>
  <c r="W449" i="4"/>
  <c r="Z449" i="4"/>
  <c r="X449" i="4" l="1"/>
  <c r="AA449" i="4" s="1"/>
  <c r="AB449" i="4" s="1"/>
  <c r="P449" i="4"/>
  <c r="N449" i="4"/>
  <c r="G449" i="4" s="1"/>
  <c r="R449" i="4"/>
  <c r="Q449" i="4" l="1"/>
  <c r="S449" i="4" s="1"/>
  <c r="H450" i="4"/>
  <c r="AC449" i="4"/>
  <c r="AI449" i="4" l="1"/>
  <c r="AJ449" i="4" s="1"/>
  <c r="AD449" i="4"/>
  <c r="AE449" i="4" s="1"/>
  <c r="AG449" i="4"/>
  <c r="C450" i="4" s="1"/>
  <c r="AF449" i="4"/>
  <c r="K450" i="4"/>
  <c r="T449" i="4"/>
  <c r="AK450" i="4" l="1"/>
  <c r="AL450" i="4"/>
  <c r="AH449" i="4"/>
  <c r="D450" i="4" s="1"/>
  <c r="L450" i="4" s="1"/>
  <c r="B450" i="4"/>
  <c r="I450" i="4" s="1"/>
  <c r="O451" i="4"/>
  <c r="E450" i="4"/>
  <c r="F450" i="4" l="1"/>
  <c r="U450" i="4"/>
  <c r="V450" i="4" s="1"/>
  <c r="M450" i="4"/>
  <c r="N450" i="4" l="1"/>
  <c r="P450" i="4"/>
  <c r="Y450" i="4"/>
  <c r="W450" i="4"/>
  <c r="X450" i="4" s="1"/>
  <c r="R450" i="4"/>
  <c r="Z450" i="4"/>
  <c r="AA450" i="4" l="1"/>
  <c r="AB450" i="4" s="1"/>
  <c r="G450" i="4"/>
  <c r="Q450" i="4"/>
  <c r="S450" i="4" s="1"/>
  <c r="T450" i="4" s="1"/>
  <c r="AC450" i="4"/>
  <c r="H451" i="4"/>
  <c r="K451" i="4" l="1"/>
  <c r="AI450" i="4"/>
  <c r="AJ450" i="4" s="1"/>
  <c r="AG450" i="4"/>
  <c r="C451" i="4" s="1"/>
  <c r="AD450" i="4"/>
  <c r="AE450" i="4" s="1"/>
  <c r="AF450" i="4"/>
  <c r="B451" i="4" s="1"/>
  <c r="O452" i="4"/>
  <c r="I451" i="4" l="1"/>
  <c r="AK451" i="4"/>
  <c r="AH450" i="4"/>
  <c r="D451" i="4" s="1"/>
  <c r="L451" i="4" s="1"/>
  <c r="U451" i="4" s="1"/>
  <c r="V451" i="4" s="1"/>
  <c r="Y451" i="4" s="1"/>
  <c r="AL451" i="4"/>
  <c r="E451" i="4"/>
  <c r="Z451" i="4"/>
  <c r="F451" i="4" l="1"/>
  <c r="W451" i="4"/>
  <c r="M451" i="4"/>
  <c r="N451" i="4" s="1"/>
  <c r="X451" i="4" l="1"/>
  <c r="AA451" i="4" s="1"/>
  <c r="AB451" i="4" s="1"/>
  <c r="P451" i="4"/>
  <c r="G451" i="4"/>
  <c r="Q451" i="4"/>
  <c r="R451" i="4"/>
  <c r="S451" i="4" l="1"/>
  <c r="T451" i="4" s="1"/>
  <c r="AC451" i="4"/>
  <c r="H452" i="4"/>
  <c r="AF451" i="4" l="1"/>
  <c r="AG451" i="4"/>
  <c r="C452" i="4" s="1"/>
  <c r="AD451" i="4"/>
  <c r="AE451" i="4" s="1"/>
  <c r="AI451" i="4"/>
  <c r="AJ451" i="4" s="1"/>
  <c r="K452" i="4"/>
  <c r="AH451" i="4" l="1"/>
  <c r="D452" i="4" s="1"/>
  <c r="L452" i="4" s="1"/>
  <c r="U452" i="4" s="1"/>
  <c r="V452" i="4" s="1"/>
  <c r="AK452" i="4"/>
  <c r="AL452" i="4"/>
  <c r="B452" i="4"/>
  <c r="O453" i="4"/>
  <c r="I452" i="4" l="1"/>
  <c r="M452" i="4"/>
  <c r="P452" i="4" s="1"/>
  <c r="Y452" i="4"/>
  <c r="W452" i="4"/>
  <c r="R452" i="4"/>
  <c r="Z452" i="4"/>
  <c r="E452" i="4"/>
  <c r="F452" i="4" l="1"/>
  <c r="X452" i="4" s="1"/>
  <c r="AA452" i="4" s="1"/>
  <c r="AB452" i="4" s="1"/>
  <c r="N452" i="4"/>
  <c r="Q452" i="4" s="1"/>
  <c r="S452" i="4" s="1"/>
  <c r="T452" i="4" s="1"/>
  <c r="H453" i="4"/>
  <c r="AC452" i="4"/>
  <c r="G452" i="4" l="1"/>
  <c r="K453" i="4"/>
  <c r="AD452" i="4"/>
  <c r="AE452" i="4" s="1"/>
  <c r="AI452" i="4"/>
  <c r="AJ452" i="4" s="1"/>
  <c r="AG452" i="4"/>
  <c r="C453" i="4" s="1"/>
  <c r="AF452" i="4"/>
  <c r="AK453" i="4" l="1"/>
  <c r="AH452" i="4"/>
  <c r="D453" i="4" s="1"/>
  <c r="AL453" i="4"/>
  <c r="B453" i="4"/>
  <c r="O454" i="4"/>
  <c r="L453" i="4" l="1"/>
  <c r="U453" i="4" s="1"/>
  <c r="V453" i="4" s="1"/>
  <c r="I453" i="4"/>
  <c r="E453" i="4"/>
  <c r="F453" i="4" l="1"/>
  <c r="Y453" i="4"/>
  <c r="W453" i="4"/>
  <c r="M453" i="4"/>
  <c r="Z453" i="4"/>
  <c r="X453" i="4" l="1"/>
  <c r="AA453" i="4" s="1"/>
  <c r="AB453" i="4" s="1"/>
  <c r="P453" i="4"/>
  <c r="N453" i="4"/>
  <c r="R453" i="4"/>
  <c r="Q453" i="4" l="1"/>
  <c r="S453" i="4" s="1"/>
  <c r="G453" i="4"/>
  <c r="H454" i="4"/>
  <c r="AC453" i="4"/>
  <c r="K454" i="4" l="1"/>
  <c r="AI453" i="4"/>
  <c r="AJ453" i="4" s="1"/>
  <c r="AD453" i="4"/>
  <c r="AE453" i="4" s="1"/>
  <c r="AG453" i="4"/>
  <c r="C454" i="4" s="1"/>
  <c r="AF453" i="4"/>
  <c r="T453" i="4"/>
  <c r="AK454" i="4" l="1"/>
  <c r="B454" i="4"/>
  <c r="AH453" i="4"/>
  <c r="D454" i="4" s="1"/>
  <c r="AL454" i="4"/>
  <c r="O455" i="4"/>
  <c r="I454" i="4" l="1"/>
  <c r="L454" i="4"/>
  <c r="U454" i="4" s="1"/>
  <c r="V454" i="4" s="1"/>
  <c r="E454" i="4"/>
  <c r="F454" i="4" l="1"/>
  <c r="Y454" i="4"/>
  <c r="W454" i="4"/>
  <c r="M454" i="4"/>
  <c r="Z454" i="4"/>
  <c r="X454" i="4" l="1"/>
  <c r="AA454" i="4" s="1"/>
  <c r="AB454" i="4" s="1"/>
  <c r="N454" i="4"/>
  <c r="Q454" i="4" s="1"/>
  <c r="P454" i="4"/>
  <c r="R454" i="4"/>
  <c r="G454" i="4" l="1"/>
  <c r="S454" i="4"/>
  <c r="T454" i="4" s="1"/>
  <c r="AC454" i="4"/>
  <c r="H455" i="4"/>
  <c r="K455" i="4" l="1"/>
  <c r="AI454" i="4"/>
  <c r="AJ454" i="4" s="1"/>
  <c r="AD454" i="4"/>
  <c r="AE454" i="4" s="1"/>
  <c r="AG454" i="4"/>
  <c r="C455" i="4" s="1"/>
  <c r="AF454" i="4"/>
  <c r="AK455" i="4" l="1"/>
  <c r="AH454" i="4"/>
  <c r="D455" i="4" s="1"/>
  <c r="B455" i="4"/>
  <c r="AL455" i="4"/>
  <c r="O456" i="4"/>
  <c r="L455" i="4" l="1"/>
  <c r="U455" i="4" s="1"/>
  <c r="V455" i="4" s="1"/>
  <c r="I455" i="4"/>
  <c r="E455" i="4"/>
  <c r="F455" i="4" l="1"/>
  <c r="W455" i="4"/>
  <c r="Y455" i="4"/>
  <c r="M455" i="4"/>
  <c r="Z455" i="4"/>
  <c r="X455" i="4" l="1"/>
  <c r="AA455" i="4" s="1"/>
  <c r="AB455" i="4" s="1"/>
  <c r="P455" i="4"/>
  <c r="N455" i="4"/>
  <c r="R455" i="4"/>
  <c r="G455" i="4" l="1"/>
  <c r="Q455" i="4"/>
  <c r="S455" i="4" s="1"/>
  <c r="AC455" i="4"/>
  <c r="H456" i="4"/>
  <c r="K456" i="4" l="1"/>
  <c r="AI455" i="4"/>
  <c r="AJ455" i="4" s="1"/>
  <c r="AD455" i="4"/>
  <c r="AE455" i="4" s="1"/>
  <c r="AG455" i="4"/>
  <c r="C456" i="4" s="1"/>
  <c r="AF455" i="4"/>
  <c r="B456" i="4" s="1"/>
  <c r="T455" i="4"/>
  <c r="O457" i="4"/>
  <c r="I456" i="4" l="1"/>
  <c r="AH455" i="4"/>
  <c r="D456" i="4" s="1"/>
  <c r="AL456" i="4"/>
  <c r="AK456" i="4"/>
  <c r="E456" i="4"/>
  <c r="F456" i="4" l="1"/>
  <c r="L456" i="4"/>
  <c r="U456" i="4" s="1"/>
  <c r="V456" i="4" s="1"/>
  <c r="M456" i="4" l="1"/>
  <c r="N456" i="4" s="1"/>
  <c r="W456" i="4"/>
  <c r="X456" i="4" s="1"/>
  <c r="Y456" i="4"/>
  <c r="Z456" i="4"/>
  <c r="P456" i="4" l="1"/>
  <c r="Q456" i="4"/>
  <c r="G456" i="4"/>
  <c r="AA456" i="4"/>
  <c r="AB456" i="4" s="1"/>
  <c r="R456" i="4"/>
  <c r="S456" i="4" l="1"/>
  <c r="AC456" i="4"/>
  <c r="H457" i="4"/>
  <c r="AG456" i="4" l="1"/>
  <c r="C457" i="4" s="1"/>
  <c r="AF456" i="4"/>
  <c r="B457" i="4" s="1"/>
  <c r="AD456" i="4"/>
  <c r="AE456" i="4" s="1"/>
  <c r="AI456" i="4"/>
  <c r="AJ456" i="4" s="1"/>
  <c r="K457" i="4"/>
  <c r="T456" i="4"/>
  <c r="O458" i="4"/>
  <c r="AL457" i="4" l="1"/>
  <c r="AH456" i="4"/>
  <c r="D457" i="4" s="1"/>
  <c r="L457" i="4" s="1"/>
  <c r="U457" i="4" s="1"/>
  <c r="V457" i="4" s="1"/>
  <c r="AK457" i="4"/>
  <c r="I457" i="4"/>
  <c r="E457" i="4"/>
  <c r="F457" i="4" l="1"/>
  <c r="Y457" i="4"/>
  <c r="W457" i="4"/>
  <c r="M457" i="4"/>
  <c r="Z457" i="4"/>
  <c r="X457" i="4" l="1"/>
  <c r="AA457" i="4" s="1"/>
  <c r="AB457" i="4" s="1"/>
  <c r="P457" i="4"/>
  <c r="N457" i="4"/>
  <c r="R457" i="4"/>
  <c r="Q457" i="4" l="1"/>
  <c r="S457" i="4" s="1"/>
  <c r="G457" i="4"/>
  <c r="AC457" i="4"/>
  <c r="H458" i="4"/>
  <c r="K458" i="4" l="1"/>
  <c r="AI457" i="4"/>
  <c r="AJ457" i="4" s="1"/>
  <c r="AD457" i="4"/>
  <c r="AE457" i="4" s="1"/>
  <c r="AG457" i="4"/>
  <c r="C458" i="4" s="1"/>
  <c r="AF457" i="4"/>
  <c r="T457" i="4"/>
  <c r="B458" i="4" l="1"/>
  <c r="AH457" i="4"/>
  <c r="D458" i="4" s="1"/>
  <c r="AK458" i="4"/>
  <c r="AL458" i="4"/>
  <c r="O459" i="4"/>
  <c r="L458" i="4" l="1"/>
  <c r="U458" i="4" s="1"/>
  <c r="V458" i="4" s="1"/>
  <c r="I458" i="4"/>
  <c r="E458" i="4"/>
  <c r="F458" i="4" l="1"/>
  <c r="W458" i="4"/>
  <c r="Y458" i="4"/>
  <c r="M458" i="4"/>
  <c r="Z458" i="4"/>
  <c r="X458" i="4" l="1"/>
  <c r="AA458" i="4" s="1"/>
  <c r="AB458" i="4" s="1"/>
  <c r="N458" i="4"/>
  <c r="Q458" i="4" s="1"/>
  <c r="P458" i="4"/>
  <c r="R458" i="4"/>
  <c r="G458" i="4" l="1"/>
  <c r="S458" i="4"/>
  <c r="AC458" i="4"/>
  <c r="H459" i="4"/>
  <c r="K459" i="4" l="1"/>
  <c r="AI458" i="4"/>
  <c r="AJ458" i="4" s="1"/>
  <c r="AD458" i="4"/>
  <c r="AE458" i="4" s="1"/>
  <c r="AG458" i="4"/>
  <c r="C459" i="4" s="1"/>
  <c r="AF458" i="4"/>
  <c r="T458" i="4"/>
  <c r="AK459" i="4" l="1"/>
  <c r="AL459" i="4"/>
  <c r="AH458" i="4"/>
  <c r="D459" i="4" s="1"/>
  <c r="B459" i="4"/>
  <c r="O460" i="4"/>
  <c r="L459" i="4" l="1"/>
  <c r="U459" i="4" s="1"/>
  <c r="V459" i="4" s="1"/>
  <c r="I459" i="4"/>
  <c r="E459" i="4"/>
  <c r="F459" i="4" l="1"/>
  <c r="Y459" i="4"/>
  <c r="W459" i="4"/>
  <c r="M459" i="4"/>
  <c r="Z459" i="4"/>
  <c r="X459" i="4" l="1"/>
  <c r="AA459" i="4" s="1"/>
  <c r="AB459" i="4" s="1"/>
  <c r="P459" i="4"/>
  <c r="N459" i="4"/>
  <c r="Q459" i="4" s="1"/>
  <c r="R459" i="4"/>
  <c r="S459" i="4" l="1"/>
  <c r="T459" i="4" s="1"/>
  <c r="G459" i="4"/>
  <c r="H460" i="4"/>
  <c r="AC459" i="4"/>
  <c r="K460" i="4" l="1"/>
  <c r="AD459" i="4"/>
  <c r="AE459" i="4" s="1"/>
  <c r="AI459" i="4"/>
  <c r="AJ459" i="4" s="1"/>
  <c r="AG459" i="4"/>
  <c r="C460" i="4" s="1"/>
  <c r="AF459" i="4"/>
  <c r="AK460" i="4" l="1"/>
  <c r="AL460" i="4"/>
  <c r="B460" i="4"/>
  <c r="AH459" i="4"/>
  <c r="D460" i="4" s="1"/>
  <c r="O461" i="4"/>
  <c r="L460" i="4" l="1"/>
  <c r="U460" i="4" s="1"/>
  <c r="V460" i="4" s="1"/>
  <c r="I460" i="4"/>
  <c r="E460" i="4"/>
  <c r="F460" i="4" l="1"/>
  <c r="W460" i="4"/>
  <c r="Y460" i="4"/>
  <c r="M460" i="4"/>
  <c r="Z460" i="4"/>
  <c r="X460" i="4" l="1"/>
  <c r="AA460" i="4" s="1"/>
  <c r="AB460" i="4" s="1"/>
  <c r="P460" i="4"/>
  <c r="N460" i="4"/>
  <c r="R460" i="4"/>
  <c r="G460" i="4" l="1"/>
  <c r="Q460" i="4"/>
  <c r="S460" i="4" s="1"/>
  <c r="H461" i="4"/>
  <c r="AC460" i="4"/>
  <c r="K461" i="4" l="1"/>
  <c r="AD460" i="4"/>
  <c r="AE460" i="4" s="1"/>
  <c r="AI460" i="4"/>
  <c r="AJ460" i="4" s="1"/>
  <c r="AG460" i="4"/>
  <c r="C461" i="4" s="1"/>
  <c r="AF460" i="4"/>
  <c r="T460" i="4"/>
  <c r="B461" i="4" l="1"/>
  <c r="AH460" i="4"/>
  <c r="D461" i="4" s="1"/>
  <c r="AK461" i="4"/>
  <c r="AL461" i="4"/>
  <c r="O462" i="4"/>
  <c r="I461" i="4" l="1"/>
  <c r="L461" i="4"/>
  <c r="U461" i="4" s="1"/>
  <c r="V461" i="4" s="1"/>
  <c r="E461" i="4"/>
  <c r="F461" i="4" l="1"/>
  <c r="W461" i="4"/>
  <c r="Y461" i="4"/>
  <c r="M461" i="4"/>
  <c r="Z461" i="4"/>
  <c r="X461" i="4" l="1"/>
  <c r="AA461" i="4" s="1"/>
  <c r="AB461" i="4" s="1"/>
  <c r="N461" i="4"/>
  <c r="Q461" i="4" s="1"/>
  <c r="P461" i="4"/>
  <c r="R461" i="4"/>
  <c r="G461" i="4" l="1"/>
  <c r="S461" i="4"/>
  <c r="AC461" i="4"/>
  <c r="H462" i="4"/>
  <c r="K462" i="4" l="1"/>
  <c r="AI461" i="4"/>
  <c r="AJ461" i="4" s="1"/>
  <c r="AD461" i="4"/>
  <c r="AE461" i="4" s="1"/>
  <c r="AG461" i="4"/>
  <c r="C462" i="4" s="1"/>
  <c r="AF461" i="4"/>
  <c r="B462" i="4" s="1"/>
  <c r="T461" i="4"/>
  <c r="O463" i="4"/>
  <c r="AL462" i="4" l="1"/>
  <c r="AH461" i="4"/>
  <c r="D462" i="4" s="1"/>
  <c r="I462" i="4"/>
  <c r="AK462" i="4"/>
  <c r="E462" i="4"/>
  <c r="F462" i="4" l="1"/>
  <c r="L462" i="4"/>
  <c r="U462" i="4" s="1"/>
  <c r="V462" i="4" s="1"/>
  <c r="W462" i="4" l="1"/>
  <c r="X462" i="4" s="1"/>
  <c r="Y462" i="4"/>
  <c r="M462" i="4"/>
  <c r="Z462" i="4"/>
  <c r="P462" i="4" l="1"/>
  <c r="N462" i="4"/>
  <c r="Q462" i="4" s="1"/>
  <c r="AA462" i="4"/>
  <c r="AB462" i="4" s="1"/>
  <c r="R462" i="4"/>
  <c r="G462" i="4" l="1"/>
  <c r="S462" i="4"/>
  <c r="AC462" i="4"/>
  <c r="H463" i="4"/>
  <c r="K463" i="4" l="1"/>
  <c r="AD462" i="4"/>
  <c r="AE462" i="4" s="1"/>
  <c r="AI462" i="4"/>
  <c r="AJ462" i="4" s="1"/>
  <c r="AF462" i="4"/>
  <c r="AG462" i="4"/>
  <c r="C463" i="4" s="1"/>
  <c r="T462" i="4"/>
  <c r="AH462" i="4" l="1"/>
  <c r="D463" i="4" s="1"/>
  <c r="L463" i="4" s="1"/>
  <c r="U463" i="4" s="1"/>
  <c r="V463" i="4" s="1"/>
  <c r="AL463" i="4"/>
  <c r="AK463" i="4"/>
  <c r="B463" i="4"/>
  <c r="O464" i="4"/>
  <c r="Y463" i="4" l="1"/>
  <c r="W463" i="4"/>
  <c r="I463" i="4"/>
  <c r="M463" i="4"/>
  <c r="Z463" i="4"/>
  <c r="E463" i="4"/>
  <c r="F463" i="4" l="1"/>
  <c r="X463" i="4" s="1"/>
  <c r="AA463" i="4" s="1"/>
  <c r="AB463" i="4" s="1"/>
  <c r="P463" i="4"/>
  <c r="N463" i="4"/>
  <c r="R463" i="4"/>
  <c r="Q463" i="4" l="1"/>
  <c r="S463" i="4" s="1"/>
  <c r="G463" i="4"/>
  <c r="H464" i="4"/>
  <c r="AC463" i="4"/>
  <c r="K464" i="4" l="1"/>
  <c r="AD463" i="4"/>
  <c r="AE463" i="4" s="1"/>
  <c r="AI463" i="4"/>
  <c r="AJ463" i="4" s="1"/>
  <c r="AG463" i="4"/>
  <c r="C464" i="4" s="1"/>
  <c r="AF463" i="4"/>
  <c r="T463" i="4"/>
  <c r="AH463" i="4" l="1"/>
  <c r="D464" i="4" s="1"/>
  <c r="L464" i="4" s="1"/>
  <c r="U464" i="4" s="1"/>
  <c r="V464" i="4" s="1"/>
  <c r="AK464" i="4"/>
  <c r="B464" i="4"/>
  <c r="AL464" i="4"/>
  <c r="O465" i="4"/>
  <c r="M464" i="4" l="1"/>
  <c r="P464" i="4" s="1"/>
  <c r="Y464" i="4"/>
  <c r="W464" i="4"/>
  <c r="I464" i="4"/>
  <c r="Z464" i="4"/>
  <c r="R464" i="4"/>
  <c r="E464" i="4"/>
  <c r="F464" i="4" l="1"/>
  <c r="X464" i="4" s="1"/>
  <c r="AA464" i="4" s="1"/>
  <c r="AB464" i="4" s="1"/>
  <c r="N464" i="4"/>
  <c r="Q464" i="4" s="1"/>
  <c r="S464" i="4" s="1"/>
  <c r="H465" i="4"/>
  <c r="AC464" i="4"/>
  <c r="G464" i="4" l="1"/>
  <c r="K465" i="4"/>
  <c r="AI464" i="4"/>
  <c r="AJ464" i="4" s="1"/>
  <c r="AD464" i="4"/>
  <c r="AE464" i="4" s="1"/>
  <c r="AG464" i="4"/>
  <c r="C465" i="4" s="1"/>
  <c r="AF464" i="4"/>
  <c r="T464" i="4"/>
  <c r="AH464" i="4" l="1"/>
  <c r="D465" i="4" s="1"/>
  <c r="L465" i="4" s="1"/>
  <c r="U465" i="4" s="1"/>
  <c r="V465" i="4" s="1"/>
  <c r="AL465" i="4"/>
  <c r="B465" i="4"/>
  <c r="AK465" i="4"/>
  <c r="O466" i="4"/>
  <c r="W465" i="4" l="1"/>
  <c r="M465" i="4"/>
  <c r="P465" i="4" s="1"/>
  <c r="I465" i="4"/>
  <c r="Y465" i="4"/>
  <c r="E465" i="4"/>
  <c r="Z465" i="4"/>
  <c r="R465" i="4"/>
  <c r="F465" i="4" l="1"/>
  <c r="X465" i="4" s="1"/>
  <c r="AA465" i="4" s="1"/>
  <c r="AB465" i="4" s="1"/>
  <c r="N465" i="4"/>
  <c r="G465" i="4" l="1"/>
  <c r="Q465" i="4"/>
  <c r="S465" i="4" s="1"/>
  <c r="T465" i="4" s="1"/>
  <c r="H466" i="4"/>
  <c r="AC465" i="4"/>
  <c r="AI465" i="4" l="1"/>
  <c r="AJ465" i="4" s="1"/>
  <c r="AG465" i="4"/>
  <c r="C466" i="4" s="1"/>
  <c r="AD465" i="4"/>
  <c r="AE465" i="4" s="1"/>
  <c r="AF465" i="4"/>
  <c r="K466" i="4"/>
  <c r="AH465" i="4" l="1"/>
  <c r="D466" i="4" s="1"/>
  <c r="L466" i="4" s="1"/>
  <c r="U466" i="4" s="1"/>
  <c r="V466" i="4" s="1"/>
  <c r="AK466" i="4"/>
  <c r="B466" i="4"/>
  <c r="I466" i="4" s="1"/>
  <c r="AL466" i="4"/>
  <c r="E466" i="4"/>
  <c r="O467" i="4"/>
  <c r="F466" i="4" l="1"/>
  <c r="Y466" i="4"/>
  <c r="M466" i="4"/>
  <c r="W466" i="4"/>
  <c r="Z466" i="4"/>
  <c r="X466" i="4" l="1"/>
  <c r="AA466" i="4" s="1"/>
  <c r="AB466" i="4" s="1"/>
  <c r="N466" i="4"/>
  <c r="P466" i="4"/>
  <c r="R466" i="4"/>
  <c r="G466" i="4" l="1"/>
  <c r="Q466" i="4"/>
  <c r="S466" i="4" s="1"/>
  <c r="H467" i="4"/>
  <c r="AC466" i="4"/>
  <c r="K467" i="4" l="1"/>
  <c r="AI466" i="4"/>
  <c r="AJ466" i="4" s="1"/>
  <c r="AF466" i="4"/>
  <c r="AG466" i="4"/>
  <c r="C467" i="4" s="1"/>
  <c r="AD466" i="4"/>
  <c r="AE466" i="4" s="1"/>
  <c r="T466" i="4"/>
  <c r="AL467" i="4" l="1"/>
  <c r="AK467" i="4"/>
  <c r="AH466" i="4"/>
  <c r="D467" i="4" s="1"/>
  <c r="L467" i="4" s="1"/>
  <c r="U467" i="4" s="1"/>
  <c r="V467" i="4" s="1"/>
  <c r="B467" i="4"/>
  <c r="O468" i="4"/>
  <c r="Y467" i="4" l="1"/>
  <c r="I467" i="4"/>
  <c r="W467" i="4"/>
  <c r="M467" i="4"/>
  <c r="E467" i="4"/>
  <c r="Z467" i="4"/>
  <c r="F467" i="4" l="1"/>
  <c r="X467" i="4" s="1"/>
  <c r="AA467" i="4" s="1"/>
  <c r="AB467" i="4" s="1"/>
  <c r="P467" i="4"/>
  <c r="N467" i="4"/>
  <c r="Q467" i="4" s="1"/>
  <c r="R467" i="4"/>
  <c r="G467" i="4" l="1"/>
  <c r="S467" i="4"/>
  <c r="AC467" i="4"/>
  <c r="H468" i="4"/>
  <c r="K468" i="4" l="1"/>
  <c r="AI467" i="4"/>
  <c r="AJ467" i="4" s="1"/>
  <c r="AG467" i="4"/>
  <c r="C468" i="4" s="1"/>
  <c r="AD467" i="4"/>
  <c r="AE467" i="4" s="1"/>
  <c r="AF467" i="4"/>
  <c r="T467" i="4"/>
  <c r="AH467" i="4" l="1"/>
  <c r="D468" i="4" s="1"/>
  <c r="L468" i="4" s="1"/>
  <c r="U468" i="4" s="1"/>
  <c r="V468" i="4" s="1"/>
  <c r="AK468" i="4"/>
  <c r="B468" i="4"/>
  <c r="AL468" i="4"/>
  <c r="O469" i="4"/>
  <c r="W468" i="4" l="1"/>
  <c r="M468" i="4"/>
  <c r="N468" i="4" s="1"/>
  <c r="I468" i="4"/>
  <c r="Y468" i="4"/>
  <c r="Z468" i="4"/>
  <c r="E468" i="4"/>
  <c r="F468" i="4" l="1"/>
  <c r="G468" i="4" s="1"/>
  <c r="P468" i="4"/>
  <c r="Q468" i="4"/>
  <c r="R468" i="4"/>
  <c r="X468" i="4" l="1"/>
  <c r="AA468" i="4" s="1"/>
  <c r="AB468" i="4" s="1"/>
  <c r="S468" i="4"/>
  <c r="H469" i="4"/>
  <c r="AC468" i="4"/>
  <c r="K469" i="4" l="1"/>
  <c r="AI468" i="4"/>
  <c r="AJ468" i="4" s="1"/>
  <c r="AG468" i="4"/>
  <c r="C469" i="4" s="1"/>
  <c r="AF468" i="4"/>
  <c r="AD468" i="4"/>
  <c r="AE468" i="4" s="1"/>
  <c r="T468" i="4"/>
  <c r="B469" i="4" l="1"/>
  <c r="AH468" i="4"/>
  <c r="D469" i="4" s="1"/>
  <c r="L469" i="4" s="1"/>
  <c r="U469" i="4" s="1"/>
  <c r="V469" i="4" s="1"/>
  <c r="AL469" i="4"/>
  <c r="AK469" i="4"/>
  <c r="O470" i="4"/>
  <c r="W469" i="4" l="1"/>
  <c r="Y469" i="4"/>
  <c r="M469" i="4"/>
  <c r="N469" i="4" s="1"/>
  <c r="I469" i="4"/>
  <c r="E469" i="4"/>
  <c r="Z469" i="4"/>
  <c r="F469" i="4" l="1"/>
  <c r="X469" i="4" s="1"/>
  <c r="AA469" i="4" s="1"/>
  <c r="AB469" i="4" s="1"/>
  <c r="P469" i="4"/>
  <c r="Q469" i="4"/>
  <c r="R469" i="4"/>
  <c r="G469" i="4" l="1"/>
  <c r="S469" i="4"/>
  <c r="T469" i="4" s="1"/>
  <c r="AC469" i="4"/>
  <c r="H470" i="4"/>
  <c r="AF469" i="4" l="1"/>
  <c r="B470" i="4" s="1"/>
  <c r="AG469" i="4"/>
  <c r="C470" i="4" s="1"/>
  <c r="AD469" i="4"/>
  <c r="AE469" i="4" s="1"/>
  <c r="AI469" i="4"/>
  <c r="AJ469" i="4" s="1"/>
  <c r="K470" i="4"/>
  <c r="O471" i="4"/>
  <c r="AK470" i="4" l="1"/>
  <c r="AL470" i="4"/>
  <c r="AH469" i="4"/>
  <c r="D470" i="4" s="1"/>
  <c r="L470" i="4" s="1"/>
  <c r="U470" i="4" s="1"/>
  <c r="V470" i="4" s="1"/>
  <c r="I470" i="4"/>
  <c r="E470" i="4"/>
  <c r="F470" i="4" l="1"/>
  <c r="Y470" i="4"/>
  <c r="W470" i="4"/>
  <c r="M470" i="4"/>
  <c r="Z470" i="4"/>
  <c r="X470" i="4" l="1"/>
  <c r="AA470" i="4" s="1"/>
  <c r="AB470" i="4" s="1"/>
  <c r="N470" i="4"/>
  <c r="P470" i="4"/>
  <c r="R470" i="4"/>
  <c r="G470" i="4" l="1"/>
  <c r="Q470" i="4"/>
  <c r="S470" i="4" s="1"/>
  <c r="T470" i="4" s="1"/>
  <c r="AC470" i="4"/>
  <c r="H471" i="4"/>
  <c r="K471" i="4" l="1"/>
  <c r="AF470" i="4"/>
  <c r="AI470" i="4"/>
  <c r="AJ470" i="4" s="1"/>
  <c r="AD470" i="4"/>
  <c r="AE470" i="4" s="1"/>
  <c r="AG470" i="4"/>
  <c r="C471" i="4" s="1"/>
  <c r="AK471" i="4" l="1"/>
  <c r="B471" i="4"/>
  <c r="AH470" i="4"/>
  <c r="D471" i="4" s="1"/>
  <c r="AL471" i="4"/>
  <c r="O472" i="4"/>
  <c r="I471" i="4" l="1"/>
  <c r="L471" i="4"/>
  <c r="U471" i="4" s="1"/>
  <c r="V471" i="4" s="1"/>
  <c r="E471" i="4"/>
  <c r="F471" i="4" l="1"/>
  <c r="W471" i="4"/>
  <c r="Y471" i="4"/>
  <c r="M471" i="4"/>
  <c r="Z471" i="4"/>
  <c r="X471" i="4" l="1"/>
  <c r="AA471" i="4" s="1"/>
  <c r="AB471" i="4" s="1"/>
  <c r="N471" i="4"/>
  <c r="P471" i="4"/>
  <c r="R471" i="4"/>
  <c r="G471" i="4" l="1"/>
  <c r="Q471" i="4"/>
  <c r="S471" i="4" s="1"/>
  <c r="AC471" i="4"/>
  <c r="H472" i="4"/>
  <c r="K472" i="4" l="1"/>
  <c r="AG471" i="4"/>
  <c r="C472" i="4" s="1"/>
  <c r="AI471" i="4"/>
  <c r="AJ471" i="4" s="1"/>
  <c r="AD471" i="4"/>
  <c r="AE471" i="4" s="1"/>
  <c r="AF471" i="4"/>
  <c r="T471" i="4"/>
  <c r="B472" i="4" l="1"/>
  <c r="AH471" i="4"/>
  <c r="D472" i="4" s="1"/>
  <c r="AL472" i="4"/>
  <c r="AK472" i="4"/>
  <c r="O473" i="4"/>
  <c r="L472" i="4" l="1"/>
  <c r="U472" i="4" s="1"/>
  <c r="V472" i="4" s="1"/>
  <c r="I472" i="4"/>
  <c r="E472" i="4"/>
  <c r="F472" i="4" l="1"/>
  <c r="Y472" i="4"/>
  <c r="W472" i="4"/>
  <c r="M472" i="4"/>
  <c r="Z472" i="4"/>
  <c r="X472" i="4" l="1"/>
  <c r="AA472" i="4" s="1"/>
  <c r="AB472" i="4" s="1"/>
  <c r="N472" i="4"/>
  <c r="P472" i="4"/>
  <c r="R472" i="4"/>
  <c r="G472" i="4" l="1"/>
  <c r="Q472" i="4"/>
  <c r="S472" i="4" s="1"/>
  <c r="AC472" i="4"/>
  <c r="H473" i="4"/>
  <c r="K473" i="4" l="1"/>
  <c r="AI472" i="4"/>
  <c r="AJ472" i="4" s="1"/>
  <c r="AD472" i="4"/>
  <c r="AE472" i="4" s="1"/>
  <c r="AG472" i="4"/>
  <c r="C473" i="4" s="1"/>
  <c r="AF472" i="4"/>
  <c r="T472" i="4"/>
  <c r="AK473" i="4" l="1"/>
  <c r="B473" i="4"/>
  <c r="AH472" i="4"/>
  <c r="D473" i="4" s="1"/>
  <c r="AL473" i="4"/>
  <c r="O474" i="4"/>
  <c r="I473" i="4" l="1"/>
  <c r="L473" i="4"/>
  <c r="U473" i="4" s="1"/>
  <c r="V473" i="4" s="1"/>
  <c r="E473" i="4"/>
  <c r="F473" i="4" l="1"/>
  <c r="W473" i="4"/>
  <c r="Y473" i="4"/>
  <c r="M473" i="4"/>
  <c r="Z473" i="4"/>
  <c r="X473" i="4" l="1"/>
  <c r="AA473" i="4" s="1"/>
  <c r="AB473" i="4" s="1"/>
  <c r="P473" i="4"/>
  <c r="N473" i="4"/>
  <c r="R473" i="4"/>
  <c r="G473" i="4" l="1"/>
  <c r="Q473" i="4"/>
  <c r="S473" i="4" s="1"/>
  <c r="AC473" i="4"/>
  <c r="H474" i="4"/>
  <c r="K474" i="4" l="1"/>
  <c r="AI473" i="4"/>
  <c r="AJ473" i="4" s="1"/>
  <c r="AD473" i="4"/>
  <c r="AE473" i="4" s="1"/>
  <c r="AG473" i="4"/>
  <c r="C474" i="4" s="1"/>
  <c r="AF473" i="4"/>
  <c r="T473" i="4"/>
  <c r="AL474" i="4" l="1"/>
  <c r="AK474" i="4"/>
  <c r="B474" i="4"/>
  <c r="AH473" i="4"/>
  <c r="D474" i="4" s="1"/>
  <c r="O475" i="4"/>
  <c r="I474" i="4" l="1"/>
  <c r="L474" i="4"/>
  <c r="U474" i="4" s="1"/>
  <c r="V474" i="4" s="1"/>
  <c r="E474" i="4"/>
  <c r="F474" i="4" l="1"/>
  <c r="M474" i="4"/>
  <c r="N474" i="4" s="1"/>
  <c r="W474" i="4"/>
  <c r="Y474" i="4"/>
  <c r="Z474" i="4"/>
  <c r="X474" i="4" l="1"/>
  <c r="AA474" i="4" s="1"/>
  <c r="AB474" i="4" s="1"/>
  <c r="P474" i="4"/>
  <c r="Q474" i="4"/>
  <c r="G474" i="4"/>
  <c r="R474" i="4"/>
  <c r="S474" i="4" l="1"/>
  <c r="H475" i="4"/>
  <c r="AC474" i="4"/>
  <c r="K475" i="4" l="1"/>
  <c r="AD474" i="4"/>
  <c r="AE474" i="4" s="1"/>
  <c r="AI474" i="4"/>
  <c r="AJ474" i="4" s="1"/>
  <c r="AF474" i="4"/>
  <c r="B475" i="4" s="1"/>
  <c r="AG474" i="4"/>
  <c r="C475" i="4" s="1"/>
  <c r="T474" i="4"/>
  <c r="O476" i="4"/>
  <c r="AH474" i="4" l="1"/>
  <c r="D475" i="4" s="1"/>
  <c r="L475" i="4" s="1"/>
  <c r="U475" i="4" s="1"/>
  <c r="V475" i="4" s="1"/>
  <c r="AK475" i="4"/>
  <c r="AL475" i="4"/>
  <c r="I475" i="4"/>
  <c r="E475" i="4"/>
  <c r="F475" i="4" l="1"/>
  <c r="M475" i="4"/>
  <c r="P475" i="4" s="1"/>
  <c r="W475" i="4"/>
  <c r="Y475" i="4"/>
  <c r="Z475" i="4"/>
  <c r="R475" i="4"/>
  <c r="X475" i="4" l="1"/>
  <c r="AA475" i="4" s="1"/>
  <c r="AB475" i="4" s="1"/>
  <c r="N475" i="4"/>
  <c r="G475" i="4" s="1"/>
  <c r="Q475" i="4" l="1"/>
  <c r="S475" i="4" s="1"/>
  <c r="AC475" i="4"/>
  <c r="H476" i="4"/>
  <c r="K476" i="4" l="1"/>
  <c r="AI475" i="4"/>
  <c r="AJ475" i="4" s="1"/>
  <c r="AF475" i="4"/>
  <c r="AG475" i="4"/>
  <c r="C476" i="4" s="1"/>
  <c r="AD475" i="4"/>
  <c r="AE475" i="4" s="1"/>
  <c r="T475" i="4"/>
  <c r="AK476" i="4" l="1"/>
  <c r="AL476" i="4"/>
  <c r="AH475" i="4"/>
  <c r="D476" i="4" s="1"/>
  <c r="L476" i="4" s="1"/>
  <c r="U476" i="4" s="1"/>
  <c r="V476" i="4" s="1"/>
  <c r="B476" i="4"/>
  <c r="I476" i="4" s="1"/>
  <c r="O477" i="4"/>
  <c r="E476" i="4"/>
  <c r="F476" i="4" l="1"/>
  <c r="M476" i="4"/>
  <c r="P476" i="4" s="1"/>
  <c r="Y476" i="4"/>
  <c r="W476" i="4"/>
  <c r="Z476" i="4"/>
  <c r="R476" i="4"/>
  <c r="X476" i="4" l="1"/>
  <c r="AA476" i="4" s="1"/>
  <c r="AB476" i="4" s="1"/>
  <c r="N476" i="4"/>
  <c r="G476" i="4" s="1"/>
  <c r="Q476" i="4" l="1"/>
  <c r="S476" i="4" s="1"/>
  <c r="H477" i="4"/>
  <c r="AC476" i="4"/>
  <c r="AD476" i="4" l="1"/>
  <c r="AE476" i="4" s="1"/>
  <c r="AF476" i="4"/>
  <c r="B477" i="4" s="1"/>
  <c r="AG476" i="4"/>
  <c r="C477" i="4" s="1"/>
  <c r="AI476" i="4"/>
  <c r="AJ476" i="4" s="1"/>
  <c r="K477" i="4"/>
  <c r="T476" i="4"/>
  <c r="O478" i="4"/>
  <c r="AK477" i="4" l="1"/>
  <c r="AL477" i="4"/>
  <c r="AH476" i="4"/>
  <c r="D477" i="4" s="1"/>
  <c r="L477" i="4" s="1"/>
  <c r="U477" i="4" s="1"/>
  <c r="V477" i="4" s="1"/>
  <c r="I477" i="4"/>
  <c r="E477" i="4"/>
  <c r="F477" i="4" l="1"/>
  <c r="M477" i="4"/>
  <c r="P477" i="4" s="1"/>
  <c r="Y477" i="4"/>
  <c r="W477" i="4"/>
  <c r="R477" i="4"/>
  <c r="Z477" i="4"/>
  <c r="X477" i="4" l="1"/>
  <c r="AA477" i="4" s="1"/>
  <c r="AB477" i="4" s="1"/>
  <c r="N477" i="4"/>
  <c r="Q477" i="4" s="1"/>
  <c r="S477" i="4" s="1"/>
  <c r="H478" i="4"/>
  <c r="AC477" i="4"/>
  <c r="G477" i="4" l="1"/>
  <c r="K478" i="4"/>
  <c r="AD477" i="4"/>
  <c r="AE477" i="4" s="1"/>
  <c r="AI477" i="4"/>
  <c r="AJ477" i="4" s="1"/>
  <c r="AG477" i="4"/>
  <c r="C478" i="4" s="1"/>
  <c r="AF477" i="4"/>
  <c r="T477" i="4"/>
  <c r="B478" i="4" l="1"/>
  <c r="AH477" i="4"/>
  <c r="D478" i="4" s="1"/>
  <c r="AK478" i="4"/>
  <c r="AL478" i="4"/>
  <c r="O479" i="4"/>
  <c r="I478" i="4" l="1"/>
  <c r="L478" i="4"/>
  <c r="U478" i="4" s="1"/>
  <c r="V478" i="4" s="1"/>
  <c r="E478" i="4"/>
  <c r="F478" i="4" l="1"/>
  <c r="Y478" i="4"/>
  <c r="W478" i="4"/>
  <c r="M478" i="4"/>
  <c r="Z478" i="4"/>
  <c r="X478" i="4" l="1"/>
  <c r="AA478" i="4" s="1"/>
  <c r="AB478" i="4" s="1"/>
  <c r="N478" i="4"/>
  <c r="Q478" i="4" s="1"/>
  <c r="P478" i="4"/>
  <c r="R478" i="4"/>
  <c r="G478" i="4" l="1"/>
  <c r="S478" i="4"/>
  <c r="H479" i="4"/>
  <c r="AC478" i="4"/>
  <c r="K479" i="4" l="1"/>
  <c r="AG478" i="4"/>
  <c r="C479" i="4" s="1"/>
  <c r="AD478" i="4"/>
  <c r="AE478" i="4" s="1"/>
  <c r="AI478" i="4"/>
  <c r="AJ478" i="4" s="1"/>
  <c r="AF478" i="4"/>
  <c r="T478" i="4"/>
  <c r="AK479" i="4" l="1"/>
  <c r="B479" i="4"/>
  <c r="AH478" i="4"/>
  <c r="D479" i="4" s="1"/>
  <c r="AL479" i="4"/>
  <c r="O480" i="4"/>
  <c r="L479" i="4" l="1"/>
  <c r="U479" i="4" s="1"/>
  <c r="V479" i="4" s="1"/>
  <c r="I479" i="4"/>
  <c r="E479" i="4"/>
  <c r="F479" i="4" l="1"/>
  <c r="W479" i="4"/>
  <c r="Y479" i="4"/>
  <c r="M479" i="4"/>
  <c r="Z479" i="4"/>
  <c r="X479" i="4" l="1"/>
  <c r="AA479" i="4" s="1"/>
  <c r="AB479" i="4" s="1"/>
  <c r="P479" i="4"/>
  <c r="N479" i="4"/>
  <c r="R479" i="4"/>
  <c r="Q479" i="4" l="1"/>
  <c r="S479" i="4" s="1"/>
  <c r="G479" i="4"/>
  <c r="AC479" i="4"/>
  <c r="H480" i="4"/>
  <c r="K480" i="4" l="1"/>
  <c r="AD479" i="4"/>
  <c r="AE479" i="4" s="1"/>
  <c r="AI479" i="4"/>
  <c r="AJ479" i="4" s="1"/>
  <c r="AG479" i="4"/>
  <c r="C480" i="4" s="1"/>
  <c r="AF479" i="4"/>
  <c r="T479" i="4"/>
  <c r="B480" i="4" l="1"/>
  <c r="AH479" i="4"/>
  <c r="D480" i="4" s="1"/>
  <c r="AL480" i="4"/>
  <c r="AK480" i="4"/>
  <c r="O481" i="4"/>
  <c r="I480" i="4" l="1"/>
  <c r="L480" i="4"/>
  <c r="U480" i="4" s="1"/>
  <c r="V480" i="4" s="1"/>
  <c r="E480" i="4"/>
  <c r="F480" i="4" l="1"/>
  <c r="M480" i="4"/>
  <c r="P480" i="4" s="1"/>
  <c r="W480" i="4"/>
  <c r="Y480" i="4"/>
  <c r="Z480" i="4"/>
  <c r="R480" i="4"/>
  <c r="X480" i="4" l="1"/>
  <c r="AA480" i="4" s="1"/>
  <c r="AB480" i="4" s="1"/>
  <c r="N480" i="4"/>
  <c r="Q480" i="4" s="1"/>
  <c r="S480" i="4" s="1"/>
  <c r="AC480" i="4"/>
  <c r="H481" i="4"/>
  <c r="G480" i="4" l="1"/>
  <c r="K481" i="4"/>
  <c r="AI480" i="4"/>
  <c r="AJ480" i="4" s="1"/>
  <c r="AD480" i="4"/>
  <c r="AE480" i="4" s="1"/>
  <c r="AG480" i="4"/>
  <c r="C481" i="4" s="1"/>
  <c r="AF480" i="4"/>
  <c r="T480" i="4"/>
  <c r="AL481" i="4" l="1"/>
  <c r="B481" i="4"/>
  <c r="AH480" i="4"/>
  <c r="D481" i="4" s="1"/>
  <c r="AK481" i="4"/>
  <c r="O482" i="4"/>
  <c r="L481" i="4" l="1"/>
  <c r="U481" i="4" s="1"/>
  <c r="V481" i="4" s="1"/>
  <c r="I481" i="4"/>
  <c r="E481" i="4"/>
  <c r="F481" i="4" l="1"/>
  <c r="Y481" i="4"/>
  <c r="W481" i="4"/>
  <c r="M481" i="4"/>
  <c r="Z481" i="4"/>
  <c r="X481" i="4" l="1"/>
  <c r="AA481" i="4" s="1"/>
  <c r="AB481" i="4" s="1"/>
  <c r="P481" i="4"/>
  <c r="N481" i="4"/>
  <c r="R481" i="4"/>
  <c r="Q481" i="4" l="1"/>
  <c r="S481" i="4" s="1"/>
  <c r="G481" i="4"/>
  <c r="AC481" i="4"/>
  <c r="H482" i="4"/>
  <c r="K482" i="4" l="1"/>
  <c r="AD481" i="4"/>
  <c r="AE481" i="4" s="1"/>
  <c r="AI481" i="4"/>
  <c r="AJ481" i="4" s="1"/>
  <c r="AG481" i="4"/>
  <c r="C482" i="4" s="1"/>
  <c r="AF481" i="4"/>
  <c r="T481" i="4"/>
  <c r="AH481" i="4" l="1"/>
  <c r="D482" i="4" s="1"/>
  <c r="L482" i="4" s="1"/>
  <c r="U482" i="4" s="1"/>
  <c r="V482" i="4" s="1"/>
  <c r="AL482" i="4"/>
  <c r="B482" i="4"/>
  <c r="AK482" i="4"/>
  <c r="O483" i="4"/>
  <c r="M482" i="4" l="1"/>
  <c r="N482" i="4" s="1"/>
  <c r="Y482" i="4"/>
  <c r="I482" i="4"/>
  <c r="W482" i="4"/>
  <c r="E482" i="4"/>
  <c r="Z482" i="4"/>
  <c r="F482" i="4" l="1"/>
  <c r="X482" i="4" s="1"/>
  <c r="AA482" i="4" s="1"/>
  <c r="AB482" i="4" s="1"/>
  <c r="Q482" i="4"/>
  <c r="P482" i="4"/>
  <c r="R482" i="4"/>
  <c r="G482" i="4" l="1"/>
  <c r="S482" i="4"/>
  <c r="AC482" i="4"/>
  <c r="H483" i="4"/>
  <c r="AD482" i="4" l="1"/>
  <c r="AE482" i="4" s="1"/>
  <c r="AF482" i="4"/>
  <c r="AG482" i="4"/>
  <c r="C483" i="4" s="1"/>
  <c r="AI482" i="4"/>
  <c r="AJ482" i="4" s="1"/>
  <c r="K483" i="4"/>
  <c r="T482" i="4"/>
  <c r="AH482" i="4" l="1"/>
  <c r="D483" i="4" s="1"/>
  <c r="L483" i="4" s="1"/>
  <c r="U483" i="4" s="1"/>
  <c r="V483" i="4" s="1"/>
  <c r="AL483" i="4"/>
  <c r="B483" i="4"/>
  <c r="AK483" i="4"/>
  <c r="O484" i="4"/>
  <c r="I483" i="4" l="1"/>
  <c r="M483" i="4"/>
  <c r="N483" i="4" s="1"/>
  <c r="W483" i="4"/>
  <c r="Y483" i="4"/>
  <c r="E483" i="4"/>
  <c r="Z483" i="4"/>
  <c r="F483" i="4" l="1"/>
  <c r="X483" i="4" s="1"/>
  <c r="AA483" i="4" s="1"/>
  <c r="AB483" i="4" s="1"/>
  <c r="P483" i="4"/>
  <c r="Q483" i="4"/>
  <c r="R483" i="4"/>
  <c r="G483" i="4" l="1"/>
  <c r="S483" i="4"/>
  <c r="AC483" i="4"/>
  <c r="H484" i="4"/>
  <c r="AG483" i="4" l="1"/>
  <c r="C484" i="4" s="1"/>
  <c r="AF483" i="4"/>
  <c r="B484" i="4" s="1"/>
  <c r="AD483" i="4"/>
  <c r="AE483" i="4" s="1"/>
  <c r="AI483" i="4"/>
  <c r="AJ483" i="4" s="1"/>
  <c r="K484" i="4"/>
  <c r="T483" i="4"/>
  <c r="O485" i="4"/>
  <c r="AH483" i="4" l="1"/>
  <c r="D484" i="4" s="1"/>
  <c r="L484" i="4" s="1"/>
  <c r="U484" i="4" s="1"/>
  <c r="V484" i="4" s="1"/>
  <c r="AK484" i="4"/>
  <c r="AL484" i="4"/>
  <c r="I484" i="4"/>
  <c r="E484" i="4"/>
  <c r="F484" i="4" l="1"/>
  <c r="Y484" i="4"/>
  <c r="W484" i="4"/>
  <c r="M484" i="4"/>
  <c r="Z484" i="4"/>
  <c r="X484" i="4" l="1"/>
  <c r="AA484" i="4" s="1"/>
  <c r="AB484" i="4" s="1"/>
  <c r="N484" i="4"/>
  <c r="P484" i="4"/>
  <c r="R484" i="4"/>
  <c r="Q484" i="4" l="1"/>
  <c r="S484" i="4" s="1"/>
  <c r="G484" i="4"/>
  <c r="AC484" i="4"/>
  <c r="H485" i="4"/>
  <c r="K485" i="4" l="1"/>
  <c r="AI484" i="4"/>
  <c r="AJ484" i="4" s="1"/>
  <c r="AD484" i="4"/>
  <c r="AE484" i="4" s="1"/>
  <c r="AG484" i="4"/>
  <c r="C485" i="4" s="1"/>
  <c r="AF484" i="4"/>
  <c r="T484" i="4"/>
  <c r="B485" i="4" l="1"/>
  <c r="AH484" i="4"/>
  <c r="D485" i="4" s="1"/>
  <c r="AL485" i="4"/>
  <c r="AK485" i="4"/>
  <c r="O486" i="4"/>
  <c r="L485" i="4" l="1"/>
  <c r="U485" i="4" s="1"/>
  <c r="V485" i="4" s="1"/>
  <c r="I485" i="4"/>
  <c r="E485" i="4"/>
  <c r="F485" i="4" l="1"/>
  <c r="Y485" i="4"/>
  <c r="W485" i="4"/>
  <c r="M485" i="4"/>
  <c r="Z485" i="4"/>
  <c r="X485" i="4" l="1"/>
  <c r="AA485" i="4" s="1"/>
  <c r="AB485" i="4" s="1"/>
  <c r="N485" i="4"/>
  <c r="P485" i="4"/>
  <c r="R485" i="4"/>
  <c r="G485" i="4" l="1"/>
  <c r="Q485" i="4"/>
  <c r="S485" i="4" s="1"/>
  <c r="AC485" i="4"/>
  <c r="H486" i="4"/>
  <c r="K486" i="4" l="1"/>
  <c r="AI485" i="4"/>
  <c r="AJ485" i="4" s="1"/>
  <c r="AD485" i="4"/>
  <c r="AE485" i="4" s="1"/>
  <c r="AG485" i="4"/>
  <c r="C486" i="4" s="1"/>
  <c r="AF485" i="4"/>
  <c r="B486" i="4" s="1"/>
  <c r="T485" i="4"/>
  <c r="O487" i="4"/>
  <c r="I486" i="4" l="1"/>
  <c r="AH485" i="4"/>
  <c r="D486" i="4" s="1"/>
  <c r="L486" i="4" s="1"/>
  <c r="U486" i="4" s="1"/>
  <c r="V486" i="4" s="1"/>
  <c r="Y486" i="4" s="1"/>
  <c r="AK486" i="4"/>
  <c r="AL486" i="4"/>
  <c r="E486" i="4"/>
  <c r="Z486" i="4"/>
  <c r="F486" i="4" l="1"/>
  <c r="W486" i="4"/>
  <c r="M486" i="4"/>
  <c r="N486" i="4" s="1"/>
  <c r="Q486" i="4" s="1"/>
  <c r="X486" i="4" l="1"/>
  <c r="AA486" i="4" s="1"/>
  <c r="AB486" i="4" s="1"/>
  <c r="P486" i="4"/>
  <c r="G486" i="4"/>
  <c r="R486" i="4"/>
  <c r="S486" i="4" l="1"/>
  <c r="AC486" i="4"/>
  <c r="H487" i="4"/>
  <c r="AD486" i="4" l="1"/>
  <c r="AE486" i="4" s="1"/>
  <c r="AI486" i="4"/>
  <c r="AJ486" i="4" s="1"/>
  <c r="AF486" i="4"/>
  <c r="B487" i="4" s="1"/>
  <c r="AG486" i="4"/>
  <c r="C487" i="4" s="1"/>
  <c r="K487" i="4"/>
  <c r="T486" i="4"/>
  <c r="O488" i="4"/>
  <c r="AH486" i="4" l="1"/>
  <c r="D487" i="4" s="1"/>
  <c r="L487" i="4" s="1"/>
  <c r="U487" i="4" s="1"/>
  <c r="V487" i="4" s="1"/>
  <c r="AK487" i="4"/>
  <c r="AL487" i="4"/>
  <c r="I487" i="4"/>
  <c r="E487" i="4"/>
  <c r="F487" i="4" l="1"/>
  <c r="M487" i="4"/>
  <c r="N487" i="4" s="1"/>
  <c r="W487" i="4"/>
  <c r="Y487" i="4"/>
  <c r="Z487" i="4"/>
  <c r="X487" i="4" l="1"/>
  <c r="AA487" i="4" s="1"/>
  <c r="AB487" i="4" s="1"/>
  <c r="P487" i="4"/>
  <c r="Q487" i="4"/>
  <c r="G487" i="4"/>
  <c r="R487" i="4"/>
  <c r="S487" i="4" l="1"/>
  <c r="T487" i="4" s="1"/>
  <c r="AC487" i="4"/>
  <c r="H488" i="4"/>
  <c r="K488" i="4" l="1"/>
  <c r="AD487" i="4"/>
  <c r="AE487" i="4" s="1"/>
  <c r="AF487" i="4"/>
  <c r="B488" i="4" s="1"/>
  <c r="AG487" i="4"/>
  <c r="C488" i="4" s="1"/>
  <c r="AI487" i="4"/>
  <c r="AJ487" i="4" s="1"/>
  <c r="O489" i="4"/>
  <c r="AK488" i="4" l="1"/>
  <c r="I488" i="4"/>
  <c r="AH487" i="4"/>
  <c r="D488" i="4" s="1"/>
  <c r="L488" i="4" s="1"/>
  <c r="U488" i="4" s="1"/>
  <c r="V488" i="4" s="1"/>
  <c r="AL488" i="4"/>
  <c r="E488" i="4"/>
  <c r="F488" i="4" l="1"/>
  <c r="W488" i="4"/>
  <c r="Y488" i="4"/>
  <c r="M488" i="4"/>
  <c r="Z488" i="4"/>
  <c r="X488" i="4" l="1"/>
  <c r="AA488" i="4" s="1"/>
  <c r="AB488" i="4" s="1"/>
  <c r="P488" i="4"/>
  <c r="N488" i="4"/>
  <c r="R488" i="4"/>
  <c r="Q488" i="4" l="1"/>
  <c r="S488" i="4" s="1"/>
  <c r="G488" i="4"/>
  <c r="H489" i="4"/>
  <c r="AC488" i="4"/>
  <c r="K489" i="4" l="1"/>
  <c r="AF488" i="4"/>
  <c r="AG488" i="4"/>
  <c r="C489" i="4" s="1"/>
  <c r="AI488" i="4"/>
  <c r="AJ488" i="4" s="1"/>
  <c r="AD488" i="4"/>
  <c r="AE488" i="4" s="1"/>
  <c r="T488" i="4"/>
  <c r="B489" i="4" l="1"/>
  <c r="AH488" i="4"/>
  <c r="D489" i="4" s="1"/>
  <c r="AL489" i="4"/>
  <c r="AK489" i="4"/>
  <c r="O490" i="4"/>
  <c r="I489" i="4" l="1"/>
  <c r="L489" i="4"/>
  <c r="U489" i="4" s="1"/>
  <c r="V489" i="4" s="1"/>
  <c r="E489" i="4"/>
  <c r="F489" i="4" l="1"/>
  <c r="M489" i="4"/>
  <c r="P489" i="4" s="1"/>
  <c r="W489" i="4"/>
  <c r="Y489" i="4"/>
  <c r="Z489" i="4"/>
  <c r="R489" i="4"/>
  <c r="X489" i="4" l="1"/>
  <c r="AA489" i="4" s="1"/>
  <c r="AB489" i="4" s="1"/>
  <c r="N489" i="4"/>
  <c r="Q489" i="4" s="1"/>
  <c r="S489" i="4" s="1"/>
  <c r="T489" i="4" s="1"/>
  <c r="H490" i="4"/>
  <c r="AC489" i="4"/>
  <c r="G489" i="4" l="1"/>
  <c r="K490" i="4"/>
  <c r="AI489" i="4"/>
  <c r="AJ489" i="4" s="1"/>
  <c r="AG489" i="4"/>
  <c r="C490" i="4" s="1"/>
  <c r="AD489" i="4"/>
  <c r="AE489" i="4" s="1"/>
  <c r="AF489" i="4"/>
  <c r="B490" i="4" s="1"/>
  <c r="O491" i="4"/>
  <c r="AL490" i="4" l="1"/>
  <c r="AH489" i="4"/>
  <c r="D490" i="4" s="1"/>
  <c r="I490" i="4"/>
  <c r="AK490" i="4"/>
  <c r="E490" i="4"/>
  <c r="F490" i="4" l="1"/>
  <c r="L490" i="4"/>
  <c r="U490" i="4" s="1"/>
  <c r="V490" i="4" s="1"/>
  <c r="Y490" i="4" l="1"/>
  <c r="W490" i="4"/>
  <c r="X490" i="4" s="1"/>
  <c r="M490" i="4"/>
  <c r="Z490" i="4"/>
  <c r="N490" i="4" l="1"/>
  <c r="P490" i="4"/>
  <c r="AA490" i="4"/>
  <c r="AB490" i="4" s="1"/>
  <c r="R490" i="4"/>
  <c r="Q490" i="4" l="1"/>
  <c r="S490" i="4" s="1"/>
  <c r="G490" i="4"/>
  <c r="H491" i="4"/>
  <c r="AC490" i="4"/>
  <c r="K491" i="4" l="1"/>
  <c r="AD490" i="4"/>
  <c r="AE490" i="4" s="1"/>
  <c r="AI490" i="4"/>
  <c r="AJ490" i="4" s="1"/>
  <c r="AF490" i="4"/>
  <c r="AG490" i="4"/>
  <c r="C491" i="4" s="1"/>
  <c r="T490" i="4"/>
  <c r="AK491" i="4" l="1"/>
  <c r="B491" i="4"/>
  <c r="AH490" i="4"/>
  <c r="D491" i="4" s="1"/>
  <c r="AL491" i="4"/>
  <c r="O492" i="4"/>
  <c r="L491" i="4" l="1"/>
  <c r="U491" i="4" s="1"/>
  <c r="V491" i="4" s="1"/>
  <c r="I491" i="4"/>
  <c r="E491" i="4"/>
  <c r="F491" i="4" l="1"/>
  <c r="Y491" i="4"/>
  <c r="W491" i="4"/>
  <c r="M491" i="4"/>
  <c r="Z491" i="4"/>
  <c r="X491" i="4" l="1"/>
  <c r="AA491" i="4" s="1"/>
  <c r="AB491" i="4" s="1"/>
  <c r="P491" i="4"/>
  <c r="N491" i="4"/>
  <c r="R491" i="4"/>
  <c r="Q491" i="4" l="1"/>
  <c r="S491" i="4" s="1"/>
  <c r="G491" i="4"/>
  <c r="AC491" i="4"/>
  <c r="H492" i="4"/>
  <c r="K492" i="4" l="1"/>
  <c r="AD491" i="4"/>
  <c r="AE491" i="4" s="1"/>
  <c r="AI491" i="4"/>
  <c r="AJ491" i="4" s="1"/>
  <c r="AG491" i="4"/>
  <c r="C492" i="4" s="1"/>
  <c r="AF491" i="4"/>
  <c r="T491" i="4"/>
  <c r="AK492" i="4" l="1"/>
  <c r="AH491" i="4"/>
  <c r="D492" i="4" s="1"/>
  <c r="B492" i="4"/>
  <c r="AL492" i="4"/>
  <c r="O493" i="4"/>
  <c r="L492" i="4" l="1"/>
  <c r="U492" i="4" s="1"/>
  <c r="V492" i="4" s="1"/>
  <c r="I492" i="4"/>
  <c r="E492" i="4"/>
  <c r="F492" i="4" l="1"/>
  <c r="M492" i="4"/>
  <c r="N492" i="4" s="1"/>
  <c r="Y492" i="4"/>
  <c r="W492" i="4"/>
  <c r="Z492" i="4"/>
  <c r="X492" i="4" l="1"/>
  <c r="AA492" i="4" s="1"/>
  <c r="AB492" i="4" s="1"/>
  <c r="P492" i="4"/>
  <c r="Q492" i="4"/>
  <c r="G492" i="4"/>
  <c r="R492" i="4"/>
  <c r="S492" i="4" l="1"/>
  <c r="T492" i="4" s="1"/>
  <c r="AC492" i="4"/>
  <c r="H493" i="4"/>
  <c r="AF492" i="4" l="1"/>
  <c r="AG492" i="4"/>
  <c r="C493" i="4" s="1"/>
  <c r="AD492" i="4"/>
  <c r="AE492" i="4" s="1"/>
  <c r="AI492" i="4"/>
  <c r="AJ492" i="4" s="1"/>
  <c r="K493" i="4"/>
  <c r="AH492" i="4" l="1"/>
  <c r="D493" i="4" s="1"/>
  <c r="L493" i="4" s="1"/>
  <c r="U493" i="4" s="1"/>
  <c r="V493" i="4" s="1"/>
  <c r="B493" i="4"/>
  <c r="I493" i="4" s="1"/>
  <c r="AK493" i="4"/>
  <c r="AL493" i="4"/>
  <c r="O494" i="4"/>
  <c r="E493" i="4"/>
  <c r="F493" i="4" l="1"/>
  <c r="M493" i="4"/>
  <c r="P493" i="4" s="1"/>
  <c r="W493" i="4"/>
  <c r="Y493" i="4"/>
  <c r="Z493" i="4"/>
  <c r="R493" i="4"/>
  <c r="X493" i="4" l="1"/>
  <c r="AA493" i="4" s="1"/>
  <c r="AB493" i="4" s="1"/>
  <c r="N493" i="4"/>
  <c r="Q493" i="4" s="1"/>
  <c r="S493" i="4" s="1"/>
  <c r="AC493" i="4"/>
  <c r="H494" i="4"/>
  <c r="G493" i="4" l="1"/>
  <c r="K494" i="4"/>
  <c r="AI493" i="4"/>
  <c r="AJ493" i="4" s="1"/>
  <c r="AD493" i="4"/>
  <c r="AE493" i="4" s="1"/>
  <c r="AG493" i="4"/>
  <c r="C494" i="4" s="1"/>
  <c r="AF493" i="4"/>
  <c r="T493" i="4"/>
  <c r="AK494" i="4" l="1"/>
  <c r="AL494" i="4"/>
  <c r="B494" i="4"/>
  <c r="AH493" i="4"/>
  <c r="D494" i="4" s="1"/>
  <c r="O495" i="4"/>
  <c r="I494" i="4" l="1"/>
  <c r="L494" i="4"/>
  <c r="U494" i="4" s="1"/>
  <c r="V494" i="4" s="1"/>
  <c r="E494" i="4"/>
  <c r="F494" i="4" l="1"/>
  <c r="M494" i="4"/>
  <c r="P494" i="4" s="1"/>
  <c r="W494" i="4"/>
  <c r="Y494" i="4"/>
  <c r="R494" i="4"/>
  <c r="Z494" i="4"/>
  <c r="X494" i="4" l="1"/>
  <c r="AA494" i="4" s="1"/>
  <c r="AB494" i="4" s="1"/>
  <c r="N494" i="4"/>
  <c r="Q494" i="4" s="1"/>
  <c r="S494" i="4" s="1"/>
  <c r="H495" i="4"/>
  <c r="AC494" i="4"/>
  <c r="G494" i="4" l="1"/>
  <c r="AD494" i="4"/>
  <c r="AE494" i="4" s="1"/>
  <c r="AI494" i="4"/>
  <c r="AJ494" i="4" s="1"/>
  <c r="AG494" i="4"/>
  <c r="C495" i="4" s="1"/>
  <c r="AF494" i="4"/>
  <c r="K495" i="4"/>
  <c r="T494" i="4"/>
  <c r="AL495" i="4" l="1"/>
  <c r="AK495" i="4"/>
  <c r="AH494" i="4"/>
  <c r="D495" i="4" s="1"/>
  <c r="L495" i="4" s="1"/>
  <c r="B495" i="4"/>
  <c r="O496" i="4"/>
  <c r="I495" i="4" l="1"/>
  <c r="U495" i="4"/>
  <c r="V495" i="4" s="1"/>
  <c r="M495" i="4"/>
  <c r="E495" i="4"/>
  <c r="F495" i="4" l="1"/>
  <c r="Y495" i="4"/>
  <c r="W495" i="4"/>
  <c r="P495" i="4"/>
  <c r="N495" i="4"/>
  <c r="Q495" i="4" s="1"/>
  <c r="Z495" i="4"/>
  <c r="R495" i="4"/>
  <c r="X495" i="4" l="1"/>
  <c r="AA495" i="4" s="1"/>
  <c r="AB495" i="4" s="1"/>
  <c r="G495" i="4"/>
  <c r="S495" i="4"/>
  <c r="H496" i="4"/>
  <c r="AC495" i="4"/>
  <c r="K496" i="4" l="1"/>
  <c r="AG495" i="4"/>
  <c r="C496" i="4" s="1"/>
  <c r="AD495" i="4"/>
  <c r="AE495" i="4" s="1"/>
  <c r="AI495" i="4"/>
  <c r="AJ495" i="4" s="1"/>
  <c r="AF495" i="4"/>
  <c r="T495" i="4"/>
  <c r="B496" i="4" l="1"/>
  <c r="AH495" i="4"/>
  <c r="D496" i="4" s="1"/>
  <c r="AK496" i="4"/>
  <c r="AL496" i="4"/>
  <c r="O497" i="4"/>
  <c r="L496" i="4" l="1"/>
  <c r="U496" i="4" s="1"/>
  <c r="V496" i="4" s="1"/>
  <c r="I496" i="4"/>
  <c r="E496" i="4"/>
  <c r="F496" i="4" l="1"/>
  <c r="W496" i="4"/>
  <c r="Y496" i="4"/>
  <c r="M496" i="4"/>
  <c r="Z496" i="4"/>
  <c r="X496" i="4" l="1"/>
  <c r="AA496" i="4" s="1"/>
  <c r="AB496" i="4" s="1"/>
  <c r="N496" i="4"/>
  <c r="Q496" i="4" s="1"/>
  <c r="P496" i="4"/>
  <c r="R496" i="4"/>
  <c r="G496" i="4" l="1"/>
  <c r="S496" i="4"/>
  <c r="H497" i="4"/>
  <c r="AC496" i="4"/>
  <c r="K497" i="4" l="1"/>
  <c r="AD496" i="4"/>
  <c r="AE496" i="4" s="1"/>
  <c r="AI496" i="4"/>
  <c r="AJ496" i="4" s="1"/>
  <c r="AG496" i="4"/>
  <c r="C497" i="4" s="1"/>
  <c r="AF496" i="4"/>
  <c r="T496" i="4"/>
  <c r="AH496" i="4" l="1"/>
  <c r="D497" i="4" s="1"/>
  <c r="L497" i="4" s="1"/>
  <c r="U497" i="4" s="1"/>
  <c r="V497" i="4" s="1"/>
  <c r="B497" i="4"/>
  <c r="I497" i="4" s="1"/>
  <c r="AK497" i="4"/>
  <c r="AL497" i="4"/>
  <c r="E497" i="4"/>
  <c r="O498" i="4"/>
  <c r="F497" i="4" l="1"/>
  <c r="Y497" i="4"/>
  <c r="W497" i="4"/>
  <c r="M497" i="4"/>
  <c r="Z497" i="4"/>
  <c r="X497" i="4" l="1"/>
  <c r="AA497" i="4" s="1"/>
  <c r="AB497" i="4" s="1"/>
  <c r="N497" i="4"/>
  <c r="P497" i="4"/>
  <c r="R497" i="4"/>
  <c r="G497" i="4" l="1"/>
  <c r="Q497" i="4"/>
  <c r="S497" i="4" s="1"/>
  <c r="T497" i="4" s="1"/>
  <c r="AC497" i="4"/>
  <c r="H498" i="4"/>
  <c r="K498" i="4" l="1"/>
  <c r="AF497" i="4"/>
  <c r="B498" i="4" s="1"/>
  <c r="AI497" i="4"/>
  <c r="AJ497" i="4" s="1"/>
  <c r="AD497" i="4"/>
  <c r="AE497" i="4" s="1"/>
  <c r="AG497" i="4"/>
  <c r="C498" i="4" s="1"/>
  <c r="O499" i="4"/>
  <c r="I498" i="4" l="1"/>
  <c r="AH497" i="4"/>
  <c r="D498" i="4" s="1"/>
  <c r="AL498" i="4"/>
  <c r="AK498" i="4"/>
  <c r="E498" i="4"/>
  <c r="F498" i="4" l="1"/>
  <c r="L498" i="4"/>
  <c r="U498" i="4" s="1"/>
  <c r="V498" i="4" s="1"/>
  <c r="Y498" i="4" l="1"/>
  <c r="W498" i="4"/>
  <c r="X498" i="4" s="1"/>
  <c r="M498" i="4"/>
  <c r="Z498" i="4"/>
  <c r="AA498" i="4" l="1"/>
  <c r="AB498" i="4" s="1"/>
  <c r="P498" i="4"/>
  <c r="N498" i="4"/>
  <c r="Q498" i="4" s="1"/>
  <c r="R498" i="4"/>
  <c r="S498" i="4" l="1"/>
  <c r="G498" i="4"/>
  <c r="AC498" i="4"/>
  <c r="H499" i="4"/>
  <c r="K499" i="4" l="1"/>
  <c r="AD498" i="4"/>
  <c r="AE498" i="4" s="1"/>
  <c r="AI498" i="4"/>
  <c r="AJ498" i="4" s="1"/>
  <c r="AG498" i="4"/>
  <c r="C499" i="4" s="1"/>
  <c r="AF498" i="4"/>
  <c r="T498" i="4"/>
  <c r="AL499" i="4" l="1"/>
  <c r="AK499" i="4"/>
  <c r="B499" i="4"/>
  <c r="AH498" i="4"/>
  <c r="D499" i="4" s="1"/>
  <c r="O500" i="4"/>
  <c r="L499" i="4" l="1"/>
  <c r="U499" i="4" s="1"/>
  <c r="V499" i="4" s="1"/>
  <c r="I499" i="4"/>
  <c r="E499" i="4"/>
  <c r="F499" i="4" l="1"/>
  <c r="W499" i="4"/>
  <c r="Y499" i="4"/>
  <c r="M499" i="4"/>
  <c r="Z499" i="4"/>
  <c r="X499" i="4" l="1"/>
  <c r="AA499" i="4" s="1"/>
  <c r="AB499" i="4" s="1"/>
  <c r="N499" i="4"/>
  <c r="P499" i="4"/>
  <c r="R499" i="4"/>
  <c r="Q499" i="4" l="1"/>
  <c r="S499" i="4" s="1"/>
  <c r="G499" i="4"/>
  <c r="AC499" i="4"/>
  <c r="H500" i="4"/>
  <c r="K500" i="4" l="1"/>
  <c r="AD499" i="4"/>
  <c r="AE499" i="4" s="1"/>
  <c r="AI499" i="4"/>
  <c r="AJ499" i="4" s="1"/>
  <c r="AG499" i="4"/>
  <c r="C500" i="4" s="1"/>
  <c r="AF499" i="4"/>
  <c r="T499" i="4"/>
  <c r="B500" i="4" l="1"/>
  <c r="AH499" i="4"/>
  <c r="D500" i="4" s="1"/>
  <c r="AK500" i="4"/>
  <c r="AL500" i="4"/>
  <c r="O501" i="4"/>
  <c r="I500" i="4" l="1"/>
  <c r="L500" i="4"/>
  <c r="U500" i="4" s="1"/>
  <c r="V500" i="4" s="1"/>
  <c r="E500" i="4"/>
  <c r="F500" i="4" l="1"/>
  <c r="W500" i="4"/>
  <c r="Y500" i="4"/>
  <c r="M500" i="4"/>
  <c r="Z500" i="4"/>
  <c r="X500" i="4" l="1"/>
  <c r="AA500" i="4" s="1"/>
  <c r="AB500" i="4" s="1"/>
  <c r="N500" i="4"/>
  <c r="P500" i="4"/>
  <c r="R500" i="4"/>
  <c r="Q500" i="4" l="1"/>
  <c r="S500" i="4" s="1"/>
  <c r="G500" i="4"/>
  <c r="AC500" i="4"/>
  <c r="H501" i="4"/>
  <c r="K501" i="4" l="1"/>
  <c r="AD500" i="4"/>
  <c r="AE500" i="4" s="1"/>
  <c r="AI500" i="4"/>
  <c r="AJ500" i="4" s="1"/>
  <c r="AG500" i="4"/>
  <c r="C501" i="4" s="1"/>
  <c r="AF500" i="4"/>
  <c r="B501" i="4" s="1"/>
  <c r="T500" i="4"/>
  <c r="O502" i="4"/>
  <c r="I501" i="4" l="1"/>
  <c r="AK501" i="4"/>
  <c r="AH500" i="4"/>
  <c r="D501" i="4" s="1"/>
  <c r="AL501" i="4"/>
  <c r="E501" i="4"/>
  <c r="F501" i="4" l="1"/>
  <c r="L501" i="4"/>
  <c r="U501" i="4" s="1"/>
  <c r="V501" i="4" s="1"/>
  <c r="Y501" i="4" l="1"/>
  <c r="W501" i="4"/>
  <c r="X501" i="4" s="1"/>
  <c r="M501" i="4"/>
  <c r="Z501" i="4"/>
  <c r="AA501" i="4" l="1"/>
  <c r="AB501" i="4" s="1"/>
  <c r="P501" i="4"/>
  <c r="N501" i="4"/>
  <c r="Q501" i="4" s="1"/>
  <c r="R501" i="4"/>
  <c r="G501" i="4" l="1"/>
  <c r="S501" i="4"/>
  <c r="AC501" i="4"/>
  <c r="H502" i="4"/>
  <c r="K502" i="4" l="1"/>
  <c r="AD501" i="4"/>
  <c r="AE501" i="4" s="1"/>
  <c r="AI501" i="4"/>
  <c r="AJ501" i="4" s="1"/>
  <c r="AF501" i="4"/>
  <c r="AG501" i="4"/>
  <c r="C502" i="4" s="1"/>
  <c r="T501" i="4"/>
  <c r="AL502" i="4" l="1"/>
  <c r="B502" i="4"/>
  <c r="AH501" i="4"/>
  <c r="D502" i="4" s="1"/>
  <c r="AK502" i="4"/>
  <c r="O503" i="4"/>
  <c r="I502" i="4" l="1"/>
  <c r="L502" i="4"/>
  <c r="U502" i="4" s="1"/>
  <c r="V502" i="4" s="1"/>
  <c r="E502" i="4"/>
  <c r="F502" i="4" l="1"/>
  <c r="M502" i="4"/>
  <c r="Y502" i="4"/>
  <c r="W502" i="4"/>
  <c r="Z502" i="4"/>
  <c r="X502" i="4" l="1"/>
  <c r="AA502" i="4" s="1"/>
  <c r="AB502" i="4" s="1"/>
  <c r="N502" i="4"/>
  <c r="P502" i="4"/>
  <c r="R502" i="4"/>
  <c r="G502" i="4" l="1"/>
  <c r="Q502" i="4"/>
  <c r="S502" i="4" s="1"/>
  <c r="T502" i="4" s="1"/>
  <c r="AC502" i="4"/>
  <c r="H503" i="4"/>
  <c r="K503" i="4" l="1"/>
  <c r="AI502" i="4"/>
  <c r="AJ502" i="4" s="1"/>
  <c r="AD502" i="4"/>
  <c r="AE502" i="4" s="1"/>
  <c r="AG502" i="4"/>
  <c r="C503" i="4" s="1"/>
  <c r="AF502" i="4"/>
  <c r="B503" i="4" s="1"/>
  <c r="O504" i="4"/>
  <c r="I503" i="4" l="1"/>
  <c r="AH502" i="4"/>
  <c r="D503" i="4" s="1"/>
  <c r="AL503" i="4"/>
  <c r="AK503" i="4"/>
  <c r="E503" i="4"/>
  <c r="F503" i="4" l="1"/>
  <c r="L503" i="4"/>
  <c r="U503" i="4" s="1"/>
  <c r="V503" i="4" s="1"/>
  <c r="Y503" i="4" l="1"/>
  <c r="W503" i="4"/>
  <c r="X503" i="4" s="1"/>
  <c r="M503" i="4"/>
  <c r="Z503" i="4"/>
  <c r="AA503" i="4" l="1"/>
  <c r="AB503" i="4" s="1"/>
  <c r="P503" i="4"/>
  <c r="N503" i="4"/>
  <c r="Q503" i="4" s="1"/>
  <c r="R503" i="4"/>
  <c r="S503" i="4" l="1"/>
  <c r="T503" i="4" s="1"/>
  <c r="G503" i="4"/>
  <c r="H504" i="4"/>
  <c r="AC503" i="4"/>
  <c r="K504" i="4" l="1"/>
  <c r="AG503" i="4"/>
  <c r="C504" i="4" s="1"/>
  <c r="AI503" i="4"/>
  <c r="AJ503" i="4" s="1"/>
  <c r="AD503" i="4"/>
  <c r="AE503" i="4" s="1"/>
  <c r="AF503" i="4"/>
  <c r="B504" i="4" l="1"/>
  <c r="AH503" i="4"/>
  <c r="D504" i="4" s="1"/>
  <c r="AK504" i="4"/>
  <c r="AL504" i="4"/>
  <c r="O505" i="4"/>
  <c r="I504" i="4" l="1"/>
  <c r="L504" i="4"/>
  <c r="U504" i="4" s="1"/>
  <c r="V504" i="4" s="1"/>
  <c r="E504" i="4"/>
  <c r="F504" i="4" l="1"/>
  <c r="M504" i="4"/>
  <c r="P504" i="4" s="1"/>
  <c r="W504" i="4"/>
  <c r="Y504" i="4"/>
  <c r="R504" i="4"/>
  <c r="Z504" i="4"/>
  <c r="X504" i="4" l="1"/>
  <c r="AA504" i="4" s="1"/>
  <c r="AB504" i="4" s="1"/>
  <c r="N504" i="4"/>
  <c r="Q504" i="4" s="1"/>
  <c r="S504" i="4" s="1"/>
  <c r="T504" i="4" s="1"/>
  <c r="AC504" i="4"/>
  <c r="H505" i="4"/>
  <c r="G504" i="4" l="1"/>
  <c r="K505" i="4"/>
  <c r="AD504" i="4"/>
  <c r="AE504" i="4" s="1"/>
  <c r="AG504" i="4"/>
  <c r="C505" i="4" s="1"/>
  <c r="AI504" i="4"/>
  <c r="AJ504" i="4" s="1"/>
  <c r="AF504" i="4"/>
  <c r="AL505" i="4" l="1"/>
  <c r="B505" i="4"/>
  <c r="AH504" i="4"/>
  <c r="D505" i="4" s="1"/>
  <c r="AK505" i="4"/>
  <c r="O506" i="4"/>
  <c r="I505" i="4" l="1"/>
  <c r="L505" i="4"/>
  <c r="U505" i="4" s="1"/>
  <c r="V505" i="4" s="1"/>
  <c r="E505" i="4"/>
  <c r="F505" i="4" l="1"/>
  <c r="W505" i="4"/>
  <c r="Y505" i="4"/>
  <c r="M505" i="4"/>
  <c r="Z505" i="4"/>
  <c r="X505" i="4" l="1"/>
  <c r="AA505" i="4" s="1"/>
  <c r="AB505" i="4" s="1"/>
  <c r="P505" i="4"/>
  <c r="N505" i="4"/>
  <c r="R505" i="4"/>
  <c r="Q505" i="4" l="1"/>
  <c r="S505" i="4" s="1"/>
  <c r="G505" i="4"/>
  <c r="AC505" i="4"/>
  <c r="H506" i="4"/>
  <c r="K506" i="4" l="1"/>
  <c r="AI505" i="4"/>
  <c r="AJ505" i="4" s="1"/>
  <c r="AG505" i="4"/>
  <c r="C506" i="4" s="1"/>
  <c r="AD505" i="4"/>
  <c r="AE505" i="4" s="1"/>
  <c r="AF505" i="4"/>
  <c r="T505" i="4"/>
  <c r="AL506" i="4" l="1"/>
  <c r="AK506" i="4"/>
  <c r="B506" i="4"/>
  <c r="AH505" i="4"/>
  <c r="D506" i="4" s="1"/>
  <c r="O507" i="4"/>
  <c r="L506" i="4" l="1"/>
  <c r="U506" i="4" s="1"/>
  <c r="V506" i="4" s="1"/>
  <c r="I506" i="4"/>
  <c r="E506" i="4"/>
  <c r="F506" i="4" l="1"/>
  <c r="W506" i="4"/>
  <c r="Y506" i="4"/>
  <c r="M506" i="4"/>
  <c r="Z506" i="4"/>
  <c r="X506" i="4" l="1"/>
  <c r="AA506" i="4" s="1"/>
  <c r="AB506" i="4" s="1"/>
  <c r="N506" i="4"/>
  <c r="Q506" i="4" s="1"/>
  <c r="P506" i="4"/>
  <c r="R506" i="4"/>
  <c r="G506" i="4" l="1"/>
  <c r="S506" i="4"/>
  <c r="AC506" i="4"/>
  <c r="H507" i="4"/>
  <c r="K507" i="4" l="1"/>
  <c r="AD506" i="4"/>
  <c r="AE506" i="4" s="1"/>
  <c r="AI506" i="4"/>
  <c r="AJ506" i="4" s="1"/>
  <c r="AG506" i="4"/>
  <c r="C507" i="4" s="1"/>
  <c r="AF506" i="4"/>
  <c r="T506" i="4"/>
  <c r="B507" i="4" l="1"/>
  <c r="AH506" i="4"/>
  <c r="D507" i="4" s="1"/>
  <c r="AL507" i="4"/>
  <c r="AK507" i="4"/>
  <c r="O508" i="4"/>
  <c r="I507" i="4" l="1"/>
  <c r="L507" i="4"/>
  <c r="U507" i="4" s="1"/>
  <c r="V507" i="4" s="1"/>
  <c r="E507" i="4"/>
  <c r="F507" i="4" l="1"/>
  <c r="M507" i="4"/>
  <c r="P507" i="4" s="1"/>
  <c r="W507" i="4"/>
  <c r="Y507" i="4"/>
  <c r="R507" i="4"/>
  <c r="Z507" i="4"/>
  <c r="X507" i="4" l="1"/>
  <c r="AA507" i="4" s="1"/>
  <c r="AB507" i="4" s="1"/>
  <c r="N507" i="4"/>
  <c r="Q507" i="4" s="1"/>
  <c r="S507" i="4" s="1"/>
  <c r="AC507" i="4"/>
  <c r="H508" i="4"/>
  <c r="G507" i="4" l="1"/>
  <c r="K508" i="4"/>
  <c r="AI507" i="4"/>
  <c r="AJ507" i="4" s="1"/>
  <c r="AD507" i="4"/>
  <c r="AE507" i="4" s="1"/>
  <c r="AG507" i="4"/>
  <c r="C508" i="4" s="1"/>
  <c r="AF507" i="4"/>
  <c r="T507" i="4"/>
  <c r="B508" i="4" l="1"/>
  <c r="AH507" i="4"/>
  <c r="D508" i="4" s="1"/>
  <c r="AL508" i="4"/>
  <c r="AK508" i="4"/>
  <c r="O509" i="4"/>
  <c r="I508" i="4" l="1"/>
  <c r="L508" i="4"/>
  <c r="U508" i="4" s="1"/>
  <c r="V508" i="4" s="1"/>
  <c r="E508" i="4"/>
  <c r="F508" i="4" l="1"/>
  <c r="M508" i="4"/>
  <c r="P508" i="4" s="1"/>
  <c r="W508" i="4"/>
  <c r="Y508" i="4"/>
  <c r="Z508" i="4"/>
  <c r="R508" i="4"/>
  <c r="X508" i="4" l="1"/>
  <c r="AA508" i="4" s="1"/>
  <c r="AB508" i="4" s="1"/>
  <c r="N508" i="4"/>
  <c r="G508" i="4" s="1"/>
  <c r="Q508" i="4" l="1"/>
  <c r="S508" i="4" s="1"/>
  <c r="H509" i="4"/>
  <c r="AC508" i="4"/>
  <c r="AI508" i="4" l="1"/>
  <c r="AJ508" i="4" s="1"/>
  <c r="AG508" i="4"/>
  <c r="C509" i="4" s="1"/>
  <c r="AD508" i="4"/>
  <c r="AE508" i="4" s="1"/>
  <c r="AF508" i="4"/>
  <c r="B509" i="4" s="1"/>
  <c r="K509" i="4"/>
  <c r="T508" i="4"/>
  <c r="O510" i="4"/>
  <c r="AL509" i="4" l="1"/>
  <c r="AH508" i="4"/>
  <c r="D509" i="4" s="1"/>
  <c r="L509" i="4" s="1"/>
  <c r="U509" i="4" s="1"/>
  <c r="V509" i="4" s="1"/>
  <c r="Y509" i="4" s="1"/>
  <c r="AK509" i="4"/>
  <c r="I509" i="4"/>
  <c r="E509" i="4"/>
  <c r="Z509" i="4"/>
  <c r="F509" i="4" l="1"/>
  <c r="M509" i="4"/>
  <c r="W509" i="4"/>
  <c r="X509" i="4" l="1"/>
  <c r="AA509" i="4" s="1"/>
  <c r="AB509" i="4" s="1"/>
  <c r="N509" i="4"/>
  <c r="P509" i="4"/>
  <c r="R509" i="4"/>
  <c r="G509" i="4" l="1"/>
  <c r="Q509" i="4"/>
  <c r="S509" i="4" s="1"/>
  <c r="H510" i="4"/>
  <c r="AC509" i="4"/>
  <c r="K510" i="4" l="1"/>
  <c r="AD509" i="4"/>
  <c r="AE509" i="4" s="1"/>
  <c r="AG509" i="4"/>
  <c r="C510" i="4" s="1"/>
  <c r="AI509" i="4"/>
  <c r="AJ509" i="4" s="1"/>
  <c r="AF509" i="4"/>
  <c r="T509" i="4"/>
  <c r="AH509" i="4" l="1"/>
  <c r="D510" i="4" s="1"/>
  <c r="L510" i="4" s="1"/>
  <c r="U510" i="4" s="1"/>
  <c r="V510" i="4" s="1"/>
  <c r="AL510" i="4"/>
  <c r="B510" i="4"/>
  <c r="AK510" i="4"/>
  <c r="O511" i="4"/>
  <c r="W510" i="4" l="1"/>
  <c r="M510" i="4"/>
  <c r="P510" i="4" s="1"/>
  <c r="Y510" i="4"/>
  <c r="I510" i="4"/>
  <c r="R510" i="4"/>
  <c r="Z510" i="4"/>
  <c r="E510" i="4"/>
  <c r="F510" i="4" l="1"/>
  <c r="X510" i="4" s="1"/>
  <c r="AA510" i="4" s="1"/>
  <c r="AB510" i="4" s="1"/>
  <c r="N510" i="4"/>
  <c r="Q510" i="4" s="1"/>
  <c r="S510" i="4" s="1"/>
  <c r="T510" i="4" s="1"/>
  <c r="H511" i="4"/>
  <c r="AC510" i="4"/>
  <c r="G510" i="4" l="1"/>
  <c r="K511" i="4"/>
  <c r="AD510" i="4"/>
  <c r="AE510" i="4" s="1"/>
  <c r="AI510" i="4"/>
  <c r="AJ510" i="4" s="1"/>
  <c r="AG510" i="4"/>
  <c r="C511" i="4" s="1"/>
  <c r="AF510" i="4"/>
  <c r="B511" i="4" l="1"/>
  <c r="AH510" i="4"/>
  <c r="D511" i="4" s="1"/>
  <c r="AL511" i="4"/>
  <c r="AK511" i="4"/>
  <c r="O512" i="4"/>
  <c r="I511" i="4" l="1"/>
  <c r="L511" i="4"/>
  <c r="U511" i="4" s="1"/>
  <c r="V511" i="4" s="1"/>
  <c r="E511" i="4"/>
  <c r="F511" i="4" l="1"/>
  <c r="M511" i="4"/>
  <c r="P511" i="4" s="1"/>
  <c r="W511" i="4"/>
  <c r="Y511" i="4"/>
  <c r="R511" i="4"/>
  <c r="Z511" i="4"/>
  <c r="X511" i="4" l="1"/>
  <c r="AA511" i="4" s="1"/>
  <c r="AB511" i="4" s="1"/>
  <c r="N511" i="4"/>
  <c r="G511" i="4" s="1"/>
  <c r="Q511" i="4" l="1"/>
  <c r="S511" i="4" s="1"/>
  <c r="AC511" i="4"/>
  <c r="H512" i="4"/>
  <c r="AI511" i="4" l="1"/>
  <c r="AJ511" i="4" s="1"/>
  <c r="AG511" i="4"/>
  <c r="C512" i="4" s="1"/>
  <c r="AD511" i="4"/>
  <c r="AE511" i="4" s="1"/>
  <c r="AF511" i="4"/>
  <c r="K512" i="4"/>
  <c r="T511" i="4"/>
  <c r="AH511" i="4" l="1"/>
  <c r="D512" i="4" s="1"/>
  <c r="L512" i="4" s="1"/>
  <c r="U512" i="4" s="1"/>
  <c r="V512" i="4" s="1"/>
  <c r="AL512" i="4"/>
  <c r="B512" i="4"/>
  <c r="AK512" i="4"/>
  <c r="O513" i="4"/>
  <c r="I512" i="4" l="1"/>
  <c r="M512" i="4"/>
  <c r="N512" i="4" s="1"/>
  <c r="Y512" i="4"/>
  <c r="W512" i="4"/>
  <c r="Z512" i="4"/>
  <c r="E512" i="4"/>
  <c r="F512" i="4" l="1"/>
  <c r="X512" i="4" s="1"/>
  <c r="AA512" i="4" s="1"/>
  <c r="AB512" i="4" s="1"/>
  <c r="P512" i="4"/>
  <c r="Q512" i="4"/>
  <c r="R512" i="4"/>
  <c r="G512" i="4" l="1"/>
  <c r="S512" i="4"/>
  <c r="T512" i="4" s="1"/>
  <c r="H513" i="4"/>
  <c r="AC512" i="4"/>
  <c r="AF512" i="4" l="1"/>
  <c r="AG512" i="4"/>
  <c r="C513" i="4" s="1"/>
  <c r="AI512" i="4"/>
  <c r="AJ512" i="4" s="1"/>
  <c r="AD512" i="4"/>
  <c r="AE512" i="4" s="1"/>
  <c r="K513" i="4"/>
  <c r="AH512" i="4" l="1"/>
  <c r="D513" i="4" s="1"/>
  <c r="L513" i="4" s="1"/>
  <c r="U513" i="4" s="1"/>
  <c r="V513" i="4" s="1"/>
  <c r="AL513" i="4"/>
  <c r="B513" i="4"/>
  <c r="AK513" i="4"/>
  <c r="O514" i="4"/>
  <c r="W513" i="4" l="1"/>
  <c r="M513" i="4"/>
  <c r="P513" i="4" s="1"/>
  <c r="I513" i="4"/>
  <c r="Y513" i="4"/>
  <c r="Z513" i="4"/>
  <c r="R513" i="4"/>
  <c r="E513" i="4"/>
  <c r="F513" i="4" l="1"/>
  <c r="X513" i="4" s="1"/>
  <c r="AA513" i="4" s="1"/>
  <c r="AB513" i="4" s="1"/>
  <c r="N513" i="4"/>
  <c r="G513" i="4" l="1"/>
  <c r="Q513" i="4"/>
  <c r="S513" i="4" s="1"/>
  <c r="H514" i="4"/>
  <c r="AC513" i="4"/>
  <c r="AG513" i="4" l="1"/>
  <c r="C514" i="4" s="1"/>
  <c r="AI513" i="4"/>
  <c r="AJ513" i="4" s="1"/>
  <c r="AD513" i="4"/>
  <c r="AE513" i="4" s="1"/>
  <c r="AF513" i="4"/>
  <c r="K514" i="4"/>
  <c r="T513" i="4"/>
  <c r="AH513" i="4" l="1"/>
  <c r="D514" i="4" s="1"/>
  <c r="L514" i="4" s="1"/>
  <c r="U514" i="4" s="1"/>
  <c r="V514" i="4" s="1"/>
  <c r="AL514" i="4"/>
  <c r="B514" i="4"/>
  <c r="AK514" i="4"/>
  <c r="O515" i="4"/>
  <c r="Y514" i="4" l="1"/>
  <c r="M514" i="4"/>
  <c r="N514" i="4" s="1"/>
  <c r="I514" i="4"/>
  <c r="W514" i="4"/>
  <c r="E514" i="4"/>
  <c r="Z514" i="4"/>
  <c r="F514" i="4" l="1"/>
  <c r="X514" i="4" s="1"/>
  <c r="AA514" i="4" s="1"/>
  <c r="AB514" i="4" s="1"/>
  <c r="P514" i="4"/>
  <c r="Q514" i="4"/>
  <c r="R514" i="4"/>
  <c r="G514" i="4" l="1"/>
  <c r="S514" i="4"/>
  <c r="AC514" i="4"/>
  <c r="H515" i="4"/>
  <c r="AF514" i="4" l="1"/>
  <c r="B515" i="4" s="1"/>
  <c r="AI514" i="4"/>
  <c r="AJ514" i="4" s="1"/>
  <c r="AD514" i="4"/>
  <c r="AE514" i="4" s="1"/>
  <c r="AG514" i="4"/>
  <c r="C515" i="4" s="1"/>
  <c r="K515" i="4"/>
  <c r="T514" i="4"/>
  <c r="O516" i="4"/>
  <c r="AL515" i="4" l="1"/>
  <c r="AH514" i="4"/>
  <c r="D515" i="4" s="1"/>
  <c r="L515" i="4" s="1"/>
  <c r="U515" i="4" s="1"/>
  <c r="V515" i="4" s="1"/>
  <c r="AK515" i="4"/>
  <c r="I515" i="4"/>
  <c r="E515" i="4"/>
  <c r="F515" i="4" l="1"/>
  <c r="M515" i="4"/>
  <c r="P515" i="4" s="1"/>
  <c r="Y515" i="4"/>
  <c r="W515" i="4"/>
  <c r="R515" i="4"/>
  <c r="Z515" i="4"/>
  <c r="X515" i="4" l="1"/>
  <c r="AA515" i="4" s="1"/>
  <c r="AB515" i="4" s="1"/>
  <c r="N515" i="4"/>
  <c r="Q515" i="4" s="1"/>
  <c r="S515" i="4" s="1"/>
  <c r="T515" i="4" s="1"/>
  <c r="H516" i="4"/>
  <c r="AC515" i="4"/>
  <c r="G515" i="4" l="1"/>
  <c r="K516" i="4"/>
  <c r="AG515" i="4"/>
  <c r="C516" i="4" s="1"/>
  <c r="AD515" i="4"/>
  <c r="AE515" i="4" s="1"/>
  <c r="AI515" i="4"/>
  <c r="AJ515" i="4" s="1"/>
  <c r="AF515" i="4"/>
  <c r="B516" i="4" s="1"/>
  <c r="O517" i="4"/>
  <c r="AL516" i="4" l="1"/>
  <c r="I516" i="4"/>
  <c r="AK516" i="4"/>
  <c r="AH515" i="4"/>
  <c r="D516" i="4" s="1"/>
  <c r="E516" i="4"/>
  <c r="F516" i="4" l="1"/>
  <c r="L516" i="4"/>
  <c r="U516" i="4" s="1"/>
  <c r="V516" i="4" s="1"/>
  <c r="M516" i="4" l="1"/>
  <c r="N516" i="4" s="1"/>
  <c r="Y516" i="4"/>
  <c r="W516" i="4"/>
  <c r="X516" i="4" s="1"/>
  <c r="Z516" i="4"/>
  <c r="P516" i="4" l="1"/>
  <c r="Q516" i="4"/>
  <c r="G516" i="4"/>
  <c r="AA516" i="4"/>
  <c r="AB516" i="4" s="1"/>
  <c r="R516" i="4"/>
  <c r="S516" i="4" l="1"/>
  <c r="T516" i="4" s="1"/>
  <c r="AC516" i="4"/>
  <c r="H517" i="4"/>
  <c r="AF516" i="4" l="1"/>
  <c r="B517" i="4" s="1"/>
  <c r="AG516" i="4"/>
  <c r="C517" i="4" s="1"/>
  <c r="AD516" i="4"/>
  <c r="AE516" i="4" s="1"/>
  <c r="AI516" i="4"/>
  <c r="AJ516" i="4" s="1"/>
  <c r="K517" i="4"/>
  <c r="O518" i="4"/>
  <c r="AH516" i="4" l="1"/>
  <c r="D517" i="4" s="1"/>
  <c r="L517" i="4" s="1"/>
  <c r="U517" i="4" s="1"/>
  <c r="V517" i="4" s="1"/>
  <c r="AK517" i="4"/>
  <c r="AL517" i="4"/>
  <c r="I517" i="4"/>
  <c r="E517" i="4"/>
  <c r="F517" i="4" l="1"/>
  <c r="M517" i="4"/>
  <c r="P517" i="4" s="1"/>
  <c r="W517" i="4"/>
  <c r="Y517" i="4"/>
  <c r="R517" i="4"/>
  <c r="Z517" i="4"/>
  <c r="X517" i="4" l="1"/>
  <c r="AA517" i="4" s="1"/>
  <c r="AB517" i="4" s="1"/>
  <c r="N517" i="4"/>
  <c r="G517" i="4" s="1"/>
  <c r="Q517" i="4" l="1"/>
  <c r="S517" i="4" s="1"/>
  <c r="H518" i="4"/>
  <c r="AC517" i="4"/>
  <c r="AI517" i="4" l="1"/>
  <c r="AJ517" i="4" s="1"/>
  <c r="AD517" i="4"/>
  <c r="AE517" i="4" s="1"/>
  <c r="AF517" i="4"/>
  <c r="B518" i="4" s="1"/>
  <c r="AG517" i="4"/>
  <c r="C518" i="4" s="1"/>
  <c r="K518" i="4"/>
  <c r="T517" i="4"/>
  <c r="O519" i="4"/>
  <c r="AK518" i="4" l="1"/>
  <c r="AH517" i="4"/>
  <c r="D518" i="4" s="1"/>
  <c r="L518" i="4" s="1"/>
  <c r="U518" i="4" s="1"/>
  <c r="V518" i="4" s="1"/>
  <c r="AL518" i="4"/>
  <c r="I518" i="4"/>
  <c r="E518" i="4"/>
  <c r="F518" i="4" l="1"/>
  <c r="M518" i="4"/>
  <c r="N518" i="4" s="1"/>
  <c r="W518" i="4"/>
  <c r="Y518" i="4"/>
  <c r="Z518" i="4"/>
  <c r="X518" i="4" l="1"/>
  <c r="AA518" i="4" s="1"/>
  <c r="AB518" i="4" s="1"/>
  <c r="P518" i="4"/>
  <c r="Q518" i="4"/>
  <c r="G518" i="4"/>
  <c r="R518" i="4"/>
  <c r="S518" i="4" l="1"/>
  <c r="T518" i="4" s="1"/>
  <c r="H519" i="4"/>
  <c r="AC518" i="4"/>
  <c r="AG518" i="4" l="1"/>
  <c r="C519" i="4" s="1"/>
  <c r="AI518" i="4"/>
  <c r="AJ518" i="4" s="1"/>
  <c r="AD518" i="4"/>
  <c r="AE518" i="4" s="1"/>
  <c r="AF518" i="4"/>
  <c r="K519" i="4"/>
  <c r="AK519" i="4" l="1"/>
  <c r="AH518" i="4"/>
  <c r="D519" i="4" s="1"/>
  <c r="L519" i="4" s="1"/>
  <c r="U519" i="4" s="1"/>
  <c r="V519" i="4" s="1"/>
  <c r="B519" i="4"/>
  <c r="I519" i="4" s="1"/>
  <c r="AL519" i="4"/>
  <c r="E519" i="4"/>
  <c r="O520" i="4"/>
  <c r="F519" i="4" l="1"/>
  <c r="M519" i="4"/>
  <c r="P519" i="4" s="1"/>
  <c r="W519" i="4"/>
  <c r="Y519" i="4"/>
  <c r="R519" i="4"/>
  <c r="Z519" i="4"/>
  <c r="X519" i="4" l="1"/>
  <c r="AA519" i="4" s="1"/>
  <c r="AB519" i="4" s="1"/>
  <c r="N519" i="4"/>
  <c r="G519" i="4" l="1"/>
  <c r="Q519" i="4"/>
  <c r="S519" i="4" s="1"/>
  <c r="H520" i="4"/>
  <c r="AC519" i="4"/>
  <c r="K520" i="4" l="1"/>
  <c r="AD519" i="4"/>
  <c r="AE519" i="4" s="1"/>
  <c r="AF519" i="4"/>
  <c r="B520" i="4" s="1"/>
  <c r="AG519" i="4"/>
  <c r="C520" i="4" s="1"/>
  <c r="AI519" i="4"/>
  <c r="AJ519" i="4" s="1"/>
  <c r="T519" i="4"/>
  <c r="O521" i="4"/>
  <c r="AK520" i="4" l="1"/>
  <c r="AL520" i="4"/>
  <c r="I520" i="4"/>
  <c r="AH519" i="4"/>
  <c r="D520" i="4" s="1"/>
  <c r="L520" i="4" s="1"/>
  <c r="U520" i="4" s="1"/>
  <c r="V520" i="4" s="1"/>
  <c r="W520" i="4" s="1"/>
  <c r="E520" i="4"/>
  <c r="F520" i="4" l="1"/>
  <c r="X520" i="4" s="1"/>
  <c r="Y520" i="4"/>
  <c r="M520" i="4"/>
  <c r="N520" i="4" s="1"/>
  <c r="Q520" i="4" s="1"/>
  <c r="Z520" i="4"/>
  <c r="P520" i="4" l="1"/>
  <c r="AA520" i="4"/>
  <c r="AB520" i="4" s="1"/>
  <c r="G520" i="4"/>
  <c r="R520" i="4"/>
  <c r="S520" i="4" l="1"/>
  <c r="AC520" i="4"/>
  <c r="H521" i="4"/>
  <c r="AI520" i="4" l="1"/>
  <c r="AJ520" i="4" s="1"/>
  <c r="AF520" i="4"/>
  <c r="B521" i="4" s="1"/>
  <c r="AD520" i="4"/>
  <c r="AE520" i="4" s="1"/>
  <c r="AG520" i="4"/>
  <c r="C521" i="4" s="1"/>
  <c r="K521" i="4"/>
  <c r="T520" i="4"/>
  <c r="O522" i="4"/>
  <c r="AH520" i="4" l="1"/>
  <c r="D521" i="4" s="1"/>
  <c r="L521" i="4" s="1"/>
  <c r="U521" i="4" s="1"/>
  <c r="V521" i="4" s="1"/>
  <c r="AL521" i="4"/>
  <c r="AK521" i="4"/>
  <c r="I521" i="4"/>
  <c r="E521" i="4"/>
  <c r="F521" i="4" l="1"/>
  <c r="M521" i="4"/>
  <c r="P521" i="4" s="1"/>
  <c r="Y521" i="4"/>
  <c r="W521" i="4"/>
  <c r="R521" i="4"/>
  <c r="Z521" i="4"/>
  <c r="X521" i="4" l="1"/>
  <c r="AA521" i="4" s="1"/>
  <c r="AB521" i="4" s="1"/>
  <c r="N521" i="4"/>
  <c r="Q521" i="4" s="1"/>
  <c r="S521" i="4" s="1"/>
  <c r="AC521" i="4"/>
  <c r="H522" i="4"/>
  <c r="G521" i="4" l="1"/>
  <c r="AD521" i="4"/>
  <c r="AE521" i="4" s="1"/>
  <c r="AI521" i="4"/>
  <c r="AJ521" i="4" s="1"/>
  <c r="AG521" i="4"/>
  <c r="C522" i="4" s="1"/>
  <c r="AF521" i="4"/>
  <c r="B522" i="4" s="1"/>
  <c r="K522" i="4"/>
  <c r="T521" i="4"/>
  <c r="O523" i="4"/>
  <c r="AK522" i="4" l="1"/>
  <c r="AL522" i="4"/>
  <c r="I522" i="4"/>
  <c r="AH521" i="4"/>
  <c r="D522" i="4" s="1"/>
  <c r="E522" i="4"/>
  <c r="F522" i="4" l="1"/>
  <c r="L522" i="4"/>
  <c r="U522" i="4" s="1"/>
  <c r="V522" i="4" s="1"/>
  <c r="Y522" i="4" l="1"/>
  <c r="W522" i="4"/>
  <c r="X522" i="4" s="1"/>
  <c r="M522" i="4"/>
  <c r="Z522" i="4"/>
  <c r="P522" i="4" l="1"/>
  <c r="N522" i="4"/>
  <c r="AA522" i="4"/>
  <c r="AB522" i="4" s="1"/>
  <c r="R522" i="4"/>
  <c r="Q522" i="4" l="1"/>
  <c r="S522" i="4" s="1"/>
  <c r="G522" i="4"/>
  <c r="AC522" i="4"/>
  <c r="H523" i="4"/>
  <c r="K523" i="4" l="1"/>
  <c r="AI522" i="4"/>
  <c r="AJ522" i="4" s="1"/>
  <c r="AD522" i="4"/>
  <c r="AE522" i="4" s="1"/>
  <c r="AG522" i="4"/>
  <c r="C523" i="4" s="1"/>
  <c r="AF522" i="4"/>
  <c r="T522" i="4"/>
  <c r="AH522" i="4" l="1"/>
  <c r="D523" i="4" s="1"/>
  <c r="AK523" i="4"/>
  <c r="AL523" i="4"/>
  <c r="B523" i="4"/>
  <c r="O524" i="4"/>
  <c r="I523" i="4" l="1"/>
  <c r="L523" i="4"/>
  <c r="U523" i="4" s="1"/>
  <c r="V523" i="4" s="1"/>
  <c r="E523" i="4"/>
  <c r="F523" i="4" l="1"/>
  <c r="M523" i="4"/>
  <c r="N523" i="4" s="1"/>
  <c r="Y523" i="4"/>
  <c r="W523" i="4"/>
  <c r="Z523" i="4"/>
  <c r="X523" i="4" l="1"/>
  <c r="AA523" i="4" s="1"/>
  <c r="AB523" i="4" s="1"/>
  <c r="P523" i="4"/>
  <c r="Q523" i="4"/>
  <c r="G523" i="4"/>
  <c r="R523" i="4"/>
  <c r="S523" i="4" l="1"/>
  <c r="T523" i="4" s="1"/>
  <c r="AC523" i="4"/>
  <c r="H524" i="4"/>
  <c r="AG523" i="4" l="1"/>
  <c r="C524" i="4" s="1"/>
  <c r="AD523" i="4"/>
  <c r="AE523" i="4" s="1"/>
  <c r="AI523" i="4"/>
  <c r="AJ523" i="4" s="1"/>
  <c r="AF523" i="4"/>
  <c r="K524" i="4"/>
  <c r="AH523" i="4" l="1"/>
  <c r="D524" i="4" s="1"/>
  <c r="L524" i="4" s="1"/>
  <c r="U524" i="4" s="1"/>
  <c r="V524" i="4" s="1"/>
  <c r="B524" i="4"/>
  <c r="I524" i="4" s="1"/>
  <c r="AK524" i="4"/>
  <c r="AL524" i="4"/>
  <c r="E524" i="4"/>
  <c r="O525" i="4"/>
  <c r="F524" i="4" l="1"/>
  <c r="M524" i="4"/>
  <c r="N524" i="4" s="1"/>
  <c r="W524" i="4"/>
  <c r="Y524" i="4"/>
  <c r="Z524" i="4"/>
  <c r="X524" i="4" l="1"/>
  <c r="AA524" i="4" s="1"/>
  <c r="AB524" i="4" s="1"/>
  <c r="G524" i="4"/>
  <c r="Q524" i="4"/>
  <c r="P524" i="4"/>
  <c r="R524" i="4"/>
  <c r="S524" i="4" l="1"/>
  <c r="H525" i="4"/>
  <c r="AC524" i="4"/>
  <c r="K525" i="4" l="1"/>
  <c r="AF524" i="4"/>
  <c r="B525" i="4" s="1"/>
  <c r="AI524" i="4"/>
  <c r="AJ524" i="4" s="1"/>
  <c r="AD524" i="4"/>
  <c r="AE524" i="4" s="1"/>
  <c r="AG524" i="4"/>
  <c r="C525" i="4" s="1"/>
  <c r="T524" i="4"/>
  <c r="O526" i="4"/>
  <c r="AK525" i="4" l="1"/>
  <c r="AL525" i="4"/>
  <c r="I525" i="4"/>
  <c r="AH524" i="4"/>
  <c r="D525" i="4" s="1"/>
  <c r="L525" i="4" s="1"/>
  <c r="U525" i="4" s="1"/>
  <c r="V525" i="4" s="1"/>
  <c r="Y525" i="4" s="1"/>
  <c r="E525" i="4"/>
  <c r="Z525" i="4"/>
  <c r="F525" i="4" l="1"/>
  <c r="M525" i="4"/>
  <c r="N525" i="4" s="1"/>
  <c r="W525" i="4"/>
  <c r="X525" i="4" l="1"/>
  <c r="AA525" i="4" s="1"/>
  <c r="AB525" i="4" s="1"/>
  <c r="G525" i="4"/>
  <c r="P525" i="4"/>
  <c r="Q525" i="4"/>
  <c r="R525" i="4"/>
  <c r="S525" i="4" l="1"/>
  <c r="T525" i="4" s="1"/>
  <c r="AC525" i="4"/>
  <c r="H526" i="4"/>
  <c r="AG525" i="4" l="1"/>
  <c r="C526" i="4" s="1"/>
  <c r="AD525" i="4"/>
  <c r="AE525" i="4" s="1"/>
  <c r="AI525" i="4"/>
  <c r="AJ525" i="4" s="1"/>
  <c r="AF525" i="4"/>
  <c r="B526" i="4" s="1"/>
  <c r="K526" i="4"/>
  <c r="O527" i="4"/>
  <c r="AK526" i="4" l="1"/>
  <c r="I526" i="4"/>
  <c r="AL526" i="4"/>
  <c r="AH525" i="4"/>
  <c r="D526" i="4" s="1"/>
  <c r="L526" i="4" s="1"/>
  <c r="U526" i="4" s="1"/>
  <c r="V526" i="4" s="1"/>
  <c r="Y526" i="4" s="1"/>
  <c r="Z526" i="4"/>
  <c r="E526" i="4"/>
  <c r="F526" i="4" l="1"/>
  <c r="W526" i="4"/>
  <c r="M526" i="4"/>
  <c r="P526" i="4" s="1"/>
  <c r="R526" i="4"/>
  <c r="X526" i="4" l="1"/>
  <c r="AA526" i="4" s="1"/>
  <c r="AB526" i="4" s="1"/>
  <c r="N526" i="4"/>
  <c r="G526" i="4" s="1"/>
  <c r="Q526" i="4" l="1"/>
  <c r="S526" i="4" s="1"/>
  <c r="AC526" i="4"/>
  <c r="H527" i="4"/>
  <c r="K527" i="4" l="1"/>
  <c r="AF526" i="4"/>
  <c r="B527" i="4" s="1"/>
  <c r="AI526" i="4"/>
  <c r="AJ526" i="4" s="1"/>
  <c r="AD526" i="4"/>
  <c r="AE526" i="4" s="1"/>
  <c r="AG526" i="4"/>
  <c r="C527" i="4" s="1"/>
  <c r="T526" i="4"/>
  <c r="O528" i="4"/>
  <c r="AL527" i="4" l="1"/>
  <c r="AK527" i="4"/>
  <c r="AH526" i="4"/>
  <c r="D527" i="4" s="1"/>
  <c r="L527" i="4" s="1"/>
  <c r="U527" i="4" s="1"/>
  <c r="V527" i="4" s="1"/>
  <c r="W527" i="4" s="1"/>
  <c r="I527" i="4"/>
  <c r="E527" i="4"/>
  <c r="F527" i="4" l="1"/>
  <c r="X527" i="4" s="1"/>
  <c r="M527" i="4"/>
  <c r="N527" i="4" s="1"/>
  <c r="Y527" i="4"/>
  <c r="Z527" i="4"/>
  <c r="P527" i="4" l="1"/>
  <c r="AA527" i="4"/>
  <c r="AB527" i="4" s="1"/>
  <c r="G527" i="4"/>
  <c r="Q527" i="4"/>
  <c r="R527" i="4"/>
  <c r="S527" i="4" l="1"/>
  <c r="H528" i="4"/>
  <c r="AC527" i="4"/>
  <c r="AD527" i="4" l="1"/>
  <c r="AE527" i="4" s="1"/>
  <c r="AI527" i="4"/>
  <c r="AJ527" i="4" s="1"/>
  <c r="AF527" i="4"/>
  <c r="B528" i="4" s="1"/>
  <c r="AG527" i="4"/>
  <c r="C528" i="4" s="1"/>
  <c r="K528" i="4"/>
  <c r="T527" i="4"/>
  <c r="O529" i="4"/>
  <c r="AK528" i="4" l="1"/>
  <c r="AH527" i="4"/>
  <c r="D528" i="4" s="1"/>
  <c r="L528" i="4" s="1"/>
  <c r="U528" i="4" s="1"/>
  <c r="V528" i="4" s="1"/>
  <c r="AL528" i="4"/>
  <c r="I528" i="4"/>
  <c r="E528" i="4"/>
  <c r="F528" i="4" l="1"/>
  <c r="Y528" i="4"/>
  <c r="W528" i="4"/>
  <c r="M528" i="4"/>
  <c r="Z528" i="4"/>
  <c r="X528" i="4" l="1"/>
  <c r="AA528" i="4" s="1"/>
  <c r="AB528" i="4" s="1"/>
  <c r="P528" i="4"/>
  <c r="N528" i="4"/>
  <c r="Q528" i="4" s="1"/>
  <c r="R528" i="4"/>
  <c r="G528" i="4" l="1"/>
  <c r="S528" i="4"/>
  <c r="H529" i="4"/>
  <c r="AC528" i="4"/>
  <c r="K529" i="4" l="1"/>
  <c r="AD528" i="4"/>
  <c r="AE528" i="4" s="1"/>
  <c r="AI528" i="4"/>
  <c r="AJ528" i="4" s="1"/>
  <c r="AG528" i="4"/>
  <c r="C529" i="4" s="1"/>
  <c r="AF528" i="4"/>
  <c r="T528" i="4"/>
  <c r="AK529" i="4" l="1"/>
  <c r="B529" i="4"/>
  <c r="AH528" i="4"/>
  <c r="D529" i="4" s="1"/>
  <c r="AL529" i="4"/>
  <c r="O530" i="4"/>
  <c r="I529" i="4" l="1"/>
  <c r="L529" i="4"/>
  <c r="U529" i="4" s="1"/>
  <c r="V529" i="4" s="1"/>
  <c r="E529" i="4"/>
  <c r="F529" i="4" l="1"/>
  <c r="M529" i="4"/>
  <c r="N529" i="4" s="1"/>
  <c r="Q529" i="4" s="1"/>
  <c r="Y529" i="4"/>
  <c r="W529" i="4"/>
  <c r="Z529" i="4"/>
  <c r="X529" i="4" l="1"/>
  <c r="AA529" i="4" s="1"/>
  <c r="AB529" i="4" s="1"/>
  <c r="P529" i="4"/>
  <c r="G529" i="4"/>
  <c r="R529" i="4"/>
  <c r="S529" i="4" l="1"/>
  <c r="AC529" i="4"/>
  <c r="H530" i="4"/>
  <c r="AD529" i="4" l="1"/>
  <c r="AE529" i="4" s="1"/>
  <c r="AF529" i="4"/>
  <c r="B530" i="4" s="1"/>
  <c r="AG529" i="4"/>
  <c r="C530" i="4" s="1"/>
  <c r="AI529" i="4"/>
  <c r="AJ529" i="4" s="1"/>
  <c r="K530" i="4"/>
  <c r="T529" i="4"/>
  <c r="O531" i="4"/>
  <c r="AK530" i="4" l="1"/>
  <c r="AH529" i="4"/>
  <c r="D530" i="4" s="1"/>
  <c r="L530" i="4" s="1"/>
  <c r="U530" i="4" s="1"/>
  <c r="V530" i="4" s="1"/>
  <c r="W530" i="4" s="1"/>
  <c r="AL530" i="4"/>
  <c r="I530" i="4"/>
  <c r="E530" i="4"/>
  <c r="F530" i="4" l="1"/>
  <c r="X530" i="4" s="1"/>
  <c r="M530" i="4"/>
  <c r="N530" i="4" s="1"/>
  <c r="Y530" i="4"/>
  <c r="Z530" i="4"/>
  <c r="P530" i="4" l="1"/>
  <c r="Q530" i="4"/>
  <c r="AA530" i="4"/>
  <c r="AB530" i="4" s="1"/>
  <c r="G530" i="4"/>
  <c r="R530" i="4"/>
  <c r="S530" i="4" l="1"/>
  <c r="AC530" i="4"/>
  <c r="H531" i="4"/>
  <c r="AD530" i="4" l="1"/>
  <c r="AE530" i="4" s="1"/>
  <c r="AG530" i="4"/>
  <c r="C531" i="4" s="1"/>
  <c r="AF530" i="4"/>
  <c r="B531" i="4" s="1"/>
  <c r="AI530" i="4"/>
  <c r="AK531" i="4" s="1"/>
  <c r="K531" i="4"/>
  <c r="T530" i="4"/>
  <c r="O532" i="4"/>
  <c r="AJ530" i="4" l="1"/>
  <c r="AL531" i="4"/>
  <c r="I531" i="4"/>
  <c r="AH530" i="4"/>
  <c r="D531" i="4" s="1"/>
  <c r="L531" i="4" s="1"/>
  <c r="U531" i="4" s="1"/>
  <c r="V531" i="4" s="1"/>
  <c r="W531" i="4" s="1"/>
  <c r="E531" i="4"/>
  <c r="F531" i="4" l="1"/>
  <c r="X531" i="4" s="1"/>
  <c r="M531" i="4"/>
  <c r="P531" i="4" s="1"/>
  <c r="Y531" i="4"/>
  <c r="Z531" i="4"/>
  <c r="R531" i="4"/>
  <c r="N531" i="4" l="1"/>
  <c r="Q531" i="4" s="1"/>
  <c r="S531" i="4" s="1"/>
  <c r="AA531" i="4"/>
  <c r="AB531" i="4" s="1"/>
  <c r="AC531" i="4"/>
  <c r="H532" i="4"/>
  <c r="G531" i="4" l="1"/>
  <c r="K532" i="4"/>
  <c r="AI531" i="4"/>
  <c r="AJ531" i="4" s="1"/>
  <c r="AD531" i="4"/>
  <c r="AE531" i="4" s="1"/>
  <c r="AG531" i="4"/>
  <c r="C532" i="4" s="1"/>
  <c r="AF531" i="4"/>
  <c r="T531" i="4"/>
  <c r="B532" i="4" l="1"/>
  <c r="AH531" i="4"/>
  <c r="D532" i="4" s="1"/>
  <c r="AL532" i="4"/>
  <c r="AK532" i="4"/>
  <c r="O533" i="4"/>
  <c r="L532" i="4" l="1"/>
  <c r="U532" i="4" s="1"/>
  <c r="V532" i="4" s="1"/>
  <c r="I532" i="4"/>
  <c r="E532" i="4"/>
  <c r="F532" i="4" l="1"/>
  <c r="W532" i="4"/>
  <c r="Y532" i="4"/>
  <c r="M532" i="4"/>
  <c r="Z532" i="4"/>
  <c r="X532" i="4" l="1"/>
  <c r="AA532" i="4" s="1"/>
  <c r="AB532" i="4" s="1"/>
  <c r="N532" i="4"/>
  <c r="P532" i="4"/>
  <c r="R532" i="4"/>
  <c r="G532" i="4" l="1"/>
  <c r="Q532" i="4"/>
  <c r="S532" i="4" s="1"/>
  <c r="H533" i="4"/>
  <c r="AC532" i="4"/>
  <c r="K533" i="4" l="1"/>
  <c r="AI532" i="4"/>
  <c r="AJ532" i="4" s="1"/>
  <c r="AD532" i="4"/>
  <c r="AE532" i="4" s="1"/>
  <c r="AG532" i="4"/>
  <c r="C533" i="4" s="1"/>
  <c r="AF532" i="4"/>
  <c r="T532" i="4"/>
  <c r="B533" i="4" l="1"/>
  <c r="AH532" i="4"/>
  <c r="D533" i="4" s="1"/>
  <c r="AK533" i="4"/>
  <c r="AL533" i="4"/>
  <c r="O534" i="4"/>
  <c r="I533" i="4" l="1"/>
  <c r="L533" i="4"/>
  <c r="U533" i="4" s="1"/>
  <c r="V533" i="4" s="1"/>
  <c r="E533" i="4"/>
  <c r="F533" i="4" l="1"/>
  <c r="M533" i="4"/>
  <c r="W533" i="4"/>
  <c r="Y533" i="4"/>
  <c r="Z533" i="4"/>
  <c r="X533" i="4" l="1"/>
  <c r="AA533" i="4" s="1"/>
  <c r="AB533" i="4" s="1"/>
  <c r="P533" i="4"/>
  <c r="N533" i="4"/>
  <c r="Q533" i="4" s="1"/>
  <c r="R533" i="4"/>
  <c r="S533" i="4" l="1"/>
  <c r="T533" i="4" s="1"/>
  <c r="G533" i="4"/>
  <c r="AC533" i="4"/>
  <c r="H534" i="4"/>
  <c r="K534" i="4" l="1"/>
  <c r="AI533" i="4"/>
  <c r="AJ533" i="4" s="1"/>
  <c r="AD533" i="4"/>
  <c r="AE533" i="4" s="1"/>
  <c r="AG533" i="4"/>
  <c r="C534" i="4" s="1"/>
  <c r="AF533" i="4"/>
  <c r="AH533" i="4" l="1"/>
  <c r="D534" i="4" s="1"/>
  <c r="B534" i="4"/>
  <c r="AL534" i="4"/>
  <c r="AK534" i="4"/>
  <c r="O535" i="4"/>
  <c r="L534" i="4" l="1"/>
  <c r="U534" i="4" s="1"/>
  <c r="V534" i="4" s="1"/>
  <c r="I534" i="4"/>
  <c r="E534" i="4"/>
  <c r="F534" i="4" l="1"/>
  <c r="Y534" i="4"/>
  <c r="W534" i="4"/>
  <c r="M534" i="4"/>
  <c r="Z534" i="4"/>
  <c r="X534" i="4" l="1"/>
  <c r="AA534" i="4" s="1"/>
  <c r="AB534" i="4" s="1"/>
  <c r="N534" i="4"/>
  <c r="P534" i="4"/>
  <c r="R534" i="4"/>
  <c r="G534" i="4" l="1"/>
  <c r="Q534" i="4"/>
  <c r="S534" i="4" s="1"/>
  <c r="H535" i="4"/>
  <c r="AC534" i="4"/>
  <c r="K535" i="4" l="1"/>
  <c r="AI534" i="4"/>
  <c r="AJ534" i="4" s="1"/>
  <c r="AD534" i="4"/>
  <c r="AE534" i="4" s="1"/>
  <c r="AG534" i="4"/>
  <c r="C535" i="4" s="1"/>
  <c r="AF534" i="4"/>
  <c r="T534" i="4"/>
  <c r="B535" i="4" l="1"/>
  <c r="AH534" i="4"/>
  <c r="D535" i="4" s="1"/>
  <c r="AK535" i="4"/>
  <c r="AL535" i="4"/>
  <c r="O536" i="4"/>
  <c r="I535" i="4" l="1"/>
  <c r="L535" i="4"/>
  <c r="U535" i="4" s="1"/>
  <c r="V535" i="4" s="1"/>
  <c r="E535" i="4"/>
  <c r="F535" i="4" l="1"/>
  <c r="Y535" i="4"/>
  <c r="W535" i="4"/>
  <c r="M535" i="4"/>
  <c r="Z535" i="4"/>
  <c r="X535" i="4" l="1"/>
  <c r="AA535" i="4" s="1"/>
  <c r="AB535" i="4" s="1"/>
  <c r="N535" i="4"/>
  <c r="P535" i="4"/>
  <c r="R535" i="4"/>
  <c r="Q535" i="4" l="1"/>
  <c r="S535" i="4" s="1"/>
  <c r="G535" i="4"/>
  <c r="AC535" i="4"/>
  <c r="H536" i="4"/>
  <c r="K536" i="4" l="1"/>
  <c r="AI535" i="4"/>
  <c r="AJ535" i="4" s="1"/>
  <c r="AD535" i="4"/>
  <c r="AE535" i="4" s="1"/>
  <c r="AG535" i="4"/>
  <c r="C536" i="4" s="1"/>
  <c r="AF535" i="4"/>
  <c r="T535" i="4"/>
  <c r="AH535" i="4" l="1"/>
  <c r="D536" i="4" s="1"/>
  <c r="L536" i="4" s="1"/>
  <c r="U536" i="4" s="1"/>
  <c r="V536" i="4" s="1"/>
  <c r="B536" i="4"/>
  <c r="AL536" i="4"/>
  <c r="AK536" i="4"/>
  <c r="O537" i="4"/>
  <c r="W536" i="4" l="1"/>
  <c r="M536" i="4"/>
  <c r="P536" i="4" s="1"/>
  <c r="Y536" i="4"/>
  <c r="I536" i="4"/>
  <c r="E536" i="4"/>
  <c r="Z536" i="4"/>
  <c r="R536" i="4"/>
  <c r="F536" i="4" l="1"/>
  <c r="X536" i="4" s="1"/>
  <c r="AA536" i="4" s="1"/>
  <c r="AB536" i="4" s="1"/>
  <c r="N536" i="4"/>
  <c r="G536" i="4" l="1"/>
  <c r="Q536" i="4"/>
  <c r="S536" i="4" s="1"/>
  <c r="T536" i="4" s="1"/>
  <c r="AC536" i="4"/>
  <c r="H537" i="4"/>
  <c r="AI536" i="4" l="1"/>
  <c r="AJ536" i="4" s="1"/>
  <c r="AF536" i="4"/>
  <c r="B537" i="4" s="1"/>
  <c r="AG536" i="4"/>
  <c r="C537" i="4" s="1"/>
  <c r="AD536" i="4"/>
  <c r="AE536" i="4" s="1"/>
  <c r="K537" i="4"/>
  <c r="O538" i="4"/>
  <c r="AH536" i="4" l="1"/>
  <c r="D537" i="4" s="1"/>
  <c r="L537" i="4" s="1"/>
  <c r="U537" i="4" s="1"/>
  <c r="V537" i="4" s="1"/>
  <c r="AK537" i="4"/>
  <c r="I537" i="4"/>
  <c r="AL537" i="4"/>
  <c r="E537" i="4"/>
  <c r="F537" i="4" l="1"/>
  <c r="M537" i="4"/>
  <c r="P537" i="4" s="1"/>
  <c r="Y537" i="4"/>
  <c r="W537" i="4"/>
  <c r="Z537" i="4"/>
  <c r="R537" i="4"/>
  <c r="X537" i="4" l="1"/>
  <c r="AA537" i="4" s="1"/>
  <c r="AB537" i="4" s="1"/>
  <c r="N537" i="4"/>
  <c r="Q537" i="4" s="1"/>
  <c r="S537" i="4" s="1"/>
  <c r="AC537" i="4"/>
  <c r="H538" i="4"/>
  <c r="G537" i="4" l="1"/>
  <c r="K538" i="4"/>
  <c r="AD537" i="4"/>
  <c r="AE537" i="4" s="1"/>
  <c r="AI537" i="4"/>
  <c r="AJ537" i="4" s="1"/>
  <c r="AG537" i="4"/>
  <c r="C538" i="4" s="1"/>
  <c r="AF537" i="4"/>
  <c r="T537" i="4"/>
  <c r="B538" i="4" l="1"/>
  <c r="AH537" i="4"/>
  <c r="D538" i="4" s="1"/>
  <c r="AK538" i="4"/>
  <c r="AL538" i="4"/>
  <c r="O539" i="4"/>
  <c r="L538" i="4" l="1"/>
  <c r="U538" i="4" s="1"/>
  <c r="V538" i="4" s="1"/>
  <c r="I538" i="4"/>
  <c r="E538" i="4"/>
  <c r="F538" i="4" l="1"/>
  <c r="M538" i="4"/>
  <c r="P538" i="4" s="1"/>
  <c r="W538" i="4"/>
  <c r="Y538" i="4"/>
  <c r="Z538" i="4"/>
  <c r="R538" i="4"/>
  <c r="X538" i="4" l="1"/>
  <c r="AA538" i="4" s="1"/>
  <c r="AB538" i="4" s="1"/>
  <c r="N538" i="4"/>
  <c r="G538" i="4" s="1"/>
  <c r="Q538" i="4" l="1"/>
  <c r="S538" i="4" s="1"/>
  <c r="T538" i="4" s="1"/>
  <c r="AC538" i="4"/>
  <c r="H539" i="4"/>
  <c r="AI538" i="4" l="1"/>
  <c r="AJ538" i="4" s="1"/>
  <c r="AD538" i="4"/>
  <c r="AE538" i="4" s="1"/>
  <c r="AF538" i="4"/>
  <c r="B539" i="4" s="1"/>
  <c r="AG538" i="4"/>
  <c r="C539" i="4" s="1"/>
  <c r="K539" i="4"/>
  <c r="O540" i="4"/>
  <c r="AK539" i="4" l="1"/>
  <c r="AL539" i="4"/>
  <c r="I539" i="4"/>
  <c r="AH538" i="4"/>
  <c r="D539" i="4" s="1"/>
  <c r="L539" i="4" s="1"/>
  <c r="U539" i="4" s="1"/>
  <c r="V539" i="4" s="1"/>
  <c r="W539" i="4" s="1"/>
  <c r="E539" i="4"/>
  <c r="F539" i="4" l="1"/>
  <c r="X539" i="4" s="1"/>
  <c r="M539" i="4"/>
  <c r="N539" i="4" s="1"/>
  <c r="Y539" i="4"/>
  <c r="Z539" i="4"/>
  <c r="G539" i="4" l="1"/>
  <c r="P539" i="4"/>
  <c r="Q539" i="4"/>
  <c r="AA539" i="4"/>
  <c r="AB539" i="4" s="1"/>
  <c r="R539" i="4"/>
  <c r="S539" i="4" l="1"/>
  <c r="AC539" i="4"/>
  <c r="H540" i="4"/>
  <c r="K540" i="4" l="1"/>
  <c r="AI539" i="4"/>
  <c r="AJ539" i="4" s="1"/>
  <c r="AF539" i="4"/>
  <c r="AG539" i="4"/>
  <c r="C540" i="4" s="1"/>
  <c r="AD539" i="4"/>
  <c r="AE539" i="4" s="1"/>
  <c r="T539" i="4"/>
  <c r="AK540" i="4" l="1"/>
  <c r="AL540" i="4"/>
  <c r="AH539" i="4"/>
  <c r="D540" i="4" s="1"/>
  <c r="L540" i="4" s="1"/>
  <c r="U540" i="4" s="1"/>
  <c r="V540" i="4" s="1"/>
  <c r="B540" i="4"/>
  <c r="O541" i="4"/>
  <c r="W540" i="4" l="1"/>
  <c r="M540" i="4"/>
  <c r="P540" i="4" s="1"/>
  <c r="I540" i="4"/>
  <c r="Y540" i="4"/>
  <c r="R540" i="4"/>
  <c r="E540" i="4"/>
  <c r="Z540" i="4"/>
  <c r="F540" i="4" l="1"/>
  <c r="X540" i="4" s="1"/>
  <c r="AA540" i="4" s="1"/>
  <c r="AB540" i="4" s="1"/>
  <c r="N540" i="4"/>
  <c r="G540" i="4" l="1"/>
  <c r="Q540" i="4"/>
  <c r="S540" i="4" s="1"/>
  <c r="T540" i="4" s="1"/>
  <c r="AC540" i="4"/>
  <c r="H541" i="4"/>
  <c r="AF540" i="4" l="1"/>
  <c r="B541" i="4" s="1"/>
  <c r="AG540" i="4"/>
  <c r="C541" i="4" s="1"/>
  <c r="AI540" i="4"/>
  <c r="AJ540" i="4" s="1"/>
  <c r="AD540" i="4"/>
  <c r="AE540" i="4" s="1"/>
  <c r="K541" i="4"/>
  <c r="O542" i="4"/>
  <c r="AK541" i="4" l="1"/>
  <c r="AH540" i="4"/>
  <c r="D541" i="4" s="1"/>
  <c r="L541" i="4" s="1"/>
  <c r="U541" i="4" s="1"/>
  <c r="V541" i="4" s="1"/>
  <c r="Y541" i="4" s="1"/>
  <c r="AL541" i="4"/>
  <c r="I541" i="4"/>
  <c r="Z541" i="4"/>
  <c r="E541" i="4"/>
  <c r="F541" i="4" l="1"/>
  <c r="M541" i="4"/>
  <c r="P541" i="4" s="1"/>
  <c r="W541" i="4"/>
  <c r="R541" i="4"/>
  <c r="X541" i="4" l="1"/>
  <c r="AA541" i="4" s="1"/>
  <c r="AB541" i="4" s="1"/>
  <c r="N541" i="4"/>
  <c r="G541" i="4" s="1"/>
  <c r="Q541" i="4" l="1"/>
  <c r="S541" i="4" s="1"/>
  <c r="AC541" i="4"/>
  <c r="H542" i="4"/>
  <c r="K542" i="4" l="1"/>
  <c r="AD541" i="4"/>
  <c r="AE541" i="4" s="1"/>
  <c r="AG541" i="4"/>
  <c r="C542" i="4" s="1"/>
  <c r="AF541" i="4"/>
  <c r="AI541" i="4"/>
  <c r="AJ541" i="4" s="1"/>
  <c r="T541" i="4"/>
  <c r="AK542" i="4" l="1"/>
  <c r="AH541" i="4"/>
  <c r="D542" i="4" s="1"/>
  <c r="L542" i="4" s="1"/>
  <c r="U542" i="4" s="1"/>
  <c r="V542" i="4" s="1"/>
  <c r="B542" i="4"/>
  <c r="AL542" i="4"/>
  <c r="O543" i="4"/>
  <c r="W542" i="4" l="1"/>
  <c r="I542" i="4"/>
  <c r="Y542" i="4"/>
  <c r="M542" i="4"/>
  <c r="N542" i="4" s="1"/>
  <c r="Z542" i="4"/>
  <c r="E542" i="4"/>
  <c r="F542" i="4" l="1"/>
  <c r="X542" i="4" s="1"/>
  <c r="AA542" i="4" s="1"/>
  <c r="AB542" i="4" s="1"/>
  <c r="Q542" i="4"/>
  <c r="P542" i="4"/>
  <c r="R542" i="4"/>
  <c r="G542" i="4" l="1"/>
  <c r="S542" i="4"/>
  <c r="H543" i="4"/>
  <c r="AC542" i="4"/>
  <c r="AD542" i="4" l="1"/>
  <c r="AE542" i="4" s="1"/>
  <c r="AI542" i="4"/>
  <c r="AJ542" i="4" s="1"/>
  <c r="AF542" i="4"/>
  <c r="B543" i="4" s="1"/>
  <c r="AG542" i="4"/>
  <c r="C543" i="4" s="1"/>
  <c r="K543" i="4"/>
  <c r="T542" i="4"/>
  <c r="O544" i="4"/>
  <c r="I543" i="4" l="1"/>
  <c r="AL543" i="4"/>
  <c r="AK543" i="4"/>
  <c r="AH542" i="4"/>
  <c r="D543" i="4" s="1"/>
  <c r="L543" i="4" s="1"/>
  <c r="U543" i="4" s="1"/>
  <c r="V543" i="4" s="1"/>
  <c r="E543" i="4"/>
  <c r="F543" i="4" l="1"/>
  <c r="W543" i="4"/>
  <c r="Y543" i="4"/>
  <c r="M543" i="4"/>
  <c r="Z543" i="4"/>
  <c r="X543" i="4" l="1"/>
  <c r="AA543" i="4" s="1"/>
  <c r="AB543" i="4" s="1"/>
  <c r="P543" i="4"/>
  <c r="N543" i="4"/>
  <c r="R543" i="4"/>
  <c r="G543" i="4" l="1"/>
  <c r="Q543" i="4"/>
  <c r="S543" i="4" s="1"/>
  <c r="AC543" i="4"/>
  <c r="H544" i="4"/>
  <c r="K544" i="4" l="1"/>
  <c r="AD543" i="4"/>
  <c r="AE543" i="4" s="1"/>
  <c r="AI543" i="4"/>
  <c r="AJ543" i="4" s="1"/>
  <c r="AF543" i="4"/>
  <c r="B544" i="4" s="1"/>
  <c r="AG543" i="4"/>
  <c r="C544" i="4" s="1"/>
  <c r="T543" i="4"/>
  <c r="O545" i="4"/>
  <c r="AL544" i="4" l="1"/>
  <c r="I544" i="4"/>
  <c r="AK544" i="4"/>
  <c r="AH543" i="4"/>
  <c r="D544" i="4" s="1"/>
  <c r="E544" i="4"/>
  <c r="F544" i="4" l="1"/>
  <c r="L544" i="4"/>
  <c r="U544" i="4" s="1"/>
  <c r="V544" i="4" s="1"/>
  <c r="M544" i="4" l="1"/>
  <c r="Y544" i="4"/>
  <c r="W544" i="4"/>
  <c r="X544" i="4" s="1"/>
  <c r="Z544" i="4"/>
  <c r="N544" i="4" l="1"/>
  <c r="Q544" i="4" s="1"/>
  <c r="P544" i="4"/>
  <c r="AA544" i="4"/>
  <c r="AB544" i="4" s="1"/>
  <c r="R544" i="4"/>
  <c r="G544" i="4" l="1"/>
  <c r="S544" i="4"/>
  <c r="T544" i="4" s="1"/>
  <c r="AC544" i="4"/>
  <c r="H545" i="4"/>
  <c r="K545" i="4" l="1"/>
  <c r="AD544" i="4"/>
  <c r="AE544" i="4" s="1"/>
  <c r="AI544" i="4"/>
  <c r="AJ544" i="4" s="1"/>
  <c r="AG544" i="4"/>
  <c r="C545" i="4" s="1"/>
  <c r="AF544" i="4"/>
  <c r="AH544" i="4" l="1"/>
  <c r="D545" i="4" s="1"/>
  <c r="L545" i="4" s="1"/>
  <c r="U545" i="4" s="1"/>
  <c r="V545" i="4" s="1"/>
  <c r="B545" i="4"/>
  <c r="I545" i="4" s="1"/>
  <c r="AL545" i="4"/>
  <c r="AK545" i="4"/>
  <c r="O546" i="4"/>
  <c r="E545" i="4"/>
  <c r="Y545" i="4" l="1"/>
  <c r="F545" i="4"/>
  <c r="M545" i="4"/>
  <c r="N545" i="4" s="1"/>
  <c r="W545" i="4"/>
  <c r="Z545" i="4"/>
  <c r="X545" i="4" l="1"/>
  <c r="AA545" i="4" s="1"/>
  <c r="AB545" i="4" s="1"/>
  <c r="P545" i="4"/>
  <c r="Q545" i="4"/>
  <c r="G545" i="4"/>
  <c r="R545" i="4"/>
  <c r="S545" i="4" l="1"/>
  <c r="T545" i="4" s="1"/>
  <c r="H546" i="4"/>
  <c r="AC545" i="4"/>
  <c r="AF545" i="4" l="1"/>
  <c r="B546" i="4" s="1"/>
  <c r="AG545" i="4"/>
  <c r="C546" i="4" s="1"/>
  <c r="AD545" i="4"/>
  <c r="AE545" i="4" s="1"/>
  <c r="AI545" i="4"/>
  <c r="AJ545" i="4" s="1"/>
  <c r="K546" i="4"/>
  <c r="O547" i="4"/>
  <c r="AH545" i="4" l="1"/>
  <c r="D546" i="4" s="1"/>
  <c r="L546" i="4" s="1"/>
  <c r="U546" i="4" s="1"/>
  <c r="V546" i="4" s="1"/>
  <c r="AL546" i="4"/>
  <c r="AK546" i="4"/>
  <c r="I546" i="4"/>
  <c r="E546" i="4"/>
  <c r="F546" i="4" l="1"/>
  <c r="Y546" i="4"/>
  <c r="W546" i="4"/>
  <c r="M546" i="4"/>
  <c r="Z546" i="4"/>
  <c r="X546" i="4" l="1"/>
  <c r="AA546" i="4" s="1"/>
  <c r="AB546" i="4" s="1"/>
  <c r="N546" i="4"/>
  <c r="P546" i="4"/>
  <c r="R546" i="4"/>
  <c r="G546" i="4" l="1"/>
  <c r="Q546" i="4"/>
  <c r="S546" i="4" s="1"/>
  <c r="H547" i="4"/>
  <c r="AC546" i="4"/>
  <c r="K547" i="4" l="1"/>
  <c r="AI546" i="4"/>
  <c r="AJ546" i="4" s="1"/>
  <c r="AD546" i="4"/>
  <c r="AE546" i="4" s="1"/>
  <c r="AG546" i="4"/>
  <c r="C547" i="4" s="1"/>
  <c r="AF546" i="4"/>
  <c r="T546" i="4"/>
  <c r="B547" i="4" l="1"/>
  <c r="AH546" i="4"/>
  <c r="D547" i="4" s="1"/>
  <c r="AL547" i="4"/>
  <c r="AK547" i="4"/>
  <c r="O548" i="4"/>
  <c r="I547" i="4" l="1"/>
  <c r="L547" i="4"/>
  <c r="U547" i="4" s="1"/>
  <c r="V547" i="4" s="1"/>
  <c r="E547" i="4"/>
  <c r="F547" i="4" l="1"/>
  <c r="M547" i="4"/>
  <c r="N547" i="4" s="1"/>
  <c r="W547" i="4"/>
  <c r="Y547" i="4"/>
  <c r="Z547" i="4"/>
  <c r="X547" i="4" l="1"/>
  <c r="AA547" i="4" s="1"/>
  <c r="AB547" i="4" s="1"/>
  <c r="P547" i="4"/>
  <c r="Q547" i="4"/>
  <c r="G547" i="4"/>
  <c r="R547" i="4"/>
  <c r="S547" i="4" l="1"/>
  <c r="AC547" i="4"/>
  <c r="H548" i="4"/>
  <c r="AD547" i="4" l="1"/>
  <c r="AE547" i="4" s="1"/>
  <c r="AF547" i="4"/>
  <c r="B548" i="4" s="1"/>
  <c r="AG547" i="4"/>
  <c r="C548" i="4" s="1"/>
  <c r="AI547" i="4"/>
  <c r="AJ547" i="4" s="1"/>
  <c r="K548" i="4"/>
  <c r="T547" i="4"/>
  <c r="O549" i="4"/>
  <c r="AK548" i="4" l="1"/>
  <c r="AL548" i="4"/>
  <c r="AH547" i="4"/>
  <c r="D548" i="4" s="1"/>
  <c r="I548" i="4"/>
  <c r="E548" i="4"/>
  <c r="F548" i="4" l="1"/>
  <c r="L548" i="4"/>
  <c r="U548" i="4" s="1"/>
  <c r="V548" i="4" s="1"/>
  <c r="W548" i="4" s="1"/>
  <c r="X548" i="4" s="1"/>
  <c r="M548" i="4" l="1"/>
  <c r="Y548" i="4"/>
  <c r="Z548" i="4"/>
  <c r="P548" i="4" l="1"/>
  <c r="N548" i="4"/>
  <c r="AA548" i="4"/>
  <c r="AB548" i="4" s="1"/>
  <c r="R548" i="4"/>
  <c r="G548" i="4" l="1"/>
  <c r="Q548" i="4"/>
  <c r="S548" i="4" s="1"/>
  <c r="H549" i="4"/>
  <c r="AC548" i="4"/>
  <c r="K549" i="4" l="1"/>
  <c r="AF548" i="4"/>
  <c r="AD548" i="4"/>
  <c r="AE548" i="4" s="1"/>
  <c r="AG548" i="4"/>
  <c r="C549" i="4" s="1"/>
  <c r="AI548" i="4"/>
  <c r="AJ548" i="4" s="1"/>
  <c r="T548" i="4"/>
  <c r="AL549" i="4" l="1"/>
  <c r="B549" i="4"/>
  <c r="AH548" i="4"/>
  <c r="D549" i="4" s="1"/>
  <c r="AK549" i="4"/>
  <c r="O550" i="4"/>
  <c r="I549" i="4" l="1"/>
  <c r="L549" i="4"/>
  <c r="U549" i="4" s="1"/>
  <c r="V549" i="4" s="1"/>
  <c r="E549" i="4"/>
  <c r="F549" i="4" l="1"/>
  <c r="M549" i="4"/>
  <c r="N549" i="4" s="1"/>
  <c r="Y549" i="4"/>
  <c r="W549" i="4"/>
  <c r="Z549" i="4"/>
  <c r="X549" i="4" l="1"/>
  <c r="AA549" i="4" s="1"/>
  <c r="AB549" i="4" s="1"/>
  <c r="Q549" i="4"/>
  <c r="P549" i="4"/>
  <c r="G549" i="4"/>
  <c r="R549" i="4"/>
  <c r="S549" i="4" l="1"/>
  <c r="T549" i="4" s="1"/>
  <c r="AC549" i="4"/>
  <c r="H550" i="4"/>
  <c r="K550" i="4" l="1"/>
  <c r="AF549" i="4"/>
  <c r="B550" i="4" s="1"/>
  <c r="AD549" i="4"/>
  <c r="AE549" i="4" s="1"/>
  <c r="AI549" i="4"/>
  <c r="AJ549" i="4" s="1"/>
  <c r="AG549" i="4"/>
  <c r="C550" i="4" s="1"/>
  <c r="O551" i="4"/>
  <c r="AK550" i="4" l="1"/>
  <c r="AH549" i="4"/>
  <c r="D550" i="4" s="1"/>
  <c r="L550" i="4" s="1"/>
  <c r="U550" i="4" s="1"/>
  <c r="V550" i="4" s="1"/>
  <c r="AL550" i="4"/>
  <c r="I550" i="4"/>
  <c r="E550" i="4"/>
  <c r="F550" i="4" l="1"/>
  <c r="M550" i="4"/>
  <c r="N550" i="4" s="1"/>
  <c r="Y550" i="4"/>
  <c r="W550" i="4"/>
  <c r="Z550" i="4"/>
  <c r="X550" i="4" l="1"/>
  <c r="AA550" i="4" s="1"/>
  <c r="AB550" i="4" s="1"/>
  <c r="G550" i="4"/>
  <c r="Q550" i="4"/>
  <c r="P550" i="4"/>
  <c r="R550" i="4"/>
  <c r="S550" i="4" l="1"/>
  <c r="T550" i="4" s="1"/>
  <c r="H551" i="4"/>
  <c r="AC550" i="4"/>
  <c r="K551" i="4" l="1"/>
  <c r="AF550" i="4"/>
  <c r="B551" i="4" s="1"/>
  <c r="AG550" i="4"/>
  <c r="C551" i="4" s="1"/>
  <c r="AI550" i="4"/>
  <c r="AJ550" i="4" s="1"/>
  <c r="AD550" i="4"/>
  <c r="AE550" i="4" s="1"/>
  <c r="O552" i="4"/>
  <c r="AL551" i="4" l="1"/>
  <c r="AK551" i="4"/>
  <c r="I551" i="4"/>
  <c r="AH550" i="4"/>
  <c r="D551" i="4" s="1"/>
  <c r="L551" i="4" s="1"/>
  <c r="U551" i="4" s="1"/>
  <c r="V551" i="4" s="1"/>
  <c r="E551" i="4"/>
  <c r="F551" i="4" l="1"/>
  <c r="Y551" i="4"/>
  <c r="W551" i="4"/>
  <c r="M551" i="4"/>
  <c r="Z551" i="4"/>
  <c r="X551" i="4" l="1"/>
  <c r="AA551" i="4" s="1"/>
  <c r="AB551" i="4" s="1"/>
  <c r="P551" i="4"/>
  <c r="N551" i="4"/>
  <c r="R551" i="4"/>
  <c r="G551" i="4" l="1"/>
  <c r="Q551" i="4"/>
  <c r="S551" i="4" s="1"/>
  <c r="AC551" i="4"/>
  <c r="H552" i="4"/>
  <c r="K552" i="4" l="1"/>
  <c r="AG551" i="4"/>
  <c r="C552" i="4" s="1"/>
  <c r="AD551" i="4"/>
  <c r="AE551" i="4" s="1"/>
  <c r="AF551" i="4"/>
  <c r="AI551" i="4"/>
  <c r="AJ551" i="4" s="1"/>
  <c r="T551" i="4"/>
  <c r="B552" i="4" l="1"/>
  <c r="AH551" i="4"/>
  <c r="D552" i="4" s="1"/>
  <c r="AL552" i="4"/>
  <c r="AK552" i="4"/>
  <c r="O553" i="4"/>
  <c r="I552" i="4" l="1"/>
  <c r="L552" i="4"/>
  <c r="U552" i="4" s="1"/>
  <c r="V552" i="4" s="1"/>
  <c r="E552" i="4"/>
  <c r="F552" i="4" l="1"/>
  <c r="W552" i="4"/>
  <c r="Y552" i="4"/>
  <c r="M552" i="4"/>
  <c r="Z552" i="4"/>
  <c r="X552" i="4" l="1"/>
  <c r="AA552" i="4" s="1"/>
  <c r="AB552" i="4" s="1"/>
  <c r="N552" i="4"/>
  <c r="Q552" i="4" s="1"/>
  <c r="P552" i="4"/>
  <c r="R552" i="4"/>
  <c r="G552" i="4" l="1"/>
  <c r="S552" i="4"/>
  <c r="T552" i="4" s="1"/>
  <c r="H553" i="4"/>
  <c r="AC552" i="4"/>
  <c r="K553" i="4" l="1"/>
  <c r="AF552" i="4"/>
  <c r="AI552" i="4"/>
  <c r="AJ552" i="4" s="1"/>
  <c r="AD552" i="4"/>
  <c r="AE552" i="4" s="1"/>
  <c r="AG552" i="4"/>
  <c r="C553" i="4" s="1"/>
  <c r="AK553" i="4" l="1"/>
  <c r="AH552" i="4"/>
  <c r="D553" i="4" s="1"/>
  <c r="B553" i="4"/>
  <c r="AL553" i="4"/>
  <c r="O554" i="4"/>
  <c r="L553" i="4" l="1"/>
  <c r="U553" i="4" s="1"/>
  <c r="V553" i="4" s="1"/>
  <c r="W553" i="4" s="1"/>
  <c r="I553" i="4"/>
  <c r="E553" i="4"/>
  <c r="F553" i="4" l="1"/>
  <c r="X553" i="4" s="1"/>
  <c r="M553" i="4"/>
  <c r="Y553" i="4"/>
  <c r="Z553" i="4"/>
  <c r="AA553" i="4" l="1"/>
  <c r="AB553" i="4" s="1"/>
  <c r="N553" i="4"/>
  <c r="Q553" i="4" s="1"/>
  <c r="P553" i="4"/>
  <c r="R553" i="4"/>
  <c r="G553" i="4" l="1"/>
  <c r="S553" i="4"/>
  <c r="AC553" i="4"/>
  <c r="H554" i="4"/>
  <c r="K554" i="4" l="1"/>
  <c r="AD553" i="4"/>
  <c r="AE553" i="4" s="1"/>
  <c r="AG553" i="4"/>
  <c r="C554" i="4" s="1"/>
  <c r="AI553" i="4"/>
  <c r="AJ553" i="4" s="1"/>
  <c r="AF553" i="4"/>
  <c r="T553" i="4"/>
  <c r="AH553" i="4" l="1"/>
  <c r="D554" i="4" s="1"/>
  <c r="AK554" i="4"/>
  <c r="B554" i="4"/>
  <c r="AL554" i="4"/>
  <c r="O555" i="4"/>
  <c r="I554" i="4" l="1"/>
  <c r="L554" i="4"/>
  <c r="U554" i="4" s="1"/>
  <c r="V554" i="4" s="1"/>
  <c r="E554" i="4"/>
  <c r="F554" i="4" l="1"/>
  <c r="W554" i="4"/>
  <c r="Y554" i="4"/>
  <c r="M554" i="4"/>
  <c r="Z554" i="4"/>
  <c r="X554" i="4" l="1"/>
  <c r="AA554" i="4" s="1"/>
  <c r="AB554" i="4" s="1"/>
  <c r="N554" i="4"/>
  <c r="Q554" i="4" s="1"/>
  <c r="P554" i="4"/>
  <c r="R554" i="4"/>
  <c r="G554" i="4" l="1"/>
  <c r="S554" i="4"/>
  <c r="H555" i="4"/>
  <c r="AC554" i="4"/>
  <c r="K555" i="4" l="1"/>
  <c r="AD554" i="4"/>
  <c r="AE554" i="4" s="1"/>
  <c r="AI554" i="4"/>
  <c r="AJ554" i="4" s="1"/>
  <c r="AG554" i="4"/>
  <c r="C555" i="4" s="1"/>
  <c r="AF554" i="4"/>
  <c r="T554" i="4"/>
  <c r="AK555" i="4" l="1"/>
  <c r="AH554" i="4"/>
  <c r="D555" i="4" s="1"/>
  <c r="B555" i="4"/>
  <c r="AL555" i="4"/>
  <c r="O556" i="4"/>
  <c r="L555" i="4" l="1"/>
  <c r="U555" i="4" s="1"/>
  <c r="V555" i="4" s="1"/>
  <c r="I555" i="4"/>
  <c r="E555" i="4"/>
  <c r="F555" i="4" l="1"/>
  <c r="M555" i="4"/>
  <c r="P555" i="4" s="1"/>
  <c r="W555" i="4"/>
  <c r="Y555" i="4"/>
  <c r="Z555" i="4"/>
  <c r="R555" i="4"/>
  <c r="X555" i="4" l="1"/>
  <c r="AA555" i="4" s="1"/>
  <c r="AB555" i="4" s="1"/>
  <c r="N555" i="4"/>
  <c r="Q555" i="4" s="1"/>
  <c r="S555" i="4" s="1"/>
  <c r="H556" i="4"/>
  <c r="AC555" i="4"/>
  <c r="G555" i="4" l="1"/>
  <c r="AI555" i="4"/>
  <c r="AJ555" i="4" s="1"/>
  <c r="AD555" i="4"/>
  <c r="AE555" i="4" s="1"/>
  <c r="AG555" i="4"/>
  <c r="C556" i="4" s="1"/>
  <c r="AF555" i="4"/>
  <c r="K556" i="4"/>
  <c r="T555" i="4"/>
  <c r="AK556" i="4" l="1"/>
  <c r="AL556" i="4"/>
  <c r="B556" i="4"/>
  <c r="AH555" i="4"/>
  <c r="D556" i="4" s="1"/>
  <c r="O557" i="4"/>
  <c r="I556" i="4" l="1"/>
  <c r="L556" i="4"/>
  <c r="U556" i="4" s="1"/>
  <c r="V556" i="4" s="1"/>
  <c r="E556" i="4"/>
  <c r="F556" i="4" l="1"/>
  <c r="M556" i="4"/>
  <c r="N556" i="4" s="1"/>
  <c r="W556" i="4"/>
  <c r="Y556" i="4"/>
  <c r="Z556" i="4"/>
  <c r="X556" i="4" l="1"/>
  <c r="AA556" i="4" s="1"/>
  <c r="AB556" i="4" s="1"/>
  <c r="P556" i="4"/>
  <c r="G556" i="4"/>
  <c r="Q556" i="4"/>
  <c r="R556" i="4"/>
  <c r="S556" i="4" l="1"/>
  <c r="H557" i="4"/>
  <c r="AC556" i="4"/>
  <c r="AI556" i="4" l="1"/>
  <c r="AJ556" i="4" s="1"/>
  <c r="AD556" i="4"/>
  <c r="AE556" i="4" s="1"/>
  <c r="AG556" i="4"/>
  <c r="C557" i="4" s="1"/>
  <c r="AF556" i="4"/>
  <c r="K557" i="4"/>
  <c r="T556" i="4"/>
  <c r="AH556" i="4" l="1"/>
  <c r="D557" i="4" s="1"/>
  <c r="L557" i="4" s="1"/>
  <c r="U557" i="4" s="1"/>
  <c r="V557" i="4" s="1"/>
  <c r="AL557" i="4"/>
  <c r="B557" i="4"/>
  <c r="AK557" i="4"/>
  <c r="O558" i="4"/>
  <c r="M557" i="4" l="1"/>
  <c r="P557" i="4" s="1"/>
  <c r="Y557" i="4"/>
  <c r="W557" i="4"/>
  <c r="I557" i="4"/>
  <c r="E557" i="4"/>
  <c r="Z557" i="4"/>
  <c r="R557" i="4"/>
  <c r="F557" i="4" l="1"/>
  <c r="X557" i="4" s="1"/>
  <c r="AA557" i="4" s="1"/>
  <c r="AB557" i="4" s="1"/>
  <c r="N557" i="4"/>
  <c r="G557" i="4" l="1"/>
  <c r="Q557" i="4"/>
  <c r="S557" i="4" s="1"/>
  <c r="H558" i="4"/>
  <c r="AC557" i="4"/>
  <c r="AD557" i="4" l="1"/>
  <c r="AE557" i="4" s="1"/>
  <c r="AF557" i="4"/>
  <c r="B558" i="4" s="1"/>
  <c r="AG557" i="4"/>
  <c r="C558" i="4" s="1"/>
  <c r="AI557" i="4"/>
  <c r="AJ557" i="4" s="1"/>
  <c r="K558" i="4"/>
  <c r="T557" i="4"/>
  <c r="O559" i="4"/>
  <c r="AL558" i="4" l="1"/>
  <c r="AH557" i="4"/>
  <c r="D558" i="4" s="1"/>
  <c r="AK558" i="4"/>
  <c r="I558" i="4"/>
  <c r="E558" i="4"/>
  <c r="F558" i="4" l="1"/>
  <c r="L558" i="4"/>
  <c r="U558" i="4" s="1"/>
  <c r="V558" i="4" s="1"/>
  <c r="W558" i="4" l="1"/>
  <c r="X558" i="4" s="1"/>
  <c r="Y558" i="4"/>
  <c r="M558" i="4"/>
  <c r="Z558" i="4"/>
  <c r="P558" i="4" l="1"/>
  <c r="N558" i="4"/>
  <c r="AA558" i="4"/>
  <c r="AB558" i="4" s="1"/>
  <c r="R558" i="4"/>
  <c r="Q558" i="4" l="1"/>
  <c r="S558" i="4" s="1"/>
  <c r="T558" i="4" s="1"/>
  <c r="G558" i="4"/>
  <c r="H559" i="4"/>
  <c r="AC558" i="4"/>
  <c r="K559" i="4" l="1"/>
  <c r="AG558" i="4"/>
  <c r="C559" i="4" s="1"/>
  <c r="AI558" i="4"/>
  <c r="AJ558" i="4" s="1"/>
  <c r="AD558" i="4"/>
  <c r="AE558" i="4" s="1"/>
  <c r="AF558" i="4"/>
  <c r="AH558" i="4" l="1"/>
  <c r="D559" i="4" s="1"/>
  <c r="L559" i="4" s="1"/>
  <c r="U559" i="4" s="1"/>
  <c r="V559" i="4" s="1"/>
  <c r="AK559" i="4"/>
  <c r="AL559" i="4"/>
  <c r="B559" i="4"/>
  <c r="O560" i="4"/>
  <c r="Y559" i="4" l="1"/>
  <c r="W559" i="4"/>
  <c r="I559" i="4"/>
  <c r="M559" i="4"/>
  <c r="Z559" i="4"/>
  <c r="E559" i="4"/>
  <c r="F559" i="4" l="1"/>
  <c r="X559" i="4" s="1"/>
  <c r="AA559" i="4" s="1"/>
  <c r="AB559" i="4" s="1"/>
  <c r="N559" i="4"/>
  <c r="Q559" i="4" s="1"/>
  <c r="P559" i="4"/>
  <c r="R559" i="4"/>
  <c r="G559" i="4" l="1"/>
  <c r="S559" i="4"/>
  <c r="T559" i="4" s="1"/>
  <c r="H560" i="4"/>
  <c r="AC559" i="4"/>
  <c r="K560" i="4" l="1"/>
  <c r="AD559" i="4"/>
  <c r="AE559" i="4" s="1"/>
  <c r="AF559" i="4"/>
  <c r="AG559" i="4"/>
  <c r="C560" i="4" s="1"/>
  <c r="AI559" i="4"/>
  <c r="AJ559" i="4" s="1"/>
  <c r="B560" i="4" l="1"/>
  <c r="AH559" i="4"/>
  <c r="D560" i="4" s="1"/>
  <c r="AK560" i="4"/>
  <c r="AL560" i="4"/>
  <c r="O561" i="4"/>
  <c r="I560" i="4" l="1"/>
  <c r="L560" i="4"/>
  <c r="U560" i="4" s="1"/>
  <c r="V560" i="4" s="1"/>
  <c r="E560" i="4"/>
  <c r="F560" i="4" l="1"/>
  <c r="M560" i="4"/>
  <c r="N560" i="4" s="1"/>
  <c r="W560" i="4"/>
  <c r="Y560" i="4"/>
  <c r="Z560" i="4"/>
  <c r="X560" i="4" l="1"/>
  <c r="AA560" i="4" s="1"/>
  <c r="AB560" i="4" s="1"/>
  <c r="P560" i="4"/>
  <c r="Q560" i="4"/>
  <c r="G560" i="4"/>
  <c r="R560" i="4"/>
  <c r="S560" i="4" l="1"/>
  <c r="AC560" i="4"/>
  <c r="H561" i="4"/>
  <c r="K561" i="4" l="1"/>
  <c r="AD560" i="4"/>
  <c r="AE560" i="4" s="1"/>
  <c r="AF560" i="4"/>
  <c r="B561" i="4" s="1"/>
  <c r="AG560" i="4"/>
  <c r="C561" i="4" s="1"/>
  <c r="AI560" i="4"/>
  <c r="AJ560" i="4" s="1"/>
  <c r="T560" i="4"/>
  <c r="O562" i="4"/>
  <c r="AK561" i="4" l="1"/>
  <c r="AH560" i="4"/>
  <c r="D561" i="4" s="1"/>
  <c r="L561" i="4" s="1"/>
  <c r="U561" i="4" s="1"/>
  <c r="V561" i="4" s="1"/>
  <c r="AL561" i="4"/>
  <c r="I561" i="4"/>
  <c r="E561" i="4"/>
  <c r="F561" i="4" l="1"/>
  <c r="W561" i="4"/>
  <c r="Y561" i="4"/>
  <c r="M561" i="4"/>
  <c r="Z561" i="4"/>
  <c r="X561" i="4" l="1"/>
  <c r="AA561" i="4" s="1"/>
  <c r="AB561" i="4" s="1"/>
  <c r="N561" i="4"/>
  <c r="P561" i="4"/>
  <c r="R561" i="4"/>
  <c r="G561" i="4" l="1"/>
  <c r="Q561" i="4"/>
  <c r="S561" i="4" s="1"/>
  <c r="AC561" i="4"/>
  <c r="H562" i="4"/>
  <c r="K562" i="4" l="1"/>
  <c r="AG561" i="4"/>
  <c r="C562" i="4" s="1"/>
  <c r="AD561" i="4"/>
  <c r="AE561" i="4" s="1"/>
  <c r="AI561" i="4"/>
  <c r="AJ561" i="4" s="1"/>
  <c r="AF561" i="4"/>
  <c r="T561" i="4"/>
  <c r="AH561" i="4" l="1"/>
  <c r="D562" i="4" s="1"/>
  <c r="L562" i="4" s="1"/>
  <c r="AL562" i="4"/>
  <c r="B562" i="4"/>
  <c r="AK562" i="4"/>
  <c r="O563" i="4"/>
  <c r="U562" i="4" l="1"/>
  <c r="V562" i="4" s="1"/>
  <c r="W562" i="4" s="1"/>
  <c r="M562" i="4"/>
  <c r="P562" i="4" s="1"/>
  <c r="I562" i="4"/>
  <c r="R562" i="4"/>
  <c r="E562" i="4"/>
  <c r="F562" i="4" l="1"/>
  <c r="X562" i="4" s="1"/>
  <c r="N562" i="4"/>
  <c r="Y562" i="4"/>
  <c r="Z562" i="4"/>
  <c r="G562" i="4" l="1"/>
  <c r="Q562" i="4"/>
  <c r="S562" i="4" s="1"/>
  <c r="AA562" i="4"/>
  <c r="AB562" i="4" s="1"/>
  <c r="AC562" i="4"/>
  <c r="H563" i="4"/>
  <c r="K563" i="4" l="1"/>
  <c r="T562" i="4"/>
  <c r="AD562" i="4"/>
  <c r="AE562" i="4" s="1"/>
  <c r="AF562" i="4"/>
  <c r="B563" i="4" s="1"/>
  <c r="AI562" i="4"/>
  <c r="AJ562" i="4" s="1"/>
  <c r="AG562" i="4"/>
  <c r="C563" i="4" s="1"/>
  <c r="O564" i="4"/>
  <c r="AK563" i="4" l="1"/>
  <c r="AL563" i="4"/>
  <c r="AH562" i="4"/>
  <c r="D563" i="4" s="1"/>
  <c r="I563" i="4"/>
  <c r="E563" i="4"/>
  <c r="F563" i="4" l="1"/>
  <c r="L563" i="4"/>
  <c r="U563" i="4" s="1"/>
  <c r="V563" i="4" s="1"/>
  <c r="W563" i="4" l="1"/>
  <c r="X563" i="4" s="1"/>
  <c r="Y563" i="4"/>
  <c r="M563" i="4"/>
  <c r="Z563" i="4"/>
  <c r="AA563" i="4" l="1"/>
  <c r="AB563" i="4" s="1"/>
  <c r="N563" i="4"/>
  <c r="P563" i="4"/>
  <c r="R563" i="4"/>
  <c r="Q563" i="4" l="1"/>
  <c r="S563" i="4" s="1"/>
  <c r="G563" i="4"/>
  <c r="H564" i="4"/>
  <c r="AC563" i="4"/>
  <c r="K564" i="4" l="1"/>
  <c r="AG563" i="4"/>
  <c r="C564" i="4" s="1"/>
  <c r="AF563" i="4"/>
  <c r="B564" i="4" s="1"/>
  <c r="AI563" i="4"/>
  <c r="AJ563" i="4" s="1"/>
  <c r="AD563" i="4"/>
  <c r="AE563" i="4" s="1"/>
  <c r="T563" i="4"/>
  <c r="O565" i="4"/>
  <c r="AL564" i="4" l="1"/>
  <c r="AH563" i="4"/>
  <c r="D564" i="4" s="1"/>
  <c r="AK564" i="4"/>
  <c r="I564" i="4"/>
  <c r="E564" i="4"/>
  <c r="F564" i="4" l="1"/>
  <c r="L564" i="4"/>
  <c r="U564" i="4" s="1"/>
  <c r="V564" i="4" s="1"/>
  <c r="M564" i="4" l="1"/>
  <c r="P564" i="4" s="1"/>
  <c r="Y564" i="4"/>
  <c r="W564" i="4"/>
  <c r="X564" i="4" s="1"/>
  <c r="R564" i="4"/>
  <c r="Z564" i="4"/>
  <c r="N564" i="4" l="1"/>
  <c r="Q564" i="4" s="1"/>
  <c r="S564" i="4" s="1"/>
  <c r="T564" i="4" s="1"/>
  <c r="AA564" i="4"/>
  <c r="AB564" i="4" s="1"/>
  <c r="H565" i="4"/>
  <c r="AC564" i="4"/>
  <c r="G564" i="4" l="1"/>
  <c r="AI564" i="4"/>
  <c r="AJ564" i="4" s="1"/>
  <c r="AG564" i="4"/>
  <c r="C565" i="4" s="1"/>
  <c r="AF564" i="4"/>
  <c r="AD564" i="4"/>
  <c r="AE564" i="4" s="1"/>
  <c r="K565" i="4"/>
  <c r="AK565" i="4" l="1"/>
  <c r="AL565" i="4"/>
  <c r="B565" i="4"/>
  <c r="AH564" i="4"/>
  <c r="D565" i="4" s="1"/>
  <c r="O566" i="4"/>
  <c r="L565" i="4" l="1"/>
  <c r="U565" i="4" s="1"/>
  <c r="V565" i="4" s="1"/>
  <c r="I565" i="4"/>
  <c r="E565" i="4"/>
  <c r="F565" i="4" l="1"/>
  <c r="W565" i="4"/>
  <c r="Y565" i="4"/>
  <c r="M565" i="4"/>
  <c r="Z565" i="4"/>
  <c r="X565" i="4" l="1"/>
  <c r="AA565" i="4" s="1"/>
  <c r="AB565" i="4" s="1"/>
  <c r="N565" i="4"/>
  <c r="P565" i="4"/>
  <c r="R565" i="4"/>
  <c r="G565" i="4" l="1"/>
  <c r="Q565" i="4"/>
  <c r="S565" i="4" s="1"/>
  <c r="T565" i="4" s="1"/>
  <c r="AC565" i="4"/>
  <c r="H566" i="4"/>
  <c r="K566" i="4" l="1"/>
  <c r="AG565" i="4"/>
  <c r="C566" i="4" s="1"/>
  <c r="AD565" i="4"/>
  <c r="AE565" i="4" s="1"/>
  <c r="AI565" i="4"/>
  <c r="AJ565" i="4" s="1"/>
  <c r="AF565" i="4"/>
  <c r="AH565" i="4" l="1"/>
  <c r="D566" i="4" s="1"/>
  <c r="L566" i="4" s="1"/>
  <c r="U566" i="4" s="1"/>
  <c r="V566" i="4" s="1"/>
  <c r="AK566" i="4"/>
  <c r="AL566" i="4"/>
  <c r="B566" i="4"/>
  <c r="O567" i="4"/>
  <c r="M566" i="4" l="1"/>
  <c r="N566" i="4" s="1"/>
  <c r="I566" i="4"/>
  <c r="Y566" i="4"/>
  <c r="W566" i="4"/>
  <c r="E566" i="4"/>
  <c r="Z566" i="4"/>
  <c r="F566" i="4" l="1"/>
  <c r="G566" i="4" s="1"/>
  <c r="P566" i="4"/>
  <c r="Q566" i="4"/>
  <c r="R566" i="4"/>
  <c r="X566" i="4" l="1"/>
  <c r="AA566" i="4" s="1"/>
  <c r="AB566" i="4" s="1"/>
  <c r="S566" i="4"/>
  <c r="AC566" i="4"/>
  <c r="H567" i="4"/>
  <c r="AD566" i="4" l="1"/>
  <c r="AE566" i="4" s="1"/>
  <c r="AF566" i="4"/>
  <c r="B567" i="4" s="1"/>
  <c r="AI566" i="4"/>
  <c r="AJ566" i="4" s="1"/>
  <c r="AG566" i="4"/>
  <c r="C567" i="4" s="1"/>
  <c r="K567" i="4"/>
  <c r="T566" i="4"/>
  <c r="O568" i="4"/>
  <c r="AH566" i="4" l="1"/>
  <c r="D567" i="4" s="1"/>
  <c r="L567" i="4" s="1"/>
  <c r="U567" i="4" s="1"/>
  <c r="V567" i="4" s="1"/>
  <c r="AK567" i="4"/>
  <c r="AL567" i="4"/>
  <c r="I567" i="4"/>
  <c r="E567" i="4"/>
  <c r="F567" i="4" l="1"/>
  <c r="Y567" i="4"/>
  <c r="W567" i="4"/>
  <c r="M567" i="4"/>
  <c r="Z567" i="4"/>
  <c r="X567" i="4" l="1"/>
  <c r="AA567" i="4" s="1"/>
  <c r="AB567" i="4" s="1"/>
  <c r="N567" i="4"/>
  <c r="P567" i="4"/>
  <c r="R567" i="4"/>
  <c r="G567" i="4" l="1"/>
  <c r="Q567" i="4"/>
  <c r="S567" i="4" s="1"/>
  <c r="H568" i="4"/>
  <c r="AC567" i="4"/>
  <c r="K568" i="4" l="1"/>
  <c r="AF567" i="4"/>
  <c r="AG567" i="4"/>
  <c r="C568" i="4" s="1"/>
  <c r="AD567" i="4"/>
  <c r="AE567" i="4" s="1"/>
  <c r="AI567" i="4"/>
  <c r="AJ567" i="4" s="1"/>
  <c r="T567" i="4"/>
  <c r="AH567" i="4" l="1"/>
  <c r="D568" i="4" s="1"/>
  <c r="L568" i="4" s="1"/>
  <c r="U568" i="4" s="1"/>
  <c r="V568" i="4" s="1"/>
  <c r="AL568" i="4"/>
  <c r="AK568" i="4"/>
  <c r="B568" i="4"/>
  <c r="O569" i="4"/>
  <c r="W568" i="4" l="1"/>
  <c r="Y568" i="4"/>
  <c r="I568" i="4"/>
  <c r="M568" i="4"/>
  <c r="E568" i="4"/>
  <c r="Z568" i="4"/>
  <c r="F568" i="4" l="1"/>
  <c r="X568" i="4" s="1"/>
  <c r="AA568" i="4" s="1"/>
  <c r="AB568" i="4" s="1"/>
  <c r="P568" i="4"/>
  <c r="N568" i="4"/>
  <c r="R568" i="4"/>
  <c r="Q568" i="4" l="1"/>
  <c r="S568" i="4" s="1"/>
  <c r="G568" i="4"/>
  <c r="AC568" i="4"/>
  <c r="H569" i="4"/>
  <c r="K569" i="4" l="1"/>
  <c r="AG568" i="4"/>
  <c r="C569" i="4" s="1"/>
  <c r="AD568" i="4"/>
  <c r="AE568" i="4" s="1"/>
  <c r="AI568" i="4"/>
  <c r="AJ568" i="4" s="1"/>
  <c r="AF568" i="4"/>
  <c r="B569" i="4" s="1"/>
  <c r="T568" i="4"/>
  <c r="O570" i="4"/>
  <c r="AK569" i="4" l="1"/>
  <c r="I569" i="4"/>
  <c r="AH568" i="4"/>
  <c r="D569" i="4" s="1"/>
  <c r="AL569" i="4"/>
  <c r="E569" i="4"/>
  <c r="F569" i="4" l="1"/>
  <c r="L569" i="4"/>
  <c r="U569" i="4" s="1"/>
  <c r="V569" i="4" s="1"/>
  <c r="W569" i="4" l="1"/>
  <c r="X569" i="4" s="1"/>
  <c r="Y569" i="4"/>
  <c r="M569" i="4"/>
  <c r="Z569" i="4"/>
  <c r="P569" i="4" l="1"/>
  <c r="N569" i="4"/>
  <c r="AA569" i="4"/>
  <c r="AB569" i="4" s="1"/>
  <c r="R569" i="4"/>
  <c r="G569" i="4" l="1"/>
  <c r="Q569" i="4"/>
  <c r="S569" i="4" s="1"/>
  <c r="T569" i="4" s="1"/>
  <c r="AC569" i="4"/>
  <c r="H570" i="4"/>
  <c r="K570" i="4" l="1"/>
  <c r="AF569" i="4"/>
  <c r="AD569" i="4"/>
  <c r="AE569" i="4" s="1"/>
  <c r="AG569" i="4"/>
  <c r="C570" i="4" s="1"/>
  <c r="AI569" i="4"/>
  <c r="AJ569" i="4" s="1"/>
  <c r="AK570" i="4" l="1"/>
  <c r="AL570" i="4"/>
  <c r="AH569" i="4"/>
  <c r="D570" i="4" s="1"/>
  <c r="L570" i="4" s="1"/>
  <c r="U570" i="4" s="1"/>
  <c r="V570" i="4" s="1"/>
  <c r="B570" i="4"/>
  <c r="O571" i="4"/>
  <c r="M570" i="4" l="1"/>
  <c r="P570" i="4" s="1"/>
  <c r="W570" i="4"/>
  <c r="Y570" i="4"/>
  <c r="I570" i="4"/>
  <c r="R570" i="4"/>
  <c r="E570" i="4"/>
  <c r="Z570" i="4"/>
  <c r="F570" i="4" l="1"/>
  <c r="X570" i="4" s="1"/>
  <c r="AA570" i="4" s="1"/>
  <c r="AB570" i="4" s="1"/>
  <c r="N570" i="4"/>
  <c r="Q570" i="4" s="1"/>
  <c r="S570" i="4" s="1"/>
  <c r="T570" i="4" s="1"/>
  <c r="H571" i="4"/>
  <c r="AC570" i="4"/>
  <c r="G570" i="4" l="1"/>
  <c r="K571" i="4"/>
  <c r="AD570" i="4"/>
  <c r="AE570" i="4" s="1"/>
  <c r="AF570" i="4"/>
  <c r="AG570" i="4"/>
  <c r="C571" i="4" s="1"/>
  <c r="AI570" i="4"/>
  <c r="AJ570" i="4" s="1"/>
  <c r="AL571" i="4" l="1"/>
  <c r="AK571" i="4"/>
  <c r="AH570" i="4"/>
  <c r="D571" i="4" s="1"/>
  <c r="L571" i="4" s="1"/>
  <c r="U571" i="4" s="1"/>
  <c r="V571" i="4" s="1"/>
  <c r="B571" i="4"/>
  <c r="I571" i="4" s="1"/>
  <c r="O572" i="4"/>
  <c r="E571" i="4"/>
  <c r="F571" i="4" l="1"/>
  <c r="Y571" i="4"/>
  <c r="W571" i="4"/>
  <c r="M571" i="4"/>
  <c r="Z571" i="4"/>
  <c r="X571" i="4" l="1"/>
  <c r="AA571" i="4" s="1"/>
  <c r="AB571" i="4" s="1"/>
  <c r="N571" i="4"/>
  <c r="Q571" i="4" s="1"/>
  <c r="P571" i="4"/>
  <c r="R571" i="4"/>
  <c r="G571" i="4" l="1"/>
  <c r="S571" i="4"/>
  <c r="T571" i="4" s="1"/>
  <c r="H572" i="4"/>
  <c r="AC571" i="4"/>
  <c r="K572" i="4" l="1"/>
  <c r="AD571" i="4"/>
  <c r="AE571" i="4" s="1"/>
  <c r="AG571" i="4"/>
  <c r="C572" i="4" s="1"/>
  <c r="AI571" i="4"/>
  <c r="AJ571" i="4" s="1"/>
  <c r="AF571" i="4"/>
  <c r="AK572" i="4" l="1"/>
  <c r="AL572" i="4"/>
  <c r="B572" i="4"/>
  <c r="AH571" i="4"/>
  <c r="D572" i="4" s="1"/>
  <c r="O573" i="4"/>
  <c r="I572" i="4" l="1"/>
  <c r="L572" i="4"/>
  <c r="U572" i="4" s="1"/>
  <c r="V572" i="4" s="1"/>
  <c r="E572" i="4"/>
  <c r="F572" i="4" l="1"/>
  <c r="M572" i="4"/>
  <c r="N572" i="4" s="1"/>
  <c r="W572" i="4"/>
  <c r="Y572" i="4"/>
  <c r="Z572" i="4"/>
  <c r="X572" i="4" l="1"/>
  <c r="AA572" i="4" s="1"/>
  <c r="AB572" i="4" s="1"/>
  <c r="P572" i="4"/>
  <c r="G572" i="4"/>
  <c r="Q572" i="4"/>
  <c r="R572" i="4"/>
  <c r="S572" i="4" l="1"/>
  <c r="AC572" i="4"/>
  <c r="H573" i="4"/>
  <c r="AF572" i="4" l="1"/>
  <c r="B573" i="4" s="1"/>
  <c r="AG572" i="4"/>
  <c r="C573" i="4" s="1"/>
  <c r="AD572" i="4"/>
  <c r="AE572" i="4" s="1"/>
  <c r="AI572" i="4"/>
  <c r="AJ572" i="4" s="1"/>
  <c r="K573" i="4"/>
  <c r="T572" i="4"/>
  <c r="O574" i="4"/>
  <c r="AL573" i="4" l="1"/>
  <c r="AK573" i="4"/>
  <c r="AH572" i="4"/>
  <c r="D573" i="4" s="1"/>
  <c r="L573" i="4" s="1"/>
  <c r="U573" i="4" s="1"/>
  <c r="V573" i="4" s="1"/>
  <c r="I573" i="4"/>
  <c r="E573" i="4"/>
  <c r="F573" i="4" l="1"/>
  <c r="M573" i="4"/>
  <c r="P573" i="4" s="1"/>
  <c r="Y573" i="4"/>
  <c r="W573" i="4"/>
  <c r="R573" i="4"/>
  <c r="Z573" i="4"/>
  <c r="X573" i="4" l="1"/>
  <c r="AA573" i="4" s="1"/>
  <c r="AB573" i="4" s="1"/>
  <c r="N573" i="4"/>
  <c r="G573" i="4" s="1"/>
  <c r="Q573" i="4" l="1"/>
  <c r="S573" i="4" s="1"/>
  <c r="H574" i="4"/>
  <c r="AC573" i="4"/>
  <c r="K574" i="4" l="1"/>
  <c r="AG573" i="4"/>
  <c r="C574" i="4" s="1"/>
  <c r="AI573" i="4"/>
  <c r="AJ573" i="4" s="1"/>
  <c r="AD573" i="4"/>
  <c r="AE573" i="4" s="1"/>
  <c r="AF573" i="4"/>
  <c r="T573" i="4"/>
  <c r="AK574" i="4" l="1"/>
  <c r="AL574" i="4"/>
  <c r="AH573" i="4"/>
  <c r="D574" i="4" s="1"/>
  <c r="L574" i="4" s="1"/>
  <c r="U574" i="4" s="1"/>
  <c r="V574" i="4" s="1"/>
  <c r="B574" i="4"/>
  <c r="O575" i="4"/>
  <c r="M574" i="4" l="1"/>
  <c r="N574" i="4" s="1"/>
  <c r="Y574" i="4"/>
  <c r="W574" i="4"/>
  <c r="I574" i="4"/>
  <c r="E574" i="4"/>
  <c r="Z574" i="4"/>
  <c r="F574" i="4" l="1"/>
  <c r="G574" i="4" s="1"/>
  <c r="P574" i="4"/>
  <c r="Q574" i="4"/>
  <c r="R574" i="4"/>
  <c r="X574" i="4" l="1"/>
  <c r="AA574" i="4" s="1"/>
  <c r="AB574" i="4" s="1"/>
  <c r="S574" i="4"/>
  <c r="H575" i="4"/>
  <c r="AC574" i="4"/>
  <c r="AD574" i="4" l="1"/>
  <c r="AE574" i="4" s="1"/>
  <c r="AG574" i="4"/>
  <c r="C575" i="4" s="1"/>
  <c r="AI574" i="4"/>
  <c r="AJ574" i="4" s="1"/>
  <c r="AF574" i="4"/>
  <c r="B575" i="4" s="1"/>
  <c r="K575" i="4"/>
  <c r="T574" i="4"/>
  <c r="O576" i="4"/>
  <c r="I575" i="4" l="1"/>
  <c r="AH574" i="4"/>
  <c r="D575" i="4" s="1"/>
  <c r="L575" i="4" s="1"/>
  <c r="U575" i="4" s="1"/>
  <c r="V575" i="4" s="1"/>
  <c r="Y575" i="4" s="1"/>
  <c r="AL575" i="4"/>
  <c r="AK575" i="4"/>
  <c r="Z575" i="4"/>
  <c r="E575" i="4"/>
  <c r="F575" i="4" l="1"/>
  <c r="W575" i="4"/>
  <c r="M575" i="4"/>
  <c r="P575" i="4" s="1"/>
  <c r="R575" i="4"/>
  <c r="X575" i="4" l="1"/>
  <c r="AA575" i="4" s="1"/>
  <c r="AB575" i="4" s="1"/>
  <c r="N575" i="4"/>
  <c r="Q575" i="4" s="1"/>
  <c r="S575" i="4" s="1"/>
  <c r="H576" i="4"/>
  <c r="AC575" i="4"/>
  <c r="G575" i="4" l="1"/>
  <c r="K576" i="4"/>
  <c r="AI575" i="4"/>
  <c r="AJ575" i="4" s="1"/>
  <c r="AD575" i="4"/>
  <c r="AE575" i="4" s="1"/>
  <c r="AG575" i="4"/>
  <c r="C576" i="4" s="1"/>
  <c r="AF575" i="4"/>
  <c r="B576" i="4" s="1"/>
  <c r="T575" i="4"/>
  <c r="O577" i="4"/>
  <c r="AK576" i="4" l="1"/>
  <c r="I576" i="4"/>
  <c r="AH575" i="4"/>
  <c r="D576" i="4" s="1"/>
  <c r="AL576" i="4"/>
  <c r="E576" i="4"/>
  <c r="F576" i="4" l="1"/>
  <c r="L576" i="4"/>
  <c r="U576" i="4" s="1"/>
  <c r="V576" i="4" s="1"/>
  <c r="Y576" i="4" l="1"/>
  <c r="W576" i="4"/>
  <c r="X576" i="4" s="1"/>
  <c r="M576" i="4"/>
  <c r="Z576" i="4"/>
  <c r="N576" i="4" l="1"/>
  <c r="P576" i="4"/>
  <c r="AA576" i="4"/>
  <c r="AB576" i="4" s="1"/>
  <c r="R576" i="4"/>
  <c r="G576" i="4" l="1"/>
  <c r="Q576" i="4"/>
  <c r="S576" i="4" s="1"/>
  <c r="T576" i="4" s="1"/>
  <c r="H577" i="4"/>
  <c r="AC576" i="4"/>
  <c r="K577" i="4" l="1"/>
  <c r="AF576" i="4"/>
  <c r="AD576" i="4"/>
  <c r="AE576" i="4" s="1"/>
  <c r="AI576" i="4"/>
  <c r="AJ576" i="4" s="1"/>
  <c r="AG576" i="4"/>
  <c r="C577" i="4" s="1"/>
  <c r="B577" i="4" l="1"/>
  <c r="AH576" i="4"/>
  <c r="D577" i="4" s="1"/>
  <c r="AK577" i="4"/>
  <c r="AL577" i="4"/>
  <c r="O578" i="4"/>
  <c r="I577" i="4" l="1"/>
  <c r="L577" i="4"/>
  <c r="U577" i="4" s="1"/>
  <c r="V577" i="4" s="1"/>
  <c r="E577" i="4"/>
  <c r="F577" i="4" l="1"/>
  <c r="M577" i="4"/>
  <c r="P577" i="4" s="1"/>
  <c r="W577" i="4"/>
  <c r="Y577" i="4"/>
  <c r="R577" i="4"/>
  <c r="Z577" i="4"/>
  <c r="X577" i="4" l="1"/>
  <c r="AA577" i="4" s="1"/>
  <c r="AB577" i="4" s="1"/>
  <c r="N577" i="4"/>
  <c r="G577" i="4" s="1"/>
  <c r="Q577" i="4" l="1"/>
  <c r="S577" i="4" s="1"/>
  <c r="H578" i="4"/>
  <c r="AC577" i="4"/>
  <c r="AF577" i="4" l="1"/>
  <c r="AD577" i="4"/>
  <c r="AE577" i="4" s="1"/>
  <c r="AG577" i="4"/>
  <c r="C578" i="4" s="1"/>
  <c r="AI577" i="4"/>
  <c r="AJ577" i="4" s="1"/>
  <c r="K578" i="4"/>
  <c r="T577" i="4"/>
  <c r="AK578" i="4" l="1"/>
  <c r="AL578" i="4"/>
  <c r="AH577" i="4"/>
  <c r="D578" i="4" s="1"/>
  <c r="L578" i="4" s="1"/>
  <c r="U578" i="4" s="1"/>
  <c r="V578" i="4" s="1"/>
  <c r="B578" i="4"/>
  <c r="O579" i="4"/>
  <c r="W578" i="4" l="1"/>
  <c r="Y578" i="4"/>
  <c r="M578" i="4"/>
  <c r="P578" i="4" s="1"/>
  <c r="I578" i="4"/>
  <c r="R578" i="4"/>
  <c r="E578" i="4"/>
  <c r="Z578" i="4"/>
  <c r="F578" i="4" l="1"/>
  <c r="X578" i="4" s="1"/>
  <c r="AA578" i="4" s="1"/>
  <c r="AB578" i="4" s="1"/>
  <c r="N578" i="4"/>
  <c r="G578" i="4" l="1"/>
  <c r="Q578" i="4"/>
  <c r="S578" i="4" s="1"/>
  <c r="AC578" i="4"/>
  <c r="H579" i="4"/>
  <c r="K579" i="4" l="1"/>
  <c r="AG578" i="4"/>
  <c r="C579" i="4" s="1"/>
  <c r="AF578" i="4"/>
  <c r="AD578" i="4"/>
  <c r="AE578" i="4" s="1"/>
  <c r="AI578" i="4"/>
  <c r="AJ578" i="4" s="1"/>
  <c r="T578" i="4"/>
  <c r="AH578" i="4" l="1"/>
  <c r="D579" i="4" s="1"/>
  <c r="L579" i="4" s="1"/>
  <c r="U579" i="4" s="1"/>
  <c r="V579" i="4" s="1"/>
  <c r="AL579" i="4"/>
  <c r="B579" i="4"/>
  <c r="I579" i="4" s="1"/>
  <c r="AK579" i="4"/>
  <c r="E579" i="4"/>
  <c r="O580" i="4"/>
  <c r="F579" i="4" l="1"/>
  <c r="Y579" i="4"/>
  <c r="W579" i="4"/>
  <c r="M579" i="4"/>
  <c r="Z579" i="4"/>
  <c r="X579" i="4" l="1"/>
  <c r="AA579" i="4" s="1"/>
  <c r="AB579" i="4" s="1"/>
  <c r="P579" i="4"/>
  <c r="N579" i="4"/>
  <c r="R579" i="4"/>
  <c r="G579" i="4" l="1"/>
  <c r="Q579" i="4"/>
  <c r="S579" i="4" s="1"/>
  <c r="T579" i="4" s="1"/>
  <c r="AC579" i="4"/>
  <c r="H580" i="4"/>
  <c r="K580" i="4" l="1"/>
  <c r="AF579" i="4"/>
  <c r="AD579" i="4"/>
  <c r="AE579" i="4" s="1"/>
  <c r="AI579" i="4"/>
  <c r="AJ579" i="4" s="1"/>
  <c r="AG579" i="4"/>
  <c r="C580" i="4" s="1"/>
  <c r="AH579" i="4" l="1"/>
  <c r="D580" i="4" s="1"/>
  <c r="L580" i="4" s="1"/>
  <c r="U580" i="4" s="1"/>
  <c r="V580" i="4" s="1"/>
  <c r="AL580" i="4"/>
  <c r="AK580" i="4"/>
  <c r="B580" i="4"/>
  <c r="O581" i="4"/>
  <c r="M580" i="4" l="1"/>
  <c r="N580" i="4" s="1"/>
  <c r="I580" i="4"/>
  <c r="W580" i="4"/>
  <c r="Y580" i="4"/>
  <c r="E580" i="4"/>
  <c r="Z580" i="4"/>
  <c r="F580" i="4" l="1"/>
  <c r="X580" i="4" s="1"/>
  <c r="AA580" i="4" s="1"/>
  <c r="AB580" i="4" s="1"/>
  <c r="P580" i="4"/>
  <c r="Q580" i="4"/>
  <c r="R580" i="4"/>
  <c r="G580" i="4" l="1"/>
  <c r="S580" i="4"/>
  <c r="T580" i="4" s="1"/>
  <c r="H581" i="4"/>
  <c r="AC580" i="4"/>
  <c r="AI580" i="4" l="1"/>
  <c r="AJ580" i="4" s="1"/>
  <c r="AG580" i="4"/>
  <c r="C581" i="4" s="1"/>
  <c r="AF580" i="4"/>
  <c r="B581" i="4" s="1"/>
  <c r="AD580" i="4"/>
  <c r="AE580" i="4" s="1"/>
  <c r="K581" i="4"/>
  <c r="O582" i="4"/>
  <c r="AL581" i="4" l="1"/>
  <c r="AK581" i="4"/>
  <c r="AH580" i="4"/>
  <c r="D581" i="4" s="1"/>
  <c r="L581" i="4" s="1"/>
  <c r="U581" i="4" s="1"/>
  <c r="V581" i="4" s="1"/>
  <c r="W581" i="4" s="1"/>
  <c r="I581" i="4"/>
  <c r="E581" i="4"/>
  <c r="F581" i="4" l="1"/>
  <c r="X581" i="4" s="1"/>
  <c r="Y581" i="4"/>
  <c r="M581" i="4"/>
  <c r="N581" i="4" s="1"/>
  <c r="Z581" i="4"/>
  <c r="G581" i="4" l="1"/>
  <c r="AA581" i="4"/>
  <c r="AB581" i="4" s="1"/>
  <c r="P581" i="4"/>
  <c r="Q581" i="4"/>
  <c r="R581" i="4"/>
  <c r="S581" i="4" l="1"/>
  <c r="H582" i="4"/>
  <c r="AC581" i="4"/>
  <c r="AI581" i="4" l="1"/>
  <c r="AJ581" i="4" s="1"/>
  <c r="AG581" i="4"/>
  <c r="C582" i="4" s="1"/>
  <c r="AF581" i="4"/>
  <c r="B582" i="4" s="1"/>
  <c r="AD581" i="4"/>
  <c r="AE581" i="4" s="1"/>
  <c r="K582" i="4"/>
  <c r="T581" i="4"/>
  <c r="O583" i="4"/>
  <c r="AL582" i="4" l="1"/>
  <c r="AK582" i="4"/>
  <c r="I582" i="4"/>
  <c r="AH581" i="4"/>
  <c r="D582" i="4" s="1"/>
  <c r="L582" i="4" s="1"/>
  <c r="U582" i="4" s="1"/>
  <c r="V582" i="4" s="1"/>
  <c r="W582" i="4" s="1"/>
  <c r="E582" i="4"/>
  <c r="F582" i="4" l="1"/>
  <c r="X582" i="4" s="1"/>
  <c r="Y582" i="4"/>
  <c r="M582" i="4"/>
  <c r="P582" i="4" s="1"/>
  <c r="R582" i="4"/>
  <c r="Z582" i="4"/>
  <c r="N582" i="4" l="1"/>
  <c r="Q582" i="4" s="1"/>
  <c r="S582" i="4" s="1"/>
  <c r="AA582" i="4"/>
  <c r="AB582" i="4" s="1"/>
  <c r="AC582" i="4"/>
  <c r="H583" i="4"/>
  <c r="G582" i="4" l="1"/>
  <c r="K583" i="4"/>
  <c r="AD582" i="4"/>
  <c r="AE582" i="4" s="1"/>
  <c r="AI582" i="4"/>
  <c r="AJ582" i="4" s="1"/>
  <c r="AF582" i="4"/>
  <c r="B583" i="4" s="1"/>
  <c r="AG582" i="4"/>
  <c r="C583" i="4" s="1"/>
  <c r="T582" i="4"/>
  <c r="O584" i="4"/>
  <c r="I583" i="4" l="1"/>
  <c r="AK583" i="4"/>
  <c r="AH582" i="4"/>
  <c r="D583" i="4" s="1"/>
  <c r="L583" i="4" s="1"/>
  <c r="U583" i="4" s="1"/>
  <c r="V583" i="4" s="1"/>
  <c r="W583" i="4" s="1"/>
  <c r="AL583" i="4"/>
  <c r="E583" i="4"/>
  <c r="F583" i="4" l="1"/>
  <c r="X583" i="4" s="1"/>
  <c r="Y583" i="4"/>
  <c r="M583" i="4"/>
  <c r="N583" i="4" s="1"/>
  <c r="Z583" i="4"/>
  <c r="G583" i="4" l="1"/>
  <c r="AA583" i="4"/>
  <c r="AB583" i="4" s="1"/>
  <c r="Q583" i="4"/>
  <c r="P583" i="4"/>
  <c r="R583" i="4"/>
  <c r="S583" i="4" l="1"/>
  <c r="H584" i="4"/>
  <c r="AC583" i="4"/>
  <c r="AD583" i="4" l="1"/>
  <c r="AE583" i="4" s="1"/>
  <c r="AF583" i="4"/>
  <c r="B584" i="4" s="1"/>
  <c r="AG583" i="4"/>
  <c r="C584" i="4" s="1"/>
  <c r="AI583" i="4"/>
  <c r="AJ583" i="4" s="1"/>
  <c r="K584" i="4"/>
  <c r="T583" i="4"/>
  <c r="O585" i="4"/>
  <c r="I584" i="4" l="1"/>
  <c r="AK584" i="4"/>
  <c r="AH583" i="4"/>
  <c r="D584" i="4" s="1"/>
  <c r="L584" i="4" s="1"/>
  <c r="U584" i="4" s="1"/>
  <c r="V584" i="4" s="1"/>
  <c r="W584" i="4" s="1"/>
  <c r="AL584" i="4"/>
  <c r="E584" i="4"/>
  <c r="F584" i="4" l="1"/>
  <c r="X584" i="4" s="1"/>
  <c r="M584" i="4"/>
  <c r="P584" i="4" s="1"/>
  <c r="Y584" i="4"/>
  <c r="R584" i="4"/>
  <c r="Z584" i="4"/>
  <c r="N584" i="4" l="1"/>
  <c r="Q584" i="4" s="1"/>
  <c r="S584" i="4" s="1"/>
  <c r="AA584" i="4"/>
  <c r="AB584" i="4" s="1"/>
  <c r="AC584" i="4"/>
  <c r="H585" i="4"/>
  <c r="T584" i="4" l="1"/>
  <c r="G584" i="4"/>
  <c r="K585" i="4"/>
  <c r="AI584" i="4"/>
  <c r="AJ584" i="4" s="1"/>
  <c r="AG584" i="4"/>
  <c r="C585" i="4" s="1"/>
  <c r="AF584" i="4"/>
  <c r="B585" i="4" s="1"/>
  <c r="AD584" i="4"/>
  <c r="AE584" i="4" s="1"/>
  <c r="O586" i="4"/>
  <c r="AL585" i="4" l="1"/>
  <c r="AK585" i="4"/>
  <c r="I585" i="4"/>
  <c r="AH584" i="4"/>
  <c r="D585" i="4" s="1"/>
  <c r="L585" i="4" s="1"/>
  <c r="U585" i="4" s="1"/>
  <c r="V585" i="4" s="1"/>
  <c r="W585" i="4" s="1"/>
  <c r="E585" i="4"/>
  <c r="F585" i="4" l="1"/>
  <c r="X585" i="4" s="1"/>
  <c r="Y585" i="4"/>
  <c r="M585" i="4"/>
  <c r="P585" i="4" s="1"/>
  <c r="Z585" i="4"/>
  <c r="R585" i="4"/>
  <c r="AA585" i="4" l="1"/>
  <c r="AB585" i="4" s="1"/>
  <c r="N585" i="4"/>
  <c r="G585" i="4" s="1"/>
  <c r="Q585" i="4" l="1"/>
  <c r="S585" i="4" s="1"/>
  <c r="T585" i="4" s="1"/>
  <c r="H586" i="4"/>
  <c r="AC585" i="4"/>
  <c r="AD585" i="4" l="1"/>
  <c r="AE585" i="4" s="1"/>
  <c r="AF585" i="4"/>
  <c r="B586" i="4" s="1"/>
  <c r="AG585" i="4"/>
  <c r="C586" i="4" s="1"/>
  <c r="AI585" i="4"/>
  <c r="AJ585" i="4" s="1"/>
  <c r="K586" i="4"/>
  <c r="O587" i="4"/>
  <c r="AH585" i="4" l="1"/>
  <c r="D586" i="4" s="1"/>
  <c r="L586" i="4" s="1"/>
  <c r="U586" i="4" s="1"/>
  <c r="V586" i="4" s="1"/>
  <c r="Y586" i="4" s="1"/>
  <c r="AL586" i="4"/>
  <c r="AK586" i="4"/>
  <c r="I586" i="4"/>
  <c r="Z586" i="4"/>
  <c r="E586" i="4"/>
  <c r="F586" i="4" l="1"/>
  <c r="M586" i="4"/>
  <c r="N586" i="4" s="1"/>
  <c r="W586" i="4"/>
  <c r="X586" i="4" l="1"/>
  <c r="AA586" i="4" s="1"/>
  <c r="AB586" i="4" s="1"/>
  <c r="G586" i="4"/>
  <c r="Q586" i="4"/>
  <c r="P586" i="4"/>
  <c r="R586" i="4"/>
  <c r="S586" i="4" l="1"/>
  <c r="AC586" i="4"/>
  <c r="H587" i="4"/>
  <c r="AD586" i="4" l="1"/>
  <c r="AE586" i="4" s="1"/>
  <c r="AF586" i="4"/>
  <c r="B587" i="4" s="1"/>
  <c r="AG586" i="4"/>
  <c r="C587" i="4" s="1"/>
  <c r="AI586" i="4"/>
  <c r="AJ586" i="4" s="1"/>
  <c r="K587" i="4"/>
  <c r="T586" i="4"/>
  <c r="O588" i="4"/>
  <c r="AL587" i="4" l="1"/>
  <c r="AH586" i="4"/>
  <c r="D587" i="4" s="1"/>
  <c r="L587" i="4" s="1"/>
  <c r="U587" i="4" s="1"/>
  <c r="V587" i="4" s="1"/>
  <c r="Y587" i="4" s="1"/>
  <c r="I587" i="4"/>
  <c r="AK587" i="4"/>
  <c r="Z587" i="4"/>
  <c r="E587" i="4"/>
  <c r="F587" i="4" l="1"/>
  <c r="M587" i="4"/>
  <c r="N587" i="4" s="1"/>
  <c r="W587" i="4"/>
  <c r="X587" i="4" l="1"/>
  <c r="AA587" i="4" s="1"/>
  <c r="AB587" i="4" s="1"/>
  <c r="P587" i="4"/>
  <c r="Q587" i="4"/>
  <c r="G587" i="4"/>
  <c r="R587" i="4"/>
  <c r="S587" i="4" l="1"/>
  <c r="H588" i="4"/>
  <c r="AC587" i="4"/>
  <c r="AF587" i="4" l="1"/>
  <c r="B588" i="4" s="1"/>
  <c r="AD587" i="4"/>
  <c r="AE587" i="4" s="1"/>
  <c r="AG587" i="4"/>
  <c r="C588" i="4" s="1"/>
  <c r="AI587" i="4"/>
  <c r="AJ587" i="4" s="1"/>
  <c r="K588" i="4"/>
  <c r="T587" i="4"/>
  <c r="O589" i="4"/>
  <c r="AK588" i="4" l="1"/>
  <c r="AH587" i="4"/>
  <c r="D588" i="4" s="1"/>
  <c r="L588" i="4" s="1"/>
  <c r="U588" i="4" s="1"/>
  <c r="V588" i="4" s="1"/>
  <c r="AL588" i="4"/>
  <c r="I588" i="4"/>
  <c r="E588" i="4"/>
  <c r="F588" i="4" l="1"/>
  <c r="W588" i="4"/>
  <c r="Y588" i="4"/>
  <c r="M588" i="4"/>
  <c r="Z588" i="4"/>
  <c r="X588" i="4" l="1"/>
  <c r="AA588" i="4" s="1"/>
  <c r="AB588" i="4" s="1"/>
  <c r="P588" i="4"/>
  <c r="N588" i="4"/>
  <c r="R588" i="4"/>
  <c r="Q588" i="4" l="1"/>
  <c r="S588" i="4" s="1"/>
  <c r="G588" i="4"/>
  <c r="AC588" i="4"/>
  <c r="H589" i="4"/>
  <c r="K589" i="4" l="1"/>
  <c r="AI588" i="4"/>
  <c r="AJ588" i="4" s="1"/>
  <c r="AD588" i="4"/>
  <c r="AE588" i="4" s="1"/>
  <c r="AG588" i="4"/>
  <c r="C589" i="4" s="1"/>
  <c r="AF588" i="4"/>
  <c r="B589" i="4" s="1"/>
  <c r="T588" i="4"/>
  <c r="O590" i="4"/>
  <c r="AL589" i="4" l="1"/>
  <c r="I589" i="4"/>
  <c r="AH588" i="4"/>
  <c r="D589" i="4" s="1"/>
  <c r="AK589" i="4"/>
  <c r="E589" i="4"/>
  <c r="F589" i="4" l="1"/>
  <c r="L589" i="4"/>
  <c r="U589" i="4" s="1"/>
  <c r="V589" i="4" s="1"/>
  <c r="M589" i="4" l="1"/>
  <c r="P589" i="4" s="1"/>
  <c r="W589" i="4"/>
  <c r="X589" i="4" s="1"/>
  <c r="Y589" i="4"/>
  <c r="Z589" i="4"/>
  <c r="R589" i="4"/>
  <c r="N589" i="4" l="1"/>
  <c r="G589" i="4" s="1"/>
  <c r="AA589" i="4"/>
  <c r="AB589" i="4" s="1"/>
  <c r="Q589" i="4" l="1"/>
  <c r="S589" i="4" s="1"/>
  <c r="T589" i="4" s="1"/>
  <c r="H590" i="4"/>
  <c r="AC589" i="4"/>
  <c r="AG589" i="4" l="1"/>
  <c r="C590" i="4" s="1"/>
  <c r="AF589" i="4"/>
  <c r="B590" i="4" s="1"/>
  <c r="AI589" i="4"/>
  <c r="AJ589" i="4" s="1"/>
  <c r="AD589" i="4"/>
  <c r="AE589" i="4" s="1"/>
  <c r="K590" i="4"/>
  <c r="O591" i="4"/>
  <c r="AK590" i="4" l="1"/>
  <c r="AL590" i="4"/>
  <c r="I590" i="4"/>
  <c r="AH589" i="4"/>
  <c r="D590" i="4" s="1"/>
  <c r="L590" i="4" s="1"/>
  <c r="U590" i="4" s="1"/>
  <c r="V590" i="4" s="1"/>
  <c r="E590" i="4"/>
  <c r="F590" i="4" l="1"/>
  <c r="Y590" i="4"/>
  <c r="W590" i="4"/>
  <c r="M590" i="4"/>
  <c r="Z590" i="4"/>
  <c r="X590" i="4" l="1"/>
  <c r="AA590" i="4" s="1"/>
  <c r="AB590" i="4" s="1"/>
  <c r="N590" i="4"/>
  <c r="Q590" i="4" s="1"/>
  <c r="P590" i="4"/>
  <c r="R590" i="4"/>
  <c r="G590" i="4" l="1"/>
  <c r="S590" i="4"/>
  <c r="H591" i="4"/>
  <c r="AC590" i="4"/>
  <c r="K591" i="4" l="1"/>
  <c r="AI590" i="4"/>
  <c r="AJ590" i="4" s="1"/>
  <c r="AD590" i="4"/>
  <c r="AE590" i="4" s="1"/>
  <c r="AF590" i="4"/>
  <c r="AG590" i="4"/>
  <c r="C591" i="4" s="1"/>
  <c r="T590" i="4"/>
  <c r="AH590" i="4" l="1"/>
  <c r="D591" i="4" s="1"/>
  <c r="L591" i="4" s="1"/>
  <c r="U591" i="4" s="1"/>
  <c r="V591" i="4" s="1"/>
  <c r="B591" i="4"/>
  <c r="AL591" i="4"/>
  <c r="AK591" i="4"/>
  <c r="O592" i="4"/>
  <c r="M591" i="4" l="1"/>
  <c r="N591" i="4" s="1"/>
  <c r="W591" i="4"/>
  <c r="Y591" i="4"/>
  <c r="I591" i="4"/>
  <c r="E591" i="4"/>
  <c r="Z591" i="4"/>
  <c r="F591" i="4" l="1"/>
  <c r="X591" i="4" s="1"/>
  <c r="AA591" i="4" s="1"/>
  <c r="AB591" i="4" s="1"/>
  <c r="P591" i="4"/>
  <c r="Q591" i="4"/>
  <c r="R591" i="4"/>
  <c r="G591" i="4" l="1"/>
  <c r="S591" i="4"/>
  <c r="T591" i="4" s="1"/>
  <c r="AC591" i="4"/>
  <c r="H592" i="4"/>
  <c r="AD591" i="4" l="1"/>
  <c r="AE591" i="4" s="1"/>
  <c r="AI591" i="4"/>
  <c r="AJ591" i="4" s="1"/>
  <c r="AF591" i="4"/>
  <c r="AG591" i="4"/>
  <c r="C592" i="4" s="1"/>
  <c r="K592" i="4"/>
  <c r="AL592" i="4" l="1"/>
  <c r="AH591" i="4"/>
  <c r="D592" i="4" s="1"/>
  <c r="L592" i="4" s="1"/>
  <c r="U592" i="4" s="1"/>
  <c r="V592" i="4" s="1"/>
  <c r="B592" i="4"/>
  <c r="I592" i="4" s="1"/>
  <c r="AK592" i="4"/>
  <c r="E592" i="4"/>
  <c r="O593" i="4"/>
  <c r="F592" i="4" l="1"/>
  <c r="Y592" i="4"/>
  <c r="M592" i="4"/>
  <c r="N592" i="4" s="1"/>
  <c r="Q592" i="4" s="1"/>
  <c r="W592" i="4"/>
  <c r="Z592" i="4"/>
  <c r="X592" i="4" l="1"/>
  <c r="AA592" i="4" s="1"/>
  <c r="AB592" i="4" s="1"/>
  <c r="P592" i="4"/>
  <c r="G592" i="4"/>
  <c r="R592" i="4"/>
  <c r="S592" i="4" l="1"/>
  <c r="H593" i="4"/>
  <c r="AC592" i="4"/>
  <c r="AG592" i="4" l="1"/>
  <c r="C593" i="4" s="1"/>
  <c r="AI592" i="4"/>
  <c r="AJ592" i="4" s="1"/>
  <c r="AF592" i="4"/>
  <c r="B593" i="4" s="1"/>
  <c r="AD592" i="4"/>
  <c r="AE592" i="4" s="1"/>
  <c r="K593" i="4"/>
  <c r="T592" i="4"/>
  <c r="O594" i="4"/>
  <c r="AL593" i="4" l="1"/>
  <c r="AH592" i="4"/>
  <c r="D593" i="4" s="1"/>
  <c r="L593" i="4" s="1"/>
  <c r="U593" i="4" s="1"/>
  <c r="V593" i="4" s="1"/>
  <c r="AK593" i="4"/>
  <c r="I593" i="4"/>
  <c r="E593" i="4"/>
  <c r="F593" i="4" l="1"/>
  <c r="Y593" i="4"/>
  <c r="W593" i="4"/>
  <c r="M593" i="4"/>
  <c r="Z593" i="4"/>
  <c r="X593" i="4" l="1"/>
  <c r="AA593" i="4" s="1"/>
  <c r="AB593" i="4" s="1"/>
  <c r="N593" i="4"/>
  <c r="Q593" i="4" s="1"/>
  <c r="P593" i="4"/>
  <c r="R593" i="4"/>
  <c r="G593" i="4" l="1"/>
  <c r="S593" i="4"/>
  <c r="AC593" i="4"/>
  <c r="H594" i="4"/>
  <c r="K594" i="4" l="1"/>
  <c r="AI593" i="4"/>
  <c r="AJ593" i="4" s="1"/>
  <c r="AD593" i="4"/>
  <c r="AE593" i="4" s="1"/>
  <c r="AG593" i="4"/>
  <c r="C594" i="4" s="1"/>
  <c r="AF593" i="4"/>
  <c r="T593" i="4"/>
  <c r="AL594" i="4" l="1"/>
  <c r="AK594" i="4"/>
  <c r="B594" i="4"/>
  <c r="AH593" i="4"/>
  <c r="D594" i="4" s="1"/>
  <c r="O595" i="4"/>
  <c r="L594" i="4" l="1"/>
  <c r="U594" i="4" s="1"/>
  <c r="V594" i="4" s="1"/>
  <c r="I594" i="4"/>
  <c r="E594" i="4"/>
  <c r="F594" i="4" l="1"/>
  <c r="W594" i="4"/>
  <c r="Y594" i="4"/>
  <c r="M594" i="4"/>
  <c r="Z594" i="4"/>
  <c r="X594" i="4" l="1"/>
  <c r="AA594" i="4" s="1"/>
  <c r="AB594" i="4" s="1"/>
  <c r="P594" i="4"/>
  <c r="N594" i="4"/>
  <c r="R594" i="4"/>
  <c r="G594" i="4" l="1"/>
  <c r="Q594" i="4"/>
  <c r="S594" i="4" s="1"/>
  <c r="T594" i="4" s="1"/>
  <c r="AC594" i="4"/>
  <c r="H595" i="4"/>
  <c r="K595" i="4" l="1"/>
  <c r="AI594" i="4"/>
  <c r="AJ594" i="4" s="1"/>
  <c r="AD594" i="4"/>
  <c r="AE594" i="4" s="1"/>
  <c r="AG594" i="4"/>
  <c r="C595" i="4" s="1"/>
  <c r="AF594" i="4"/>
  <c r="AH594" i="4" l="1"/>
  <c r="D595" i="4" s="1"/>
  <c r="L595" i="4" s="1"/>
  <c r="U595" i="4" s="1"/>
  <c r="V595" i="4" s="1"/>
  <c r="B595" i="4"/>
  <c r="AK595" i="4"/>
  <c r="AL595" i="4"/>
  <c r="O596" i="4"/>
  <c r="M595" i="4" l="1"/>
  <c r="N595" i="4" s="1"/>
  <c r="I595" i="4"/>
  <c r="W595" i="4"/>
  <c r="Y595" i="4"/>
  <c r="Z595" i="4"/>
  <c r="E595" i="4"/>
  <c r="F595" i="4" l="1"/>
  <c r="X595" i="4" s="1"/>
  <c r="AA595" i="4" s="1"/>
  <c r="AB595" i="4" s="1"/>
  <c r="P595" i="4"/>
  <c r="Q595" i="4"/>
  <c r="R595" i="4"/>
  <c r="G595" i="4" l="1"/>
  <c r="S595" i="4"/>
  <c r="T595" i="4" s="1"/>
  <c r="AC595" i="4"/>
  <c r="H596" i="4"/>
  <c r="AF595" i="4" l="1"/>
  <c r="B596" i="4" s="1"/>
  <c r="AG595" i="4"/>
  <c r="C596" i="4" s="1"/>
  <c r="AD595" i="4"/>
  <c r="AE595" i="4" s="1"/>
  <c r="AI595" i="4"/>
  <c r="AJ595" i="4" s="1"/>
  <c r="K596" i="4"/>
  <c r="O597" i="4"/>
  <c r="AL596" i="4" l="1"/>
  <c r="AH595" i="4"/>
  <c r="D596" i="4" s="1"/>
  <c r="L596" i="4" s="1"/>
  <c r="U596" i="4" s="1"/>
  <c r="V596" i="4" s="1"/>
  <c r="AK596" i="4"/>
  <c r="I596" i="4"/>
  <c r="E596" i="4"/>
  <c r="F596" i="4" l="1"/>
  <c r="Y596" i="4"/>
  <c r="W596" i="4"/>
  <c r="M596" i="4"/>
  <c r="Z596" i="4"/>
  <c r="X596" i="4" l="1"/>
  <c r="AA596" i="4" s="1"/>
  <c r="AB596" i="4" s="1"/>
  <c r="P596" i="4"/>
  <c r="N596" i="4"/>
  <c r="R596" i="4"/>
  <c r="Q596" i="4" l="1"/>
  <c r="S596" i="4" s="1"/>
  <c r="G596" i="4"/>
  <c r="H597" i="4"/>
  <c r="AC596" i="4"/>
  <c r="K597" i="4" l="1"/>
  <c r="AI596" i="4"/>
  <c r="AJ596" i="4" s="1"/>
  <c r="AD596" i="4"/>
  <c r="AE596" i="4" s="1"/>
  <c r="AG596" i="4"/>
  <c r="C597" i="4" s="1"/>
  <c r="AF596" i="4"/>
  <c r="T596" i="4"/>
  <c r="AH596" i="4" l="1"/>
  <c r="D597" i="4" s="1"/>
  <c r="L597" i="4" s="1"/>
  <c r="U597" i="4" s="1"/>
  <c r="V597" i="4" s="1"/>
  <c r="AL597" i="4"/>
  <c r="B597" i="4"/>
  <c r="AK597" i="4"/>
  <c r="O598" i="4"/>
  <c r="M597" i="4" l="1"/>
  <c r="P597" i="4" s="1"/>
  <c r="I597" i="4"/>
  <c r="W597" i="4"/>
  <c r="Y597" i="4"/>
  <c r="R597" i="4"/>
  <c r="E597" i="4"/>
  <c r="Z597" i="4"/>
  <c r="F597" i="4" l="1"/>
  <c r="X597" i="4" s="1"/>
  <c r="AA597" i="4" s="1"/>
  <c r="AB597" i="4" s="1"/>
  <c r="N597" i="4"/>
  <c r="G597" i="4" l="1"/>
  <c r="Q597" i="4"/>
  <c r="S597" i="4" s="1"/>
  <c r="H598" i="4"/>
  <c r="AC597" i="4"/>
  <c r="K598" i="4" l="1"/>
  <c r="AD597" i="4"/>
  <c r="AE597" i="4" s="1"/>
  <c r="AI597" i="4"/>
  <c r="AJ597" i="4" s="1"/>
  <c r="AG597" i="4"/>
  <c r="C598" i="4" s="1"/>
  <c r="AF597" i="4"/>
  <c r="B598" i="4" s="1"/>
  <c r="T597" i="4"/>
  <c r="O599" i="4"/>
  <c r="AK598" i="4" l="1"/>
  <c r="AL598" i="4"/>
  <c r="I598" i="4"/>
  <c r="AH597" i="4"/>
  <c r="D598" i="4" s="1"/>
  <c r="L598" i="4" s="1"/>
  <c r="U598" i="4" s="1"/>
  <c r="V598" i="4" s="1"/>
  <c r="W598" i="4" s="1"/>
  <c r="E598" i="4"/>
  <c r="F598" i="4" l="1"/>
  <c r="X598" i="4" s="1"/>
  <c r="M598" i="4"/>
  <c r="P598" i="4" s="1"/>
  <c r="Y598" i="4"/>
  <c r="Z598" i="4"/>
  <c r="R598" i="4"/>
  <c r="AA598" i="4" l="1"/>
  <c r="AB598" i="4" s="1"/>
  <c r="N598" i="4"/>
  <c r="G598" i="4" s="1"/>
  <c r="Q598" i="4" l="1"/>
  <c r="S598" i="4" s="1"/>
  <c r="AC598" i="4"/>
  <c r="H599" i="4"/>
  <c r="K599" i="4" l="1"/>
  <c r="AI598" i="4"/>
  <c r="AJ598" i="4" s="1"/>
  <c r="AD598" i="4"/>
  <c r="AE598" i="4" s="1"/>
  <c r="AG598" i="4"/>
  <c r="C599" i="4" s="1"/>
  <c r="AF598" i="4"/>
  <c r="B599" i="4" s="1"/>
  <c r="T598" i="4"/>
  <c r="O600" i="4"/>
  <c r="AL599" i="4" l="1"/>
  <c r="AH598" i="4"/>
  <c r="D599" i="4" s="1"/>
  <c r="L599" i="4" s="1"/>
  <c r="U599" i="4" s="1"/>
  <c r="V599" i="4" s="1"/>
  <c r="W599" i="4" s="1"/>
  <c r="I599" i="4"/>
  <c r="AK599" i="4"/>
  <c r="E599" i="4"/>
  <c r="F599" i="4" l="1"/>
  <c r="X599" i="4" s="1"/>
  <c r="Y599" i="4"/>
  <c r="M599" i="4"/>
  <c r="N599" i="4" s="1"/>
  <c r="Z599" i="4"/>
  <c r="AA599" i="4" l="1"/>
  <c r="AB599" i="4" s="1"/>
  <c r="P599" i="4"/>
  <c r="Q599" i="4"/>
  <c r="G599" i="4"/>
  <c r="R599" i="4"/>
  <c r="S599" i="4" l="1"/>
  <c r="T599" i="4" s="1"/>
  <c r="H600" i="4"/>
  <c r="AC599" i="4"/>
  <c r="AF599" i="4" l="1"/>
  <c r="B600" i="4" s="1"/>
  <c r="AG599" i="4"/>
  <c r="C600" i="4" s="1"/>
  <c r="AD599" i="4"/>
  <c r="AE599" i="4" s="1"/>
  <c r="AI599" i="4"/>
  <c r="AJ599" i="4" s="1"/>
  <c r="K600" i="4"/>
  <c r="O601" i="4"/>
  <c r="AK600" i="4" l="1"/>
  <c r="AL600" i="4"/>
  <c r="I600" i="4"/>
  <c r="AH599" i="4"/>
  <c r="D600" i="4" s="1"/>
  <c r="L600" i="4" s="1"/>
  <c r="U600" i="4" s="1"/>
  <c r="V600" i="4" s="1"/>
  <c r="E600" i="4"/>
  <c r="F600" i="4" l="1"/>
  <c r="M600" i="4"/>
  <c r="P600" i="4" s="1"/>
  <c r="Y600" i="4"/>
  <c r="W600" i="4"/>
  <c r="Z600" i="4"/>
  <c r="R600" i="4"/>
  <c r="X600" i="4" l="1"/>
  <c r="AA600" i="4" s="1"/>
  <c r="AB600" i="4" s="1"/>
  <c r="N600" i="4"/>
  <c r="G600" i="4" l="1"/>
  <c r="Q600" i="4"/>
  <c r="S600" i="4" s="1"/>
  <c r="AC600" i="4"/>
  <c r="H601" i="4"/>
  <c r="K601" i="4" l="1"/>
  <c r="AD600" i="4"/>
  <c r="AE600" i="4" s="1"/>
  <c r="AI600" i="4"/>
  <c r="AJ600" i="4" s="1"/>
  <c r="AG600" i="4"/>
  <c r="C601" i="4" s="1"/>
  <c r="AF600" i="4"/>
  <c r="B601" i="4" s="1"/>
  <c r="T600" i="4"/>
  <c r="O602" i="4"/>
  <c r="AH600" i="4" l="1"/>
  <c r="D601" i="4" s="1"/>
  <c r="L601" i="4" s="1"/>
  <c r="U601" i="4" s="1"/>
  <c r="V601" i="4" s="1"/>
  <c r="W601" i="4" s="1"/>
  <c r="AK601" i="4"/>
  <c r="AL601" i="4"/>
  <c r="I601" i="4"/>
  <c r="E601" i="4"/>
  <c r="F601" i="4" l="1"/>
  <c r="X601" i="4" s="1"/>
  <c r="M601" i="4"/>
  <c r="N601" i="4" s="1"/>
  <c r="Y601" i="4"/>
  <c r="Z601" i="4"/>
  <c r="P601" i="4" l="1"/>
  <c r="AA601" i="4"/>
  <c r="AB601" i="4" s="1"/>
  <c r="Q601" i="4"/>
  <c r="G601" i="4"/>
  <c r="R601" i="4"/>
  <c r="S601" i="4" l="1"/>
  <c r="AC601" i="4"/>
  <c r="H602" i="4"/>
  <c r="AI601" i="4" l="1"/>
  <c r="AJ601" i="4" s="1"/>
  <c r="AF601" i="4"/>
  <c r="B602" i="4" s="1"/>
  <c r="AD601" i="4"/>
  <c r="AE601" i="4" s="1"/>
  <c r="AG601" i="4"/>
  <c r="C602" i="4" s="1"/>
  <c r="K602" i="4"/>
  <c r="T601" i="4"/>
  <c r="O603" i="4"/>
  <c r="AL602" i="4" l="1"/>
  <c r="AK602" i="4"/>
  <c r="AH601" i="4"/>
  <c r="D602" i="4" s="1"/>
  <c r="L602" i="4" s="1"/>
  <c r="U602" i="4" s="1"/>
  <c r="V602" i="4" s="1"/>
  <c r="W602" i="4" s="1"/>
  <c r="I602" i="4"/>
  <c r="E602" i="4"/>
  <c r="F602" i="4" l="1"/>
  <c r="X602" i="4" s="1"/>
  <c r="Y602" i="4"/>
  <c r="M602" i="4"/>
  <c r="Z602" i="4"/>
  <c r="AA602" i="4" l="1"/>
  <c r="AB602" i="4" s="1"/>
  <c r="N602" i="4"/>
  <c r="P602" i="4"/>
  <c r="R602" i="4"/>
  <c r="G602" i="4" l="1"/>
  <c r="Q602" i="4"/>
  <c r="S602" i="4" s="1"/>
  <c r="T602" i="4" s="1"/>
  <c r="H603" i="4"/>
  <c r="AC602" i="4"/>
  <c r="K603" i="4" l="1"/>
  <c r="AF602" i="4"/>
  <c r="B603" i="4" s="1"/>
  <c r="AD602" i="4"/>
  <c r="AE602" i="4" s="1"/>
  <c r="AI602" i="4"/>
  <c r="AJ602" i="4" s="1"/>
  <c r="AG602" i="4"/>
  <c r="C603" i="4" s="1"/>
  <c r="O604" i="4"/>
  <c r="AK603" i="4" l="1"/>
  <c r="AL603" i="4"/>
  <c r="I603" i="4"/>
  <c r="AH602" i="4"/>
  <c r="D603" i="4" s="1"/>
  <c r="L603" i="4" s="1"/>
  <c r="U603" i="4" s="1"/>
  <c r="V603" i="4" s="1"/>
  <c r="Y603" i="4" s="1"/>
  <c r="Z603" i="4"/>
  <c r="E603" i="4"/>
  <c r="F603" i="4" l="1"/>
  <c r="M603" i="4"/>
  <c r="P603" i="4" s="1"/>
  <c r="W603" i="4"/>
  <c r="R603" i="4"/>
  <c r="X603" i="4" l="1"/>
  <c r="AA603" i="4" s="1"/>
  <c r="AB603" i="4" s="1"/>
  <c r="N603" i="4"/>
  <c r="G603" i="4" s="1"/>
  <c r="Q603" i="4" l="1"/>
  <c r="S603" i="4" s="1"/>
  <c r="T603" i="4" s="1"/>
  <c r="H604" i="4"/>
  <c r="AC603" i="4"/>
  <c r="AG603" i="4" l="1"/>
  <c r="C604" i="4" s="1"/>
  <c r="AF603" i="4"/>
  <c r="B604" i="4" s="1"/>
  <c r="AI603" i="4"/>
  <c r="AJ603" i="4" s="1"/>
  <c r="AD603" i="4"/>
  <c r="AE603" i="4" s="1"/>
  <c r="K604" i="4"/>
  <c r="O605" i="4"/>
  <c r="AH603" i="4" l="1"/>
  <c r="D604" i="4" s="1"/>
  <c r="L604" i="4" s="1"/>
  <c r="U604" i="4" s="1"/>
  <c r="V604" i="4" s="1"/>
  <c r="Y604" i="4" s="1"/>
  <c r="AL604" i="4"/>
  <c r="AK604" i="4"/>
  <c r="I604" i="4"/>
  <c r="Z604" i="4"/>
  <c r="E604" i="4"/>
  <c r="F604" i="4" l="1"/>
  <c r="M604" i="4"/>
  <c r="P604" i="4" s="1"/>
  <c r="W604" i="4"/>
  <c r="R604" i="4"/>
  <c r="X604" i="4" l="1"/>
  <c r="AA604" i="4" s="1"/>
  <c r="AB604" i="4" s="1"/>
  <c r="N604" i="4"/>
  <c r="G604" i="4" s="1"/>
  <c r="Q604" i="4" l="1"/>
  <c r="S604" i="4" s="1"/>
  <c r="AC604" i="4"/>
  <c r="H605" i="4"/>
  <c r="K605" i="4" l="1"/>
  <c r="AD604" i="4"/>
  <c r="AE604" i="4" s="1"/>
  <c r="AG604" i="4"/>
  <c r="C605" i="4" s="1"/>
  <c r="AF604" i="4"/>
  <c r="B605" i="4" s="1"/>
  <c r="AI604" i="4"/>
  <c r="AJ604" i="4" s="1"/>
  <c r="T604" i="4"/>
  <c r="O606" i="4"/>
  <c r="I605" i="4" l="1"/>
  <c r="AL605" i="4"/>
  <c r="AH604" i="4"/>
  <c r="D605" i="4" s="1"/>
  <c r="L605" i="4" s="1"/>
  <c r="U605" i="4" s="1"/>
  <c r="V605" i="4" s="1"/>
  <c r="W605" i="4" s="1"/>
  <c r="AK605" i="4"/>
  <c r="E605" i="4"/>
  <c r="F605" i="4" l="1"/>
  <c r="X605" i="4" s="1"/>
  <c r="Y605" i="4"/>
  <c r="M605" i="4"/>
  <c r="N605" i="4" s="1"/>
  <c r="Q605" i="4" s="1"/>
  <c r="Z605" i="4"/>
  <c r="G605" i="4" l="1"/>
  <c r="AA605" i="4"/>
  <c r="AB605" i="4" s="1"/>
  <c r="P605" i="4"/>
  <c r="R605" i="4"/>
  <c r="S605" i="4" l="1"/>
  <c r="AC605" i="4"/>
  <c r="H606" i="4"/>
  <c r="AF605" i="4" l="1"/>
  <c r="B606" i="4" s="1"/>
  <c r="AG605" i="4"/>
  <c r="C606" i="4" s="1"/>
  <c r="AD605" i="4"/>
  <c r="AE605" i="4" s="1"/>
  <c r="AI605" i="4"/>
  <c r="AJ605" i="4" s="1"/>
  <c r="K606" i="4"/>
  <c r="T605" i="4"/>
  <c r="O607" i="4"/>
  <c r="AK606" i="4" l="1"/>
  <c r="AL606" i="4"/>
  <c r="AH605" i="4"/>
  <c r="D606" i="4" s="1"/>
  <c r="L606" i="4" s="1"/>
  <c r="U606" i="4" s="1"/>
  <c r="V606" i="4" s="1"/>
  <c r="Y606" i="4" s="1"/>
  <c r="I606" i="4"/>
  <c r="E606" i="4"/>
  <c r="Z606" i="4"/>
  <c r="F606" i="4" l="1"/>
  <c r="M606" i="4"/>
  <c r="N606" i="4" s="1"/>
  <c r="W606" i="4"/>
  <c r="G606" i="4" l="1"/>
  <c r="X606" i="4"/>
  <c r="AA606" i="4" s="1"/>
  <c r="AB606" i="4" s="1"/>
  <c r="Q606" i="4"/>
  <c r="P606" i="4"/>
  <c r="R606" i="4"/>
  <c r="S606" i="4" l="1"/>
  <c r="AC606" i="4"/>
  <c r="H607" i="4"/>
  <c r="AG606" i="4" l="1"/>
  <c r="C607" i="4" s="1"/>
  <c r="AI606" i="4"/>
  <c r="AJ606" i="4" s="1"/>
  <c r="AD606" i="4"/>
  <c r="AE606" i="4" s="1"/>
  <c r="AF606" i="4"/>
  <c r="B607" i="4" s="1"/>
  <c r="K607" i="4"/>
  <c r="T606" i="4"/>
  <c r="O608" i="4"/>
  <c r="AL607" i="4" l="1"/>
  <c r="AH606" i="4"/>
  <c r="D607" i="4" s="1"/>
  <c r="L607" i="4" s="1"/>
  <c r="U607" i="4" s="1"/>
  <c r="V607" i="4" s="1"/>
  <c r="Y607" i="4" s="1"/>
  <c r="AK607" i="4"/>
  <c r="I607" i="4"/>
  <c r="Z607" i="4"/>
  <c r="E607" i="4"/>
  <c r="F607" i="4" l="1"/>
  <c r="M607" i="4"/>
  <c r="P607" i="4" s="1"/>
  <c r="W607" i="4"/>
  <c r="R607" i="4"/>
  <c r="X607" i="4" l="1"/>
  <c r="AA607" i="4" s="1"/>
  <c r="AB607" i="4" s="1"/>
  <c r="N607" i="4"/>
  <c r="G607" i="4" s="1"/>
  <c r="Q607" i="4" l="1"/>
  <c r="S607" i="4" s="1"/>
  <c r="AC607" i="4"/>
  <c r="H608" i="4"/>
  <c r="K608" i="4" l="1"/>
  <c r="AG607" i="4"/>
  <c r="C608" i="4" s="1"/>
  <c r="AD607" i="4"/>
  <c r="AE607" i="4" s="1"/>
  <c r="AF607" i="4"/>
  <c r="B608" i="4" s="1"/>
  <c r="AI607" i="4"/>
  <c r="AJ607" i="4" s="1"/>
  <c r="T607" i="4"/>
  <c r="O609" i="4"/>
  <c r="AK608" i="4" l="1"/>
  <c r="AL608" i="4"/>
  <c r="AH607" i="4"/>
  <c r="D608" i="4" s="1"/>
  <c r="L608" i="4" s="1"/>
  <c r="U608" i="4" s="1"/>
  <c r="V608" i="4" s="1"/>
  <c r="W608" i="4" s="1"/>
  <c r="I608" i="4"/>
  <c r="E608" i="4"/>
  <c r="F608" i="4" l="1"/>
  <c r="X608" i="4" s="1"/>
  <c r="Y608" i="4"/>
  <c r="M608" i="4"/>
  <c r="N608" i="4" s="1"/>
  <c r="Z608" i="4"/>
  <c r="P608" i="4" l="1"/>
  <c r="AA608" i="4"/>
  <c r="AB608" i="4" s="1"/>
  <c r="Q608" i="4"/>
  <c r="G608" i="4"/>
  <c r="R608" i="4"/>
  <c r="S608" i="4" l="1"/>
  <c r="T608" i="4" s="1"/>
  <c r="AC608" i="4"/>
  <c r="H609" i="4"/>
  <c r="AI608" i="4" l="1"/>
  <c r="AJ608" i="4" s="1"/>
  <c r="AD608" i="4"/>
  <c r="AE608" i="4" s="1"/>
  <c r="AF608" i="4"/>
  <c r="B609" i="4" s="1"/>
  <c r="AG608" i="4"/>
  <c r="C609" i="4" s="1"/>
  <c r="K609" i="4"/>
  <c r="O610" i="4"/>
  <c r="AH608" i="4" l="1"/>
  <c r="D609" i="4" s="1"/>
  <c r="L609" i="4" s="1"/>
  <c r="U609" i="4" s="1"/>
  <c r="V609" i="4" s="1"/>
  <c r="AL609" i="4"/>
  <c r="AK609" i="4"/>
  <c r="I609" i="4"/>
  <c r="E609" i="4"/>
  <c r="F609" i="4" l="1"/>
  <c r="Y609" i="4"/>
  <c r="W609" i="4"/>
  <c r="M609" i="4"/>
  <c r="Z609" i="4"/>
  <c r="X609" i="4" l="1"/>
  <c r="AA609" i="4" s="1"/>
  <c r="AB609" i="4" s="1"/>
  <c r="P609" i="4"/>
  <c r="N609" i="4"/>
  <c r="R609" i="4"/>
  <c r="Q609" i="4" l="1"/>
  <c r="S609" i="4" s="1"/>
  <c r="G609" i="4"/>
  <c r="AC609" i="4"/>
  <c r="H610" i="4"/>
  <c r="K610" i="4" l="1"/>
  <c r="AD609" i="4"/>
  <c r="AE609" i="4" s="1"/>
  <c r="AI609" i="4"/>
  <c r="AJ609" i="4" s="1"/>
  <c r="AG609" i="4"/>
  <c r="C610" i="4" s="1"/>
  <c r="AF609" i="4"/>
  <c r="T609" i="4"/>
  <c r="AK610" i="4" l="1"/>
  <c r="AH609" i="4"/>
  <c r="D610" i="4" s="1"/>
  <c r="B610" i="4"/>
  <c r="AL610" i="4"/>
  <c r="O611" i="4"/>
  <c r="I610" i="4" l="1"/>
  <c r="L610" i="4"/>
  <c r="U610" i="4" s="1"/>
  <c r="V610" i="4" s="1"/>
  <c r="E610" i="4"/>
  <c r="F610" i="4" l="1"/>
  <c r="M610" i="4"/>
  <c r="W610" i="4"/>
  <c r="Y610" i="4"/>
  <c r="Z610" i="4"/>
  <c r="X610" i="4" l="1"/>
  <c r="AA610" i="4" s="1"/>
  <c r="AB610" i="4" s="1"/>
  <c r="N610" i="4"/>
  <c r="Q610" i="4" s="1"/>
  <c r="P610" i="4"/>
  <c r="R610" i="4"/>
  <c r="G610" i="4" l="1"/>
  <c r="S610" i="4"/>
  <c r="H611" i="4"/>
  <c r="AC610" i="4"/>
  <c r="K611" i="4" l="1"/>
  <c r="AI610" i="4"/>
  <c r="AJ610" i="4" s="1"/>
  <c r="AD610" i="4"/>
  <c r="AE610" i="4" s="1"/>
  <c r="AG610" i="4"/>
  <c r="C611" i="4" s="1"/>
  <c r="AF610" i="4"/>
  <c r="T610" i="4"/>
  <c r="AK611" i="4" l="1"/>
  <c r="B611" i="4"/>
  <c r="AH610" i="4"/>
  <c r="D611" i="4" s="1"/>
  <c r="AL611" i="4"/>
  <c r="O612" i="4"/>
  <c r="L611" i="4" l="1"/>
  <c r="U611" i="4" s="1"/>
  <c r="V611" i="4" s="1"/>
  <c r="I611" i="4"/>
  <c r="E611" i="4"/>
  <c r="F611" i="4" l="1"/>
  <c r="Y611" i="4"/>
  <c r="W611" i="4"/>
  <c r="M611" i="4"/>
  <c r="Z611" i="4"/>
  <c r="X611" i="4" l="1"/>
  <c r="AA611" i="4" s="1"/>
  <c r="AB611" i="4" s="1"/>
  <c r="N611" i="4"/>
  <c r="Q611" i="4" s="1"/>
  <c r="P611" i="4"/>
  <c r="R611" i="4"/>
  <c r="S611" i="4" l="1"/>
  <c r="G611" i="4"/>
  <c r="AC611" i="4"/>
  <c r="H612" i="4"/>
  <c r="K612" i="4" l="1"/>
  <c r="AD611" i="4"/>
  <c r="AE611" i="4" s="1"/>
  <c r="AI611" i="4"/>
  <c r="AJ611" i="4" s="1"/>
  <c r="AG611" i="4"/>
  <c r="C612" i="4" s="1"/>
  <c r="AF611" i="4"/>
  <c r="T611" i="4"/>
  <c r="AL612" i="4" l="1"/>
  <c r="B612" i="4"/>
  <c r="AH611" i="4"/>
  <c r="D612" i="4" s="1"/>
  <c r="AK612" i="4"/>
  <c r="O613" i="4"/>
  <c r="L612" i="4" l="1"/>
  <c r="U612" i="4" s="1"/>
  <c r="V612" i="4" s="1"/>
  <c r="I612" i="4"/>
  <c r="E612" i="4"/>
  <c r="F612" i="4" l="1"/>
  <c r="M612" i="4"/>
  <c r="P612" i="4" s="1"/>
  <c r="W612" i="4"/>
  <c r="Y612" i="4"/>
  <c r="R612" i="4"/>
  <c r="Z612" i="4"/>
  <c r="X612" i="4" l="1"/>
  <c r="AA612" i="4" s="1"/>
  <c r="AB612" i="4" s="1"/>
  <c r="N612" i="4"/>
  <c r="Q612" i="4" s="1"/>
  <c r="S612" i="4" s="1"/>
  <c r="T612" i="4" s="1"/>
  <c r="H613" i="4"/>
  <c r="AC612" i="4"/>
  <c r="G612" i="4" l="1"/>
  <c r="K613" i="4"/>
  <c r="AG612" i="4"/>
  <c r="C613" i="4" s="1"/>
  <c r="AI612" i="4"/>
  <c r="AJ612" i="4" s="1"/>
  <c r="AD612" i="4"/>
  <c r="AE612" i="4" s="1"/>
  <c r="AF612" i="4"/>
  <c r="AH612" i="4" l="1"/>
  <c r="D613" i="4" s="1"/>
  <c r="L613" i="4" s="1"/>
  <c r="U613" i="4" s="1"/>
  <c r="V613" i="4" s="1"/>
  <c r="AK613" i="4"/>
  <c r="AL613" i="4"/>
  <c r="B613" i="4"/>
  <c r="O614" i="4"/>
  <c r="Y613" i="4" l="1"/>
  <c r="M613" i="4"/>
  <c r="N613" i="4" s="1"/>
  <c r="I613" i="4"/>
  <c r="W613" i="4"/>
  <c r="Z613" i="4"/>
  <c r="E613" i="4"/>
  <c r="F613" i="4" l="1"/>
  <c r="X613" i="4" s="1"/>
  <c r="AA613" i="4" s="1"/>
  <c r="AB613" i="4" s="1"/>
  <c r="P613" i="4"/>
  <c r="Q613" i="4"/>
  <c r="R613" i="4"/>
  <c r="G613" i="4" l="1"/>
  <c r="S613" i="4"/>
  <c r="T613" i="4" s="1"/>
  <c r="AC613" i="4"/>
  <c r="H614" i="4"/>
  <c r="AI613" i="4" l="1"/>
  <c r="AJ613" i="4" s="1"/>
  <c r="AF613" i="4"/>
  <c r="B614" i="4" s="1"/>
  <c r="AD613" i="4"/>
  <c r="AE613" i="4" s="1"/>
  <c r="AG613" i="4"/>
  <c r="C614" i="4" s="1"/>
  <c r="K614" i="4"/>
  <c r="O615" i="4"/>
  <c r="AL614" i="4" l="1"/>
  <c r="AK614" i="4"/>
  <c r="AH613" i="4"/>
  <c r="D614" i="4" s="1"/>
  <c r="L614" i="4" s="1"/>
  <c r="U614" i="4" s="1"/>
  <c r="V614" i="4" s="1"/>
  <c r="I614" i="4"/>
  <c r="E614" i="4"/>
  <c r="F614" i="4" l="1"/>
  <c r="W614" i="4"/>
  <c r="Y614" i="4"/>
  <c r="M614" i="4"/>
  <c r="Z614" i="4"/>
  <c r="X614" i="4" l="1"/>
  <c r="AA614" i="4" s="1"/>
  <c r="AB614" i="4" s="1"/>
  <c r="N614" i="4"/>
  <c r="P614" i="4"/>
  <c r="R614" i="4"/>
  <c r="G614" i="4" l="1"/>
  <c r="Q614" i="4"/>
  <c r="S614" i="4" s="1"/>
  <c r="H615" i="4"/>
  <c r="AC614" i="4"/>
  <c r="K615" i="4" l="1"/>
  <c r="AD614" i="4"/>
  <c r="AE614" i="4" s="1"/>
  <c r="AG614" i="4"/>
  <c r="C615" i="4" s="1"/>
  <c r="AI614" i="4"/>
  <c r="AJ614" i="4" s="1"/>
  <c r="AF614" i="4"/>
  <c r="T614" i="4"/>
  <c r="AK615" i="4" l="1"/>
  <c r="AL615" i="4"/>
  <c r="B615" i="4"/>
  <c r="AH614" i="4"/>
  <c r="D615" i="4" s="1"/>
  <c r="O616" i="4"/>
  <c r="I615" i="4" l="1"/>
  <c r="L615" i="4"/>
  <c r="U615" i="4" s="1"/>
  <c r="V615" i="4" s="1"/>
  <c r="E615" i="4"/>
  <c r="F615" i="4" l="1"/>
  <c r="Y615" i="4"/>
  <c r="W615" i="4"/>
  <c r="M615" i="4"/>
  <c r="Z615" i="4"/>
  <c r="X615" i="4" l="1"/>
  <c r="AA615" i="4" s="1"/>
  <c r="AB615" i="4" s="1"/>
  <c r="N615" i="4"/>
  <c r="P615" i="4"/>
  <c r="R615" i="4"/>
  <c r="Q615" i="4" l="1"/>
  <c r="S615" i="4" s="1"/>
  <c r="G615" i="4"/>
  <c r="AC615" i="4"/>
  <c r="H616" i="4"/>
  <c r="K616" i="4" l="1"/>
  <c r="AD615" i="4"/>
  <c r="AE615" i="4" s="1"/>
  <c r="AI615" i="4"/>
  <c r="AJ615" i="4" s="1"/>
  <c r="AG615" i="4"/>
  <c r="C616" i="4" s="1"/>
  <c r="AF615" i="4"/>
  <c r="B616" i="4" s="1"/>
  <c r="T615" i="4"/>
  <c r="O617" i="4"/>
  <c r="AH615" i="4" l="1"/>
  <c r="D616" i="4" s="1"/>
  <c r="L616" i="4" s="1"/>
  <c r="U616" i="4" s="1"/>
  <c r="V616" i="4" s="1"/>
  <c r="Y616" i="4" s="1"/>
  <c r="AK616" i="4"/>
  <c r="AL616" i="4"/>
  <c r="I616" i="4"/>
  <c r="E616" i="4"/>
  <c r="Z616" i="4"/>
  <c r="F616" i="4" l="1"/>
  <c r="W616" i="4"/>
  <c r="M616" i="4"/>
  <c r="N616" i="4" s="1"/>
  <c r="X616" i="4" l="1"/>
  <c r="AA616" i="4" s="1"/>
  <c r="AB616" i="4" s="1"/>
  <c r="P616" i="4"/>
  <c r="Q616" i="4"/>
  <c r="G616" i="4"/>
  <c r="R616" i="4"/>
  <c r="S616" i="4" l="1"/>
  <c r="T616" i="4" s="1"/>
  <c r="H617" i="4"/>
  <c r="AC616" i="4"/>
  <c r="AF616" i="4" l="1"/>
  <c r="B617" i="4" s="1"/>
  <c r="AG616" i="4"/>
  <c r="C617" i="4" s="1"/>
  <c r="AD616" i="4"/>
  <c r="AE616" i="4" s="1"/>
  <c r="AI616" i="4"/>
  <c r="AJ616" i="4" s="1"/>
  <c r="K617" i="4"/>
  <c r="O618" i="4"/>
  <c r="AL617" i="4" l="1"/>
  <c r="AH616" i="4"/>
  <c r="D617" i="4" s="1"/>
  <c r="L617" i="4" s="1"/>
  <c r="U617" i="4" s="1"/>
  <c r="V617" i="4" s="1"/>
  <c r="AK617" i="4"/>
  <c r="I617" i="4"/>
  <c r="E617" i="4"/>
  <c r="F617" i="4" l="1"/>
  <c r="M617" i="4"/>
  <c r="N617" i="4" s="1"/>
  <c r="Y617" i="4"/>
  <c r="W617" i="4"/>
  <c r="Z617" i="4"/>
  <c r="X617" i="4" l="1"/>
  <c r="AA617" i="4" s="1"/>
  <c r="AB617" i="4" s="1"/>
  <c r="P617" i="4"/>
  <c r="Q617" i="4"/>
  <c r="G617" i="4"/>
  <c r="R617" i="4"/>
  <c r="S617" i="4" l="1"/>
  <c r="H618" i="4"/>
  <c r="AC617" i="4"/>
  <c r="AD617" i="4" l="1"/>
  <c r="AE617" i="4" s="1"/>
  <c r="AF617" i="4"/>
  <c r="B618" i="4" s="1"/>
  <c r="AG617" i="4"/>
  <c r="C618" i="4" s="1"/>
  <c r="AI617" i="4"/>
  <c r="AJ617" i="4" s="1"/>
  <c r="K618" i="4"/>
  <c r="T617" i="4"/>
  <c r="O619" i="4"/>
  <c r="AL618" i="4" l="1"/>
  <c r="AK618" i="4"/>
  <c r="AH617" i="4"/>
  <c r="D618" i="4" s="1"/>
  <c r="L618" i="4" s="1"/>
  <c r="U618" i="4" s="1"/>
  <c r="V618" i="4" s="1"/>
  <c r="I618" i="4"/>
  <c r="E618" i="4"/>
  <c r="F618" i="4" l="1"/>
  <c r="W618" i="4"/>
  <c r="Y618" i="4"/>
  <c r="M618" i="4"/>
  <c r="Z618" i="4"/>
  <c r="X618" i="4" l="1"/>
  <c r="AA618" i="4" s="1"/>
  <c r="AB618" i="4" s="1"/>
  <c r="P618" i="4"/>
  <c r="N618" i="4"/>
  <c r="R618" i="4"/>
  <c r="Q618" i="4" l="1"/>
  <c r="S618" i="4" s="1"/>
  <c r="G618" i="4"/>
  <c r="H619" i="4"/>
  <c r="AC618" i="4"/>
  <c r="K619" i="4" l="1"/>
  <c r="AD618" i="4"/>
  <c r="AE618" i="4" s="1"/>
  <c r="AI618" i="4"/>
  <c r="AJ618" i="4" s="1"/>
  <c r="AG618" i="4"/>
  <c r="C619" i="4" s="1"/>
  <c r="AF618" i="4"/>
  <c r="T618" i="4"/>
  <c r="AK619" i="4" l="1"/>
  <c r="AL619" i="4"/>
  <c r="B619" i="4"/>
  <c r="AH618" i="4"/>
  <c r="D619" i="4" s="1"/>
  <c r="O620" i="4"/>
  <c r="L619" i="4" l="1"/>
  <c r="U619" i="4" s="1"/>
  <c r="V619" i="4" s="1"/>
  <c r="I619" i="4"/>
  <c r="E619" i="4"/>
  <c r="F619" i="4" l="1"/>
  <c r="W619" i="4"/>
  <c r="Y619" i="4"/>
  <c r="M619" i="4"/>
  <c r="Z619" i="4"/>
  <c r="X619" i="4" l="1"/>
  <c r="AA619" i="4" s="1"/>
  <c r="AB619" i="4" s="1"/>
  <c r="P619" i="4"/>
  <c r="N619" i="4"/>
  <c r="R619" i="4"/>
  <c r="Q619" i="4" l="1"/>
  <c r="S619" i="4" s="1"/>
  <c r="G619" i="4"/>
  <c r="H620" i="4"/>
  <c r="AC619" i="4"/>
  <c r="K620" i="4" l="1"/>
  <c r="AI619" i="4"/>
  <c r="AJ619" i="4" s="1"/>
  <c r="AD619" i="4"/>
  <c r="AE619" i="4" s="1"/>
  <c r="AG619" i="4"/>
  <c r="C620" i="4" s="1"/>
  <c r="AF619" i="4"/>
  <c r="T619" i="4"/>
  <c r="AK620" i="4" l="1"/>
  <c r="AL620" i="4"/>
  <c r="AH619" i="4"/>
  <c r="D620" i="4" s="1"/>
  <c r="B620" i="4"/>
  <c r="O621" i="4"/>
  <c r="L620" i="4" l="1"/>
  <c r="U620" i="4" s="1"/>
  <c r="V620" i="4" s="1"/>
  <c r="I620" i="4"/>
  <c r="E620" i="4"/>
  <c r="F620" i="4" l="1"/>
  <c r="M620" i="4"/>
  <c r="N620" i="4" s="1"/>
  <c r="Q620" i="4" s="1"/>
  <c r="W620" i="4"/>
  <c r="Y620" i="4"/>
  <c r="Z620" i="4"/>
  <c r="X620" i="4" l="1"/>
  <c r="AA620" i="4" s="1"/>
  <c r="AB620" i="4" s="1"/>
  <c r="P620" i="4"/>
  <c r="G620" i="4"/>
  <c r="R620" i="4"/>
  <c r="S620" i="4" l="1"/>
  <c r="H621" i="4"/>
  <c r="AC620" i="4"/>
  <c r="AD620" i="4" l="1"/>
  <c r="AE620" i="4" s="1"/>
  <c r="AI620" i="4"/>
  <c r="AJ620" i="4" s="1"/>
  <c r="AF620" i="4"/>
  <c r="B621" i="4" s="1"/>
  <c r="AG620" i="4"/>
  <c r="C621" i="4" s="1"/>
  <c r="K621" i="4"/>
  <c r="T620" i="4"/>
  <c r="O622" i="4"/>
  <c r="AK621" i="4" l="1"/>
  <c r="AL621" i="4"/>
  <c r="AH620" i="4"/>
  <c r="D621" i="4" s="1"/>
  <c r="L621" i="4" s="1"/>
  <c r="U621" i="4" s="1"/>
  <c r="V621" i="4" s="1"/>
  <c r="I621" i="4"/>
  <c r="E621" i="4"/>
  <c r="F621" i="4" l="1"/>
  <c r="M621" i="4"/>
  <c r="Y621" i="4"/>
  <c r="W621" i="4"/>
  <c r="Z621" i="4"/>
  <c r="X621" i="4" l="1"/>
  <c r="AA621" i="4" s="1"/>
  <c r="AB621" i="4" s="1"/>
  <c r="P621" i="4"/>
  <c r="N621" i="4"/>
  <c r="Q621" i="4" s="1"/>
  <c r="R621" i="4"/>
  <c r="G621" i="4" l="1"/>
  <c r="S621" i="4"/>
  <c r="T621" i="4" s="1"/>
  <c r="H622" i="4"/>
  <c r="AC621" i="4"/>
  <c r="K622" i="4" l="1"/>
  <c r="AF621" i="4"/>
  <c r="AD621" i="4"/>
  <c r="AE621" i="4" s="1"/>
  <c r="AI621" i="4"/>
  <c r="AJ621" i="4" s="1"/>
  <c r="AG621" i="4"/>
  <c r="C622" i="4" s="1"/>
  <c r="AK622" i="4" l="1"/>
  <c r="AH621" i="4"/>
  <c r="D622" i="4" s="1"/>
  <c r="L622" i="4" s="1"/>
  <c r="U622" i="4" s="1"/>
  <c r="V622" i="4" s="1"/>
  <c r="AL622" i="4"/>
  <c r="B622" i="4"/>
  <c r="O623" i="4"/>
  <c r="W622" i="4" l="1"/>
  <c r="M622" i="4"/>
  <c r="P622" i="4" s="1"/>
  <c r="Y622" i="4"/>
  <c r="I622" i="4"/>
  <c r="E622" i="4"/>
  <c r="Z622" i="4"/>
  <c r="R622" i="4"/>
  <c r="F622" i="4" l="1"/>
  <c r="X622" i="4" s="1"/>
  <c r="AA622" i="4" s="1"/>
  <c r="AB622" i="4" s="1"/>
  <c r="N622" i="4"/>
  <c r="Q622" i="4" s="1"/>
  <c r="S622" i="4" s="1"/>
  <c r="H623" i="4"/>
  <c r="AC622" i="4"/>
  <c r="G622" i="4" l="1"/>
  <c r="K623" i="4"/>
  <c r="AD622" i="4"/>
  <c r="AE622" i="4" s="1"/>
  <c r="AI622" i="4"/>
  <c r="AJ622" i="4" s="1"/>
  <c r="AG622" i="4"/>
  <c r="C623" i="4" s="1"/>
  <c r="AF622" i="4"/>
  <c r="T622" i="4"/>
  <c r="B623" i="4" l="1"/>
  <c r="AH622" i="4"/>
  <c r="D623" i="4" s="1"/>
  <c r="AL623" i="4"/>
  <c r="AK623" i="4"/>
  <c r="O624" i="4"/>
  <c r="L623" i="4" l="1"/>
  <c r="U623" i="4" s="1"/>
  <c r="V623" i="4" s="1"/>
  <c r="I623" i="4"/>
  <c r="E623" i="4"/>
  <c r="F623" i="4" l="1"/>
  <c r="Y623" i="4"/>
  <c r="W623" i="4"/>
  <c r="M623" i="4"/>
  <c r="Z623" i="4"/>
  <c r="X623" i="4" l="1"/>
  <c r="AA623" i="4" s="1"/>
  <c r="AB623" i="4" s="1"/>
  <c r="P623" i="4"/>
  <c r="N623" i="4"/>
  <c r="Q623" i="4" s="1"/>
  <c r="R623" i="4"/>
  <c r="G623" i="4" l="1"/>
  <c r="S623" i="4"/>
  <c r="H624" i="4"/>
  <c r="AC623" i="4"/>
  <c r="K624" i="4" l="1"/>
  <c r="AG623" i="4"/>
  <c r="C624" i="4" s="1"/>
  <c r="AI623" i="4"/>
  <c r="AJ623" i="4" s="1"/>
  <c r="AD623" i="4"/>
  <c r="AE623" i="4" s="1"/>
  <c r="AF623" i="4"/>
  <c r="T623" i="4"/>
  <c r="AH623" i="4" l="1"/>
  <c r="D624" i="4" s="1"/>
  <c r="L624" i="4" s="1"/>
  <c r="U624" i="4" s="1"/>
  <c r="V624" i="4" s="1"/>
  <c r="AL624" i="4"/>
  <c r="B624" i="4"/>
  <c r="AK624" i="4"/>
  <c r="O625" i="4"/>
  <c r="M624" i="4" l="1"/>
  <c r="P624" i="4" s="1"/>
  <c r="Y624" i="4"/>
  <c r="I624" i="4"/>
  <c r="W624" i="4"/>
  <c r="E624" i="4"/>
  <c r="R624" i="4"/>
  <c r="Z624" i="4"/>
  <c r="F624" i="4" l="1"/>
  <c r="X624" i="4" s="1"/>
  <c r="AA624" i="4" s="1"/>
  <c r="AB624" i="4" s="1"/>
  <c r="N624" i="4"/>
  <c r="Q624" i="4" s="1"/>
  <c r="S624" i="4" s="1"/>
  <c r="T624" i="4" s="1"/>
  <c r="AC624" i="4"/>
  <c r="H625" i="4"/>
  <c r="G624" i="4" l="1"/>
  <c r="K625" i="4"/>
  <c r="AG624" i="4"/>
  <c r="C625" i="4" s="1"/>
  <c r="AD624" i="4"/>
  <c r="AE624" i="4" s="1"/>
  <c r="AI624" i="4"/>
  <c r="AJ624" i="4" s="1"/>
  <c r="AF624" i="4"/>
  <c r="B625" i="4" s="1"/>
  <c r="O626" i="4"/>
  <c r="AH624" i="4" l="1"/>
  <c r="D625" i="4" s="1"/>
  <c r="AL625" i="4"/>
  <c r="I625" i="4"/>
  <c r="AK625" i="4"/>
  <c r="E625" i="4"/>
  <c r="F625" i="4" l="1"/>
  <c r="L625" i="4"/>
  <c r="U625" i="4" s="1"/>
  <c r="V625" i="4" s="1"/>
  <c r="W625" i="4" l="1"/>
  <c r="X625" i="4" s="1"/>
  <c r="Y625" i="4"/>
  <c r="M625" i="4"/>
  <c r="Z625" i="4"/>
  <c r="N625" i="4" l="1"/>
  <c r="P625" i="4"/>
  <c r="AA625" i="4"/>
  <c r="AB625" i="4" s="1"/>
  <c r="R625" i="4"/>
  <c r="G625" i="4" l="1"/>
  <c r="Q625" i="4"/>
  <c r="S625" i="4" s="1"/>
  <c r="H626" i="4"/>
  <c r="AC625" i="4"/>
  <c r="K626" i="4" l="1"/>
  <c r="AI625" i="4"/>
  <c r="AJ625" i="4" s="1"/>
  <c r="AD625" i="4"/>
  <c r="AE625" i="4" s="1"/>
  <c r="AG625" i="4"/>
  <c r="C626" i="4" s="1"/>
  <c r="AF625" i="4"/>
  <c r="T625" i="4"/>
  <c r="B626" i="4" l="1"/>
  <c r="AH625" i="4"/>
  <c r="D626" i="4" s="1"/>
  <c r="AK626" i="4"/>
  <c r="AL626" i="4"/>
  <c r="O627" i="4"/>
  <c r="L626" i="4" l="1"/>
  <c r="U626" i="4" s="1"/>
  <c r="V626" i="4" s="1"/>
  <c r="I626" i="4"/>
  <c r="E626" i="4"/>
  <c r="F626" i="4" l="1"/>
  <c r="W626" i="4"/>
  <c r="Y626" i="4"/>
  <c r="M626" i="4"/>
  <c r="Z626" i="4"/>
  <c r="X626" i="4" l="1"/>
  <c r="AA626" i="4" s="1"/>
  <c r="AB626" i="4" s="1"/>
  <c r="P626" i="4"/>
  <c r="N626" i="4"/>
  <c r="Q626" i="4" s="1"/>
  <c r="R626" i="4"/>
  <c r="G626" i="4" l="1"/>
  <c r="S626" i="4"/>
  <c r="H627" i="4"/>
  <c r="AC626" i="4"/>
  <c r="K627" i="4" l="1"/>
  <c r="AI626" i="4"/>
  <c r="AJ626" i="4" s="1"/>
  <c r="AD626" i="4"/>
  <c r="AE626" i="4" s="1"/>
  <c r="AG626" i="4"/>
  <c r="C627" i="4" s="1"/>
  <c r="AF626" i="4"/>
  <c r="T626" i="4"/>
  <c r="AK627" i="4" l="1"/>
  <c r="AH626" i="4"/>
  <c r="D627" i="4" s="1"/>
  <c r="AL627" i="4"/>
  <c r="B627" i="4"/>
  <c r="O628" i="4"/>
  <c r="I627" i="4" l="1"/>
  <c r="L627" i="4"/>
  <c r="U627" i="4" s="1"/>
  <c r="V627" i="4" s="1"/>
  <c r="E627" i="4"/>
  <c r="F627" i="4" l="1"/>
  <c r="M627" i="4"/>
  <c r="P627" i="4" s="1"/>
  <c r="Y627" i="4"/>
  <c r="W627" i="4"/>
  <c r="Z627" i="4"/>
  <c r="R627" i="4"/>
  <c r="X627" i="4" l="1"/>
  <c r="AA627" i="4" s="1"/>
  <c r="AB627" i="4" s="1"/>
  <c r="N627" i="4"/>
  <c r="G627" i="4" s="1"/>
  <c r="Q627" i="4" l="1"/>
  <c r="S627" i="4" s="1"/>
  <c r="AC627" i="4"/>
  <c r="H628" i="4"/>
  <c r="AD627" i="4" l="1"/>
  <c r="AE627" i="4" s="1"/>
  <c r="AF627" i="4"/>
  <c r="B628" i="4" s="1"/>
  <c r="AG627" i="4"/>
  <c r="C628" i="4" s="1"/>
  <c r="AI627" i="4"/>
  <c r="AJ627" i="4" s="1"/>
  <c r="K628" i="4"/>
  <c r="T627" i="4"/>
  <c r="O629" i="4"/>
  <c r="AH627" i="4" l="1"/>
  <c r="D628" i="4" s="1"/>
  <c r="L628" i="4" s="1"/>
  <c r="U628" i="4" s="1"/>
  <c r="V628" i="4" s="1"/>
  <c r="AL628" i="4"/>
  <c r="AK628" i="4"/>
  <c r="I628" i="4"/>
  <c r="E628" i="4"/>
  <c r="F628" i="4" l="1"/>
  <c r="M628" i="4"/>
  <c r="N628" i="4" s="1"/>
  <c r="W628" i="4"/>
  <c r="Y628" i="4"/>
  <c r="Z628" i="4"/>
  <c r="X628" i="4" l="1"/>
  <c r="AA628" i="4" s="1"/>
  <c r="AB628" i="4" s="1"/>
  <c r="P628" i="4"/>
  <c r="Q628" i="4"/>
  <c r="G628" i="4"/>
  <c r="R628" i="4"/>
  <c r="S628" i="4" l="1"/>
  <c r="T628" i="4" s="1"/>
  <c r="H629" i="4"/>
  <c r="AC628" i="4"/>
  <c r="AG628" i="4" l="1"/>
  <c r="C629" i="4" s="1"/>
  <c r="AI628" i="4"/>
  <c r="AJ628" i="4" s="1"/>
  <c r="AF628" i="4"/>
  <c r="B629" i="4" s="1"/>
  <c r="AD628" i="4"/>
  <c r="AE628" i="4" s="1"/>
  <c r="K629" i="4"/>
  <c r="O630" i="4"/>
  <c r="AL629" i="4" l="1"/>
  <c r="AK629" i="4"/>
  <c r="AH628" i="4"/>
  <c r="D629" i="4" s="1"/>
  <c r="L629" i="4" s="1"/>
  <c r="U629" i="4" s="1"/>
  <c r="V629" i="4" s="1"/>
  <c r="I629" i="4"/>
  <c r="E629" i="4"/>
  <c r="F629" i="4" l="1"/>
  <c r="Y629" i="4"/>
  <c r="W629" i="4"/>
  <c r="M629" i="4"/>
  <c r="Z629" i="4"/>
  <c r="X629" i="4" l="1"/>
  <c r="AA629" i="4" s="1"/>
  <c r="AB629" i="4" s="1"/>
  <c r="N629" i="4"/>
  <c r="P629" i="4"/>
  <c r="R629" i="4"/>
  <c r="G629" i="4" l="1"/>
  <c r="Q629" i="4"/>
  <c r="S629" i="4" s="1"/>
  <c r="H630" i="4"/>
  <c r="AC629" i="4"/>
  <c r="K630" i="4" l="1"/>
  <c r="AI629" i="4"/>
  <c r="AJ629" i="4" s="1"/>
  <c r="AD629" i="4"/>
  <c r="AE629" i="4" s="1"/>
  <c r="AG629" i="4"/>
  <c r="C630" i="4" s="1"/>
  <c r="AF629" i="4"/>
  <c r="T629" i="4"/>
  <c r="AL630" i="4" l="1"/>
  <c r="B630" i="4"/>
  <c r="AH629" i="4"/>
  <c r="D630" i="4" s="1"/>
  <c r="AK630" i="4"/>
  <c r="O631" i="4"/>
  <c r="L630" i="4" l="1"/>
  <c r="U630" i="4" s="1"/>
  <c r="V630" i="4" s="1"/>
  <c r="I630" i="4"/>
  <c r="E630" i="4"/>
  <c r="F630" i="4" l="1"/>
  <c r="Y630" i="4"/>
  <c r="W630" i="4"/>
  <c r="M630" i="4"/>
  <c r="Z630" i="4"/>
  <c r="X630" i="4" l="1"/>
  <c r="AA630" i="4" s="1"/>
  <c r="AB630" i="4" s="1"/>
  <c r="P630" i="4"/>
  <c r="N630" i="4"/>
  <c r="R630" i="4"/>
  <c r="Q630" i="4" l="1"/>
  <c r="S630" i="4" s="1"/>
  <c r="G630" i="4"/>
  <c r="H631" i="4"/>
  <c r="AC630" i="4"/>
  <c r="K631" i="4" l="1"/>
  <c r="AD630" i="4"/>
  <c r="AE630" i="4" s="1"/>
  <c r="AI630" i="4"/>
  <c r="AJ630" i="4" s="1"/>
  <c r="AG630" i="4"/>
  <c r="C631" i="4" s="1"/>
  <c r="AF630" i="4"/>
  <c r="T630" i="4"/>
  <c r="AH630" i="4" l="1"/>
  <c r="D631" i="4" s="1"/>
  <c r="L631" i="4" s="1"/>
  <c r="U631" i="4" s="1"/>
  <c r="V631" i="4" s="1"/>
  <c r="AL631" i="4"/>
  <c r="B631" i="4"/>
  <c r="AK631" i="4"/>
  <c r="O632" i="4"/>
  <c r="M631" i="4" l="1"/>
  <c r="P631" i="4" s="1"/>
  <c r="I631" i="4"/>
  <c r="Y631" i="4"/>
  <c r="W631" i="4"/>
  <c r="Z631" i="4"/>
  <c r="R631" i="4"/>
  <c r="E631" i="4"/>
  <c r="F631" i="4" l="1"/>
  <c r="X631" i="4" s="1"/>
  <c r="AA631" i="4" s="1"/>
  <c r="AB631" i="4" s="1"/>
  <c r="N631" i="4"/>
  <c r="G631" i="4" l="1"/>
  <c r="Q631" i="4"/>
  <c r="S631" i="4" s="1"/>
  <c r="H632" i="4"/>
  <c r="AC631" i="4"/>
  <c r="AD631" i="4" l="1"/>
  <c r="AE631" i="4" s="1"/>
  <c r="AF631" i="4"/>
  <c r="B632" i="4" s="1"/>
  <c r="AI631" i="4"/>
  <c r="AJ631" i="4" s="1"/>
  <c r="AG631" i="4"/>
  <c r="C632" i="4" s="1"/>
  <c r="K632" i="4"/>
  <c r="T631" i="4"/>
  <c r="O633" i="4"/>
  <c r="AL632" i="4" l="1"/>
  <c r="AK632" i="4"/>
  <c r="AH631" i="4"/>
  <c r="D632" i="4" s="1"/>
  <c r="L632" i="4" s="1"/>
  <c r="U632" i="4" s="1"/>
  <c r="V632" i="4" s="1"/>
  <c r="Y632" i="4" s="1"/>
  <c r="I632" i="4"/>
  <c r="E632" i="4"/>
  <c r="Z632" i="4"/>
  <c r="F632" i="4" l="1"/>
  <c r="M632" i="4"/>
  <c r="W632" i="4"/>
  <c r="X632" i="4" l="1"/>
  <c r="AA632" i="4" s="1"/>
  <c r="AB632" i="4" s="1"/>
  <c r="P632" i="4"/>
  <c r="N632" i="4"/>
  <c r="R632" i="4"/>
  <c r="Q632" i="4" l="1"/>
  <c r="S632" i="4" s="1"/>
  <c r="G632" i="4"/>
  <c r="H633" i="4"/>
  <c r="AC632" i="4"/>
  <c r="K633" i="4" l="1"/>
  <c r="AG632" i="4"/>
  <c r="C633" i="4" s="1"/>
  <c r="AD632" i="4"/>
  <c r="AE632" i="4" s="1"/>
  <c r="AF632" i="4"/>
  <c r="B633" i="4" s="1"/>
  <c r="AI632" i="4"/>
  <c r="AJ632" i="4" s="1"/>
  <c r="T632" i="4"/>
  <c r="O634" i="4"/>
  <c r="I633" i="4" l="1"/>
  <c r="AK633" i="4"/>
  <c r="AH632" i="4"/>
  <c r="D633" i="4" s="1"/>
  <c r="AL633" i="4"/>
  <c r="E633" i="4"/>
  <c r="F633" i="4" l="1"/>
  <c r="L633" i="4"/>
  <c r="U633" i="4" s="1"/>
  <c r="V633" i="4" s="1"/>
  <c r="W633" i="4" l="1"/>
  <c r="X633" i="4" s="1"/>
  <c r="Y633" i="4"/>
  <c r="M633" i="4"/>
  <c r="Z633" i="4"/>
  <c r="P633" i="4" l="1"/>
  <c r="N633" i="4"/>
  <c r="AA633" i="4"/>
  <c r="AB633" i="4" s="1"/>
  <c r="R633" i="4"/>
  <c r="G633" i="4" l="1"/>
  <c r="Q633" i="4"/>
  <c r="S633" i="4" s="1"/>
  <c r="H634" i="4"/>
  <c r="AC633" i="4"/>
  <c r="K634" i="4" l="1"/>
  <c r="AD633" i="4"/>
  <c r="AE633" i="4" s="1"/>
  <c r="AF633" i="4"/>
  <c r="AG633" i="4"/>
  <c r="C634" i="4" s="1"/>
  <c r="AI633" i="4"/>
  <c r="AJ633" i="4" s="1"/>
  <c r="T633" i="4"/>
  <c r="AH633" i="4" l="1"/>
  <c r="D634" i="4" s="1"/>
  <c r="AK634" i="4"/>
  <c r="B634" i="4"/>
  <c r="AL634" i="4"/>
  <c r="O635" i="4"/>
  <c r="L634" i="4" l="1"/>
  <c r="U634" i="4" s="1"/>
  <c r="V634" i="4" s="1"/>
  <c r="Y634" i="4" s="1"/>
  <c r="I634" i="4"/>
  <c r="Z634" i="4"/>
  <c r="E634" i="4"/>
  <c r="F634" i="4" l="1"/>
  <c r="W634" i="4"/>
  <c r="M634" i="4"/>
  <c r="X634" i="4" l="1"/>
  <c r="AA634" i="4" s="1"/>
  <c r="AB634" i="4" s="1"/>
  <c r="N634" i="4"/>
  <c r="P634" i="4"/>
  <c r="R634" i="4"/>
  <c r="G634" i="4" l="1"/>
  <c r="Q634" i="4"/>
  <c r="S634" i="4" s="1"/>
  <c r="AC634" i="4"/>
  <c r="H635" i="4"/>
  <c r="K635" i="4" l="1"/>
  <c r="AF634" i="4"/>
  <c r="B635" i="4" s="1"/>
  <c r="AI634" i="4"/>
  <c r="AJ634" i="4" s="1"/>
  <c r="AG634" i="4"/>
  <c r="C635" i="4" s="1"/>
  <c r="AD634" i="4"/>
  <c r="AE634" i="4" s="1"/>
  <c r="T634" i="4"/>
  <c r="O636" i="4"/>
  <c r="AH634" i="4" l="1"/>
  <c r="D635" i="4" s="1"/>
  <c r="I635" i="4"/>
  <c r="AK635" i="4"/>
  <c r="AL635" i="4"/>
  <c r="E635" i="4"/>
  <c r="F635" i="4" l="1"/>
  <c r="L635" i="4"/>
  <c r="U635" i="4" s="1"/>
  <c r="V635" i="4" s="1"/>
  <c r="W635" i="4" l="1"/>
  <c r="X635" i="4" s="1"/>
  <c r="Y635" i="4"/>
  <c r="M635" i="4"/>
  <c r="Z635" i="4"/>
  <c r="AA635" i="4" l="1"/>
  <c r="AB635" i="4" s="1"/>
  <c r="N635" i="4"/>
  <c r="P635" i="4"/>
  <c r="R635" i="4"/>
  <c r="Q635" i="4" l="1"/>
  <c r="S635" i="4" s="1"/>
  <c r="T635" i="4" s="1"/>
  <c r="G635" i="4"/>
  <c r="H636" i="4"/>
  <c r="AC635" i="4"/>
  <c r="K636" i="4" l="1"/>
  <c r="AF635" i="4"/>
  <c r="AG635" i="4"/>
  <c r="C636" i="4" s="1"/>
  <c r="AD635" i="4"/>
  <c r="AE635" i="4" s="1"/>
  <c r="AI635" i="4"/>
  <c r="AJ635" i="4" s="1"/>
  <c r="B636" i="4" l="1"/>
  <c r="AH635" i="4"/>
  <c r="D636" i="4" s="1"/>
  <c r="AL636" i="4"/>
  <c r="AK636" i="4"/>
  <c r="O637" i="4"/>
  <c r="I636" i="4" l="1"/>
  <c r="L636" i="4"/>
  <c r="U636" i="4" s="1"/>
  <c r="V636" i="4" s="1"/>
  <c r="E636" i="4"/>
  <c r="F636" i="4" l="1"/>
  <c r="M636" i="4"/>
  <c r="N636" i="4" s="1"/>
  <c r="Y636" i="4"/>
  <c r="W636" i="4"/>
  <c r="Z636" i="4"/>
  <c r="X636" i="4" l="1"/>
  <c r="AA636" i="4" s="1"/>
  <c r="AB636" i="4" s="1"/>
  <c r="P636" i="4"/>
  <c r="G636" i="4"/>
  <c r="Q636" i="4"/>
  <c r="R636" i="4"/>
  <c r="S636" i="4" l="1"/>
  <c r="H637" i="4"/>
  <c r="AC636" i="4"/>
  <c r="K637" i="4" l="1"/>
  <c r="AD636" i="4"/>
  <c r="AE636" i="4" s="1"/>
  <c r="AG636" i="4"/>
  <c r="C637" i="4" s="1"/>
  <c r="AF636" i="4"/>
  <c r="AI636" i="4"/>
  <c r="AJ636" i="4" s="1"/>
  <c r="T636" i="4"/>
  <c r="AH636" i="4" l="1"/>
  <c r="D637" i="4" s="1"/>
  <c r="L637" i="4" s="1"/>
  <c r="U637" i="4" s="1"/>
  <c r="V637" i="4" s="1"/>
  <c r="AK637" i="4"/>
  <c r="B637" i="4"/>
  <c r="I637" i="4" s="1"/>
  <c r="AL637" i="4"/>
  <c r="E637" i="4"/>
  <c r="O638" i="4"/>
  <c r="F637" i="4" l="1"/>
  <c r="Y637" i="4"/>
  <c r="W637" i="4"/>
  <c r="M637" i="4"/>
  <c r="Z637" i="4"/>
  <c r="X637" i="4" l="1"/>
  <c r="AA637" i="4" s="1"/>
  <c r="AB637" i="4" s="1"/>
  <c r="P637" i="4"/>
  <c r="N637" i="4"/>
  <c r="Q637" i="4" s="1"/>
  <c r="R637" i="4"/>
  <c r="G637" i="4" l="1"/>
  <c r="S637" i="4"/>
  <c r="T637" i="4" s="1"/>
  <c r="AC637" i="4"/>
  <c r="H638" i="4"/>
  <c r="K638" i="4" l="1"/>
  <c r="AG637" i="4"/>
  <c r="C638" i="4" s="1"/>
  <c r="AD637" i="4"/>
  <c r="AE637" i="4" s="1"/>
  <c r="AI637" i="4"/>
  <c r="AJ637" i="4" s="1"/>
  <c r="AF637" i="4"/>
  <c r="AH637" i="4" l="1"/>
  <c r="D638" i="4" s="1"/>
  <c r="L638" i="4" s="1"/>
  <c r="U638" i="4" s="1"/>
  <c r="V638" i="4" s="1"/>
  <c r="AK638" i="4"/>
  <c r="B638" i="4"/>
  <c r="AL638" i="4"/>
  <c r="O639" i="4"/>
  <c r="M638" i="4" l="1"/>
  <c r="N638" i="4" s="1"/>
  <c r="I638" i="4"/>
  <c r="W638" i="4"/>
  <c r="Y638" i="4"/>
  <c r="E638" i="4"/>
  <c r="Z638" i="4"/>
  <c r="F638" i="4" l="1"/>
  <c r="X638" i="4" s="1"/>
  <c r="AA638" i="4" s="1"/>
  <c r="AB638" i="4" s="1"/>
  <c r="P638" i="4"/>
  <c r="Q638" i="4"/>
  <c r="R638" i="4"/>
  <c r="G638" i="4" l="1"/>
  <c r="S638" i="4"/>
  <c r="AC638" i="4"/>
  <c r="H639" i="4"/>
  <c r="AG638" i="4" l="1"/>
  <c r="C639" i="4" s="1"/>
  <c r="AI638" i="4"/>
  <c r="AJ638" i="4" s="1"/>
  <c r="AF638" i="4"/>
  <c r="B639" i="4" s="1"/>
  <c r="AD638" i="4"/>
  <c r="AE638" i="4" s="1"/>
  <c r="K639" i="4"/>
  <c r="T638" i="4"/>
  <c r="O640" i="4"/>
  <c r="AK639" i="4" l="1"/>
  <c r="AH638" i="4"/>
  <c r="D639" i="4" s="1"/>
  <c r="L639" i="4" s="1"/>
  <c r="U639" i="4" s="1"/>
  <c r="V639" i="4" s="1"/>
  <c r="W639" i="4" s="1"/>
  <c r="AL639" i="4"/>
  <c r="I639" i="4"/>
  <c r="E639" i="4"/>
  <c r="F639" i="4" l="1"/>
  <c r="X639" i="4" s="1"/>
  <c r="M639" i="4"/>
  <c r="P639" i="4" s="1"/>
  <c r="Y639" i="4"/>
  <c r="Z639" i="4"/>
  <c r="R639" i="4"/>
  <c r="AA639" i="4" l="1"/>
  <c r="AB639" i="4" s="1"/>
  <c r="N639" i="4"/>
  <c r="Q639" i="4" l="1"/>
  <c r="S639" i="4" s="1"/>
  <c r="T639" i="4" s="1"/>
  <c r="G639" i="4"/>
  <c r="AC639" i="4"/>
  <c r="H640" i="4"/>
  <c r="K640" i="4" l="1"/>
  <c r="AG639" i="4"/>
  <c r="C640" i="4" s="1"/>
  <c r="AF639" i="4"/>
  <c r="B640" i="4" s="1"/>
  <c r="AD639" i="4"/>
  <c r="AE639" i="4" s="1"/>
  <c r="AI639" i="4"/>
  <c r="AJ639" i="4" s="1"/>
  <c r="O641" i="4"/>
  <c r="I640" i="4" l="1"/>
  <c r="AL640" i="4"/>
  <c r="AH639" i="4"/>
  <c r="D640" i="4" s="1"/>
  <c r="L640" i="4" s="1"/>
  <c r="U640" i="4" s="1"/>
  <c r="V640" i="4" s="1"/>
  <c r="W640" i="4" s="1"/>
  <c r="AK640" i="4"/>
  <c r="E640" i="4"/>
  <c r="F640" i="4" l="1"/>
  <c r="X640" i="4" s="1"/>
  <c r="Y640" i="4"/>
  <c r="M640" i="4"/>
  <c r="N640" i="4" s="1"/>
  <c r="Z640" i="4"/>
  <c r="G640" i="4" l="1"/>
  <c r="P640" i="4"/>
  <c r="Q640" i="4"/>
  <c r="AA640" i="4"/>
  <c r="AB640" i="4" s="1"/>
  <c r="R640" i="4"/>
  <c r="S640" i="4" l="1"/>
  <c r="AC640" i="4"/>
  <c r="H641" i="4"/>
  <c r="AF640" i="4" l="1"/>
  <c r="B641" i="4" s="1"/>
  <c r="AG640" i="4"/>
  <c r="C641" i="4" s="1"/>
  <c r="AI640" i="4"/>
  <c r="AJ640" i="4" s="1"/>
  <c r="AD640" i="4"/>
  <c r="AE640" i="4" s="1"/>
  <c r="K641" i="4"/>
  <c r="T640" i="4"/>
  <c r="I641" i="4" l="1"/>
  <c r="AH640" i="4"/>
  <c r="D641" i="4" s="1"/>
  <c r="AL641" i="4"/>
  <c r="AK641" i="4"/>
  <c r="E641" i="4"/>
  <c r="L641" i="4" l="1"/>
  <c r="U641" i="4" s="1"/>
  <c r="V641" i="4" s="1"/>
  <c r="Y641" i="4" s="1"/>
  <c r="F641" i="4"/>
  <c r="Z641" i="4"/>
  <c r="M641" i="4" l="1"/>
  <c r="N641" i="4" s="1"/>
  <c r="W641" i="4"/>
  <c r="X641" i="4" s="1"/>
  <c r="AA641" i="4" s="1"/>
  <c r="AB641" i="4" s="1"/>
  <c r="G641" i="4"/>
  <c r="C31" i="4" s="1"/>
  <c r="Q641" i="4"/>
  <c r="P641" i="4" l="1"/>
  <c r="R641" i="4"/>
  <c r="S641" i="4" l="1"/>
  <c r="T641" i="4" s="1"/>
  <c r="AC641" i="4"/>
  <c r="AI641" i="4" l="1"/>
  <c r="AJ641" i="4" s="1"/>
  <c r="AF641" i="4"/>
  <c r="AD641" i="4"/>
  <c r="AE641" i="4" s="1"/>
  <c r="AG641" i="4"/>
  <c r="AH641"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<sst xmlns="http://schemas.openxmlformats.org/spreadsheetml/2006/main" count="456" uniqueCount="331">
  <si>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</si>
  <si>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</si>
  <si>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</si>
  <si>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</si>
  <si>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</si>
  <si>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</si>
  <si>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</si>
  <si>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</si>
  <si>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</si>
  <si>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</si>
  <si>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</si>
  <si>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</si>
  <si>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</si>
  <si>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</si>
  <si>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</si>
  <si>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</si>
  <si>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</si>
  <si>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</si>
  <si>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</si>
  <si>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</si>
  <si>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</si>
  <si>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</si>
  <si>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</si>
  <si>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</si>
  <si>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</si>
  <si>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</si>
  <si>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</si>
  <si>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</si>
  <si>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</si>
  <si>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</si>
  <si>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</si>
  <si>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</si>
  <si>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</si>
  <si>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</si>
  <si>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</si>
  <si>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</si>
  <si>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</si>
  <si>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</si>
  <si>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</si>
  <si>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</si>
  <si>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</si>
  <si>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</si>
  <si>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</si>
  <si>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</si>
  <si>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</si>
  <si>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</si>
  <si>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</si>
  <si>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</si>
  <si>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</si>
  <si>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</si>
  <si>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</si>
  <si>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</si>
  <si>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</si>
  <si>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</si>
  <si>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</si>
  <si>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</si>
  <si>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</si>
  <si>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</si>
  <si>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</si>
  <si>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</si>
  <si>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</si>
  <si>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</si>
  <si>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</si>
  <si>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</si>
  <si>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</si>
  <si>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</si>
  <si>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</si>
  <si>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</si>
  <si>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</si>
  <si>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</si>
  <si>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</si>
  <si>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</si>
  <si>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</si>
  <si>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</si>
  <si>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</si>
  <si>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</si>
  <si>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</si>
  <si>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</si>
  <si>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</si>
  <si>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</si>
  <si>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</si>
  <si>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</si>
  <si>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</si>
  <si>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</si>
  <si>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</si>
  <si>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</si>
  <si>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</si>
  <si>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</si>
  <si>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</si>
  <si>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</si>
  <si>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</si>
  <si>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</si>
  <si>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</si>
  <si>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</si>
  <si>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</si>
  <si>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</si>
  <si>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</si>
  <si>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</si>
  <si>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</si>
  <si>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</si>
  <si>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</si>
  <si>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</si>
  <si>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</si>
  <si>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</si>
  <si>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</si>
  <si>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</si>
  <si>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</si>
  <si>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</si>
  <si>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</si>
  <si>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</si>
  <si>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</si>
  <si>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</si>
  <si>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</si>
  <si>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</si>
  <si>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</si>
  <si>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</si>
  <si>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</si>
  <si>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</si>
  <si>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</si>
  <si>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</si>
  <si>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</si>
  <si>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</si>
  <si>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</si>
  <si>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</si>
  <si>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</si>
  <si>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</si>
  <si>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</si>
  <si>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</si>
  <si>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</si>
  <si>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</si>
  <si>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</si>
  <si>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</si>
  <si>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</si>
  <si>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</si>
  <si>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</si>
  <si>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</si>
  <si>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</si>
  <si>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</si>
  <si>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</si>
  <si>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</si>
  <si>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</si>
  <si>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</si>
  <si>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</si>
  <si>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</si>
  <si>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</si>
  <si>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</si>
  <si>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</si>
  <si>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</si>
  <si>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</si>
  <si>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</si>
  <si>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</si>
  <si>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</si>
  <si>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</si>
  <si>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</si>
  <si>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</si>
  <si>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</si>
  <si>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</si>
  <si>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</si>
  <si>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</si>
  <si>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</si>
  <si>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</si>
  <si>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</si>
  <si>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</si>
  <si>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</si>
  <si>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</si>
  <si>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</si>
  <si>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</si>
  <si>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</si>
  <si>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</si>
  <si>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</si>
  <si>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</si>
  <si>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</si>
  <si>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</si>
  <si>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</si>
  <si>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</si>
  <si>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</si>
  <si>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</si>
  <si>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</si>
  <si>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</si>
  <si>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</si>
  <si>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</si>
  <si>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</si>
  <si>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</si>
  <si>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</si>
  <si>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</si>
  <si>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</si>
  <si>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</si>
  <si>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</si>
  <si>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</si>
  <si>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</si>
  <si>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</si>
  <si>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</si>
  <si>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</si>
  <si>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</si>
  <si>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</si>
  <si>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</si>
  <si>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</si>
  <si>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</si>
  <si>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</si>
  <si>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</si>
  <si>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</si>
  <si>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</si>
  <si>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</si>
  <si>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</si>
  <si>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</si>
  <si>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</si>
  <si>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</si>
  <si>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</si>
  <si>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</si>
  <si>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</si>
  <si>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</si>
  <si>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</si>
  <si>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</si>
  <si>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</si>
  <si>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</si>
  <si>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</si>
  <si>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</si>
  <si>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</si>
  <si>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</si>
  <si>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</si>
  <si>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</si>
  <si>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</si>
  <si>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</si>
  <si>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</si>
  <si>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</si>
  <si>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</si>
  <si>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</si>
  <si>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</si>
  <si>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</si>
  <si>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</si>
  <si>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</si>
  <si>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</si>
  <si>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</si>
  <si>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</si>
  <si>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</si>
  <si>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</si>
  <si>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</si>
  <si>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</si>
  <si>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</si>
  <si>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</si>
  <si>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</si>
  <si>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</si>
  <si>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</si>
  <si>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</si>
  <si>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</si>
  <si>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</si>
  <si>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</si>
  <si>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</si>
  <si>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</si>
  <si>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</si>
  <si>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</si>
  <si>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</si>
  <si>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</si>
  <si>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</si>
  <si>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</si>
  <si>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</si>
  <si>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</si>
  <si>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</si>
  <si>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</si>
  <si>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</si>
  <si>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</si>
  <si>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</si>
  <si>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</si>
  <si>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</si>
  <si>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</si>
  <si>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</si>
  <si>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</si>
  <si>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</si>
  <si>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</si>
  <si>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</si>
  <si>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</si>
  <si>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</si>
  <si>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</si>
  <si>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</si>
  <si>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</si>
  <si>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</si>
  <si>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</si>
  <si>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</si>
  <si>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</si>
  <si>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</si>
  <si>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</si>
  <si>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</si>
  <si>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</si>
  <si>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</si>
  <si>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</si>
  <si>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</si>
  <si>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</si>
  <si>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</si>
  <si>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</si>
  <si>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 xml:space="preserve">                                Disclaimer: The author assumes No responsibility and makes no guarantees, expressed or implied, on the quality, reliability, or any other characteristic of this software</t>
    <phoneticPr fontId="1" type="noConversion"/>
  </si>
  <si>
    <t>Issued   2019.01.09</t>
    <phoneticPr fontId="1" type="noConversion"/>
  </si>
  <si>
    <t>Input Parameter</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</si>
  <si>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</si>
  <si>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</si>
  <si>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</si>
  <si>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</si>
  <si>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</si>
  <si>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</si>
  <si>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</si>
  <si>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</si>
  <si>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</si>
  <si>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</si>
  <si>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</si>
  <si>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</si>
  <si>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</si>
  <si>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Incipient velocity,m/s</t>
    <phoneticPr fontId="1" type="noConversion"/>
  </si>
  <si>
    <t>Erosion coefficienta</t>
    <phoneticPr fontId="1" type="noConversion"/>
  </si>
  <si>
    <t>Erosion coefficientb</t>
    <phoneticPr fontId="1" type="noConversion"/>
  </si>
  <si>
    <t>Cohesion,kPa</t>
    <phoneticPr fontId="1" type="noConversion"/>
  </si>
  <si>
    <t>Friction angle,°</t>
    <phoneticPr fontId="1" type="noConversion"/>
  </si>
  <si>
    <t>Specific gravity</t>
    <phoneticPr fontId="1" type="noConversion"/>
  </si>
  <si>
    <t>Slope inclination,beginning</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</si>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</sst>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4"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
      <b/>
      <sz val="14"/>
      <color rgb="FF000000"/>
      <name val="Times New Roman"/>
      <family val="1"/>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6">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2.235302806128275E-2</c:v>
                </c:pt>
                <c:pt idx="1">
                  <c:v>4.3856867183208192E-2</c:v>
                </c:pt>
                <c:pt idx="2">
                  <c:v>6.5181426218614308E-2</c:v>
                </c:pt>
                <c:pt idx="3">
                  <c:v>8.6442982724658959E-2</c:v>
                </c:pt>
                <c:pt idx="4">
                  <c:v>0.10772904351919857</c:v>
                </c:pt>
                <c:pt idx="5">
                  <c:v>0.12910715990698454</c:v>
                </c:pt>
                <c:pt idx="6">
                  <c:v>0.15063060802971967</c:v>
                </c:pt>
                <c:pt idx="7">
                  <c:v>0.17234218368138793</c:v>
                </c:pt>
                <c:pt idx="8">
                  <c:v>0.19427681626990026</c:v>
                </c:pt>
                <c:pt idx="9">
                  <c:v>0.21646341737793895</c:v>
                </c:pt>
                <c:pt idx="10">
                  <c:v>0.23892621830513394</c:v>
                </c:pt>
                <c:pt idx="11">
                  <c:v>0.26168575752776874</c:v>
                </c:pt>
                <c:pt idx="12">
                  <c:v>0.28475962284269446</c:v>
                </c:pt>
                <c:pt idx="13">
                  <c:v>0.30816301813480085</c:v>
                </c:pt>
                <c:pt idx="14">
                  <c:v>0.33190920251302186</c:v>
                </c:pt>
                <c:pt idx="15">
                  <c:v>0.35600983506680961</c:v>
                </c:pt>
                <c:pt idx="16">
                  <c:v>0.38047524882193373</c:v>
                </c:pt>
                <c:pt idx="17">
                  <c:v>0.40531467088993856</c:v>
                </c:pt>
                <c:pt idx="18">
                  <c:v>0.43053640124282544</c:v>
                </c:pt>
                <c:pt idx="19">
                  <c:v>0.45614795933093766</c:v>
                </c:pt>
                <c:pt idx="20">
                  <c:v>0.48215620546489518</c:v>
                </c:pt>
                <c:pt idx="21">
                  <c:v>0.50856744221781724</c:v>
                </c:pt>
                <c:pt idx="22">
                  <c:v>0.53538749988267498</c:v>
                </c:pt>
                <c:pt idx="23">
                  <c:v>0.56262180911297088</c:v>
                </c:pt>
                <c:pt idx="24">
                  <c:v>0.59027546319469382</c:v>
                </c:pt>
                <c:pt idx="25">
                  <c:v>0.61835327188208455</c:v>
                </c:pt>
                <c:pt idx="26">
                  <c:v>0.6468598083355539</c:v>
                </c:pt>
                <c:pt idx="27">
                  <c:v>0.67579945039612555</c:v>
                </c:pt>
                <c:pt idx="28">
                  <c:v>0.7051764171944227</c:v>
                </c:pt>
                <c:pt idx="29">
                  <c:v>0.73499480190723221</c:v>
                </c:pt>
                <c:pt idx="30">
                  <c:v>0.76525860132877987</c:v>
                </c:pt>
                <c:pt idx="31">
                  <c:v>0.79597174280822669</c:v>
                </c:pt>
                <c:pt idx="32">
                  <c:v>0.8271381090126787</c:v>
                </c:pt>
                <c:pt idx="33">
                  <c:v>0.85876156090111611</c:v>
                </c:pt>
                <c:pt idx="34">
                  <c:v>0.89084595923526555</c:v>
                </c:pt>
                <c:pt idx="35">
                  <c:v>0.9233951849055172</c:v>
                </c:pt>
                <c:pt idx="36">
                  <c:v>0.95641315831126161</c:v>
                </c:pt>
                <c:pt idx="37">
                  <c:v>0.98990385800371916</c:v>
                </c:pt>
                <c:pt idx="38">
                  <c:v>1.0238713387740503</c:v>
                </c:pt>
                <c:pt idx="39">
                  <c:v>1.0583197493491812</c:v>
                </c:pt>
                <c:pt idx="40">
                  <c:v>1.0932533498415458</c:v>
                </c:pt>
                <c:pt idx="41">
                  <c:v>1.128676529086091</c:v>
                </c:pt>
                <c:pt idx="42">
                  <c:v>1.1645938219879599</c:v>
                </c:pt>
                <c:pt idx="43">
                  <c:v>1.2010099269968191</c:v>
                </c:pt>
                <c:pt idx="44">
                  <c:v>1.2379297238184979</c:v>
                </c:pt>
                <c:pt idx="45">
                  <c:v>1.2753582914712349</c:v>
                </c:pt>
                <c:pt idx="46">
                  <c:v>1.3133009267922067</c:v>
                </c:pt>
                <c:pt idx="47">
                  <c:v>1.3517631634999743</c:v>
                </c:pt>
                <c:pt idx="48">
                  <c:v>1.39075079191998</c:v>
                </c:pt>
                <c:pt idx="49">
                  <c:v>1.4302698794832081</c:v>
                </c:pt>
                <c:pt idx="50">
                  <c:v>1.4703267921125023</c:v>
                </c:pt>
                <c:pt idx="51">
                  <c:v>1.5109282166170097</c:v>
                </c:pt>
                <c:pt idx="52">
                  <c:v>1.5520811842225983</c:v>
                </c:pt>
                <c:pt idx="53">
                  <c:v>1.5937930953752037</c:v>
                </c:pt>
                <c:pt idx="54">
                  <c:v>1.6360717459648624</c:v>
                </c:pt>
                <c:pt idx="55">
                  <c:v>1.6789253551309062</c:v>
                </c:pt>
                <c:pt idx="56">
                  <c:v>1.7223625948236045</c:v>
                </c:pt>
                <c:pt idx="57">
                  <c:v>1.7663926213147099</c:v>
                </c:pt>
                <c:pt idx="58">
                  <c:v>1.81102510886915</c:v>
                </c:pt>
                <c:pt idx="59">
                  <c:v>1.8562702858129054</c:v>
                </c:pt>
                <c:pt idx="60">
                  <c:v>1.9021389732583049</c:v>
                </c:pt>
                <c:pt idx="61">
                  <c:v>1.9486426267780967</c:v>
                </c:pt>
                <c:pt idx="62">
                  <c:v>1.995793381354259</c:v>
                </c:pt>
                <c:pt idx="63">
                  <c:v>2.0436040999674088</c:v>
                </c:pt>
                <c:pt idx="64">
                  <c:v>2.0920884262385759</c:v>
                </c:pt>
                <c:pt idx="65">
                  <c:v>2.1412608415881897</c:v>
                </c:pt>
                <c:pt idx="66">
                  <c:v>2.1911367274384821</c:v>
                </c:pt>
                <c:pt idx="67">
                  <c:v>2.2417324330567001</c:v>
                </c:pt>
                <c:pt idx="68">
                  <c:v>2.2930653497192885</c:v>
                </c:pt>
                <c:pt idx="69">
                  <c:v>2.345153991973624</c:v>
                </c:pt>
                <c:pt idx="70">
                  <c:v>2.3980180868867693</c:v>
                </c:pt>
                <c:pt idx="71">
                  <c:v>2.4516786723029047</c:v>
                </c:pt>
                <c:pt idx="72">
                  <c:v>2.5061582052868672</c:v>
                </c:pt>
                <c:pt idx="73">
                  <c:v>2.5614806821149996</c:v>
                </c:pt>
                <c:pt idx="74">
                  <c:v>2.6176717713923905</c:v>
                </c:pt>
                <c:pt idx="75">
                  <c:v>2.6605681756931179</c:v>
                </c:pt>
                <c:pt idx="76">
                  <c:v>2.7039869968353876</c:v>
                </c:pt>
                <c:pt idx="77">
                  <c:v>2.7479406925645371</c:v>
                </c:pt>
                <c:pt idx="78">
                  <c:v>2.7924432298627964</c:v>
                </c:pt>
                <c:pt idx="79">
                  <c:v>2.8375093643698759</c:v>
                </c:pt>
                <c:pt idx="80">
                  <c:v>2.8831546990065844</c:v>
                </c:pt>
                <c:pt idx="81">
                  <c:v>2.9293957477444446</c:v>
                </c:pt>
                <c:pt idx="82">
                  <c:v>2.9762500056787373</c:v>
                </c:pt>
                <c:pt idx="83">
                  <c:v>3.0237360261882489</c:v>
                </c:pt>
                <c:pt idx="84">
                  <c:v>3.0718735060827331</c:v>
                </c:pt>
                <c:pt idx="85">
                  <c:v>3.1206833797774309</c:v>
                </c:pt>
                <c:pt idx="86">
                  <c:v>3.1701879236972403</c:v>
                </c:pt>
                <c:pt idx="87">
                  <c:v>3.2204108723066662</c:v>
                </c:pt>
                <c:pt idx="88">
                  <c:v>3.2713775473922637</c:v>
                </c:pt>
                <c:pt idx="89">
                  <c:v>3.3231150024997449</c:v>
                </c:pt>
                <c:pt idx="90">
                  <c:v>3.375652184758422</c:v>
                </c:pt>
                <c:pt idx="91">
                  <c:v>3.4290201167247689</c:v>
                </c:pt>
                <c:pt idx="92">
                  <c:v>3.4832521013597044</c:v>
                </c:pt>
                <c:pt idx="93">
                  <c:v>3.538383953842855</c:v>
                </c:pt>
                <c:pt idx="94">
                  <c:v>3.5944542646473825</c:v>
                </c:pt>
                <c:pt idx="95">
                  <c:v>3.6515046991856615</c:v>
                </c:pt>
                <c:pt idx="96">
                  <c:v>3.7095803404344427</c:v>
                </c:pt>
                <c:pt idx="97">
                  <c:v>3.768730082316575</c:v>
                </c:pt>
                <c:pt idx="98">
                  <c:v>3.8091172928608481</c:v>
                </c:pt>
                <c:pt idx="99">
                  <c:v>3.8500418164178338</c:v>
                </c:pt>
                <c:pt idx="100">
                  <c:v>3.8915144072074241</c:v>
                </c:pt>
                <c:pt idx="101">
                  <c:v>3.9335548752376952</c:v>
                </c:pt>
                <c:pt idx="102">
                  <c:v>3.9761842936546654</c:v>
                </c:pt>
                <c:pt idx="103">
                  <c:v>4.0194251287569109</c:v>
                </c:pt>
                <c:pt idx="104">
                  <c:v>4.0633013702161875</c:v>
                </c:pt>
                <c:pt idx="105">
                  <c:v>4.1078386774160061</c:v>
                </c:pt>
                <c:pt idx="106">
                  <c:v>4.153064544379065</c:v>
                </c:pt>
                <c:pt idx="107">
                  <c:v>4.199008486249947</c:v>
                </c:pt>
                <c:pt idx="108">
                  <c:v>4.2457022508746549</c:v>
                </c:pt>
                <c:pt idx="109">
                  <c:v>4.2931800597264402</c:v>
                </c:pt>
                <c:pt idx="110">
                  <c:v>4.3414788833031999</c:v>
                </c:pt>
                <c:pt idx="111">
                  <c:v>4.3906387572124874</c:v>
                </c:pt>
                <c:pt idx="112">
                  <c:v>4.4407031465273343</c:v>
                </c:pt>
                <c:pt idx="113">
                  <c:v>4.4917193677215499</c:v>
                </c:pt>
                <c:pt idx="114">
                  <c:v>4.5437390796875299</c:v>
                </c:pt>
                <c:pt idx="115">
                  <c:v>4.5968188581518517</c:v>
                </c:pt>
                <c:pt idx="116">
                  <c:v>4.6510208714385612</c:v>
                </c:pt>
                <c:pt idx="117">
                  <c:v>4.7064136802711465</c:v>
                </c:pt>
                <c:pt idx="118">
                  <c:v>4.7630731905468782</c:v>
                </c:pt>
                <c:pt idx="119">
                  <c:v>4.8210837963250768</c:v>
                </c:pt>
                <c:pt idx="120">
                  <c:v>4.880539761450482</c:v>
                </c:pt>
                <c:pt idx="121">
                  <c:v>4.941546903461715</c:v>
                </c:pt>
                <c:pt idx="122">
                  <c:v>5.0042246644541164</c:v>
                </c:pt>
                <c:pt idx="123">
                  <c:v>5.0687086829978574</c:v>
                </c:pt>
                <c:pt idx="124">
                  <c:v>5.135154023074767</c:v>
                </c:pt>
                <c:pt idx="125">
                  <c:v>5.1700792401284792</c:v>
                </c:pt>
                <c:pt idx="126">
                  <c:v>5.20568115274921</c:v>
                </c:pt>
                <c:pt idx="127">
                  <c:v>5.2419166520520184</c:v>
                </c:pt>
                <c:pt idx="128">
                  <c:v>5.2788194167182043</c:v>
                </c:pt>
                <c:pt idx="129">
                  <c:v>5.3164257971281463</c:v>
                </c:pt>
                <c:pt idx="130">
                  <c:v>5.3547755771586028</c:v>
                </c:pt>
                <c:pt idx="131">
                  <c:v>5.3939124419763118</c:v>
                </c:pt>
                <c:pt idx="132">
                  <c:v>5.433884533426621</c:v>
                </c:pt>
                <c:pt idx="133">
                  <c:v>5.4747451110192831</c:v>
                </c:pt>
                <c:pt idx="134">
                  <c:v>5.5165533440638015</c:v>
                </c:pt>
                <c:pt idx="135">
                  <c:v>5.5593752681092496</c:v>
                </c:pt>
                <c:pt idx="136">
                  <c:v>5.6032849491921812</c:v>
                </c:pt>
                <c:pt idx="137">
                  <c:v>5.6483659136482789</c:v>
                </c:pt>
                <c:pt idx="138">
                  <c:v>5.6947129211492165</c:v>
                </c:pt>
                <c:pt idx="139">
                  <c:v>5.7424341868639912</c:v>
                </c:pt>
                <c:pt idx="140">
                  <c:v>5.791654199383415</c:v>
                </c:pt>
                <c:pt idx="141">
                  <c:v>5.8425173409334672</c:v>
                </c:pt>
                <c:pt idx="142">
                  <c:v>5.8951926062769777</c:v>
                </c:pt>
                <c:pt idx="143">
                  <c:v>5.9498798547275911</c:v>
                </c:pt>
                <c:pt idx="144">
                  <c:v>6.0068182472274199</c:v>
                </c:pt>
                <c:pt idx="145">
                  <c:v>6.066297873432724</c:v>
                </c:pt>
                <c:pt idx="146">
                  <c:v>6.1286761659593099</c:v>
                </c:pt>
                <c:pt idx="147">
                  <c:v>6.1944017312439872</c:v>
                </c:pt>
                <c:pt idx="148">
                  <c:v>6.2640501078576456</c:v>
                </c:pt>
              </c:numCache>
            </c:numRef>
          </c:xVal>
          <c:yVal>
            <c:numRef>
              <c:f>Calculation!$B$61:$B$209</c:f>
              <c:numCache>
                <c:formatCode>0.000_ </c:formatCode>
                <c:ptCount val="149"/>
                <c:pt idx="0">
                  <c:v>2262.8200000000002</c:v>
                </c:pt>
                <c:pt idx="1">
                  <c:v>2262.8213935675026</c:v>
                </c:pt>
                <c:pt idx="2">
                  <c:v>2262.8227249997099</c:v>
                </c:pt>
                <c:pt idx="3">
                  <c:v>2262.8240403032291</c:v>
                </c:pt>
                <c:pt idx="4">
                  <c:v>2262.8253459793254</c:v>
                </c:pt>
                <c:pt idx="5">
                  <c:v>2262.8266465992629</c:v>
                </c:pt>
                <c:pt idx="6">
                  <c:v>2262.8279453473438</c:v>
                </c:pt>
                <c:pt idx="7">
                  <c:v>2262.829244364747</c:v>
                </c:pt>
                <c:pt idx="8">
                  <c:v>2262.8305449734617</c:v>
                </c:pt>
                <c:pt idx="9">
                  <c:v>2262.8318478246601</c:v>
                </c:pt>
                <c:pt idx="10">
                  <c:v>2262.8331529976426</c:v>
                </c:pt>
                <c:pt idx="11">
                  <c:v>2262.8344600653245</c:v>
                </c:pt>
                <c:pt idx="12">
                  <c:v>2262.8357681363577</c:v>
                </c:pt>
                <c:pt idx="13">
                  <c:v>2262.8370758804272</c:v>
                </c:pt>
                <c:pt idx="14">
                  <c:v>2262.8383815410775</c:v>
                </c:pt>
                <c:pt idx="15">
                  <c:v>2262.8396829390167</c:v>
                </c:pt>
                <c:pt idx="16">
                  <c:v>2262.8409774679349</c:v>
                </c:pt>
                <c:pt idx="17">
                  <c:v>2262.8422620842598</c:v>
                </c:pt>
                <c:pt idx="18">
                  <c:v>2262.8435332918602</c:v>
                </c:pt>
                <c:pt idx="19">
                  <c:v>2262.8447871224071</c:v>
                </c:pt>
                <c:pt idx="20">
                  <c:v>2262.8460191119111</c:v>
                </c:pt>
                <c:pt idx="21">
                  <c:v>2262.8472242737976</c:v>
                </c:pt>
                <c:pt idx="22">
                  <c:v>2262.8483970687707</c:v>
                </c:pt>
                <c:pt idx="23">
                  <c:v>2262.8495313716476</c:v>
                </c:pt>
                <c:pt idx="24">
                  <c:v>2262.850620435267</c:v>
                </c:pt>
                <c:pt idx="25">
                  <c:v>2262.8516568515456</c:v>
                </c:pt>
                <c:pt idx="26">
                  <c:v>2262.8526325096982</c:v>
                </c:pt>
                <c:pt idx="27">
                  <c:v>2262.853538551627</c:v>
                </c:pt>
                <c:pt idx="28">
                  <c:v>2262.8543653244392</c:v>
                </c:pt>
                <c:pt idx="29">
                  <c:v>2262.8551023300465</c:v>
                </c:pt>
                <c:pt idx="30">
                  <c:v>2262.8557381717687</c:v>
                </c:pt>
                <c:pt idx="31">
                  <c:v>2262.8562604978456</c:v>
                </c:pt>
                <c:pt idx="32">
                  <c:v>2262.8566559417532</c:v>
                </c:pt>
                <c:pt idx="33">
                  <c:v>2262.8569100591858</c:v>
                </c:pt>
                <c:pt idx="34">
                  <c:v>2262.8570072615657</c:v>
                </c:pt>
                <c:pt idx="35">
                  <c:v>2262.8569307459115</c:v>
                </c:pt>
                <c:pt idx="36">
                  <c:v>2262.8566624208788</c:v>
                </c:pt>
                <c:pt idx="37">
                  <c:v>2262.8561828287752</c:v>
                </c:pt>
                <c:pt idx="38">
                  <c:v>2262.8554710633184</c:v>
                </c:pt>
                <c:pt idx="39">
                  <c:v>2262.8545046828899</c:v>
                </c:pt>
                <c:pt idx="40">
                  <c:v>2262.8532596190139</c:v>
                </c:pt>
                <c:pt idx="41">
                  <c:v>2262.8517100797521</c:v>
                </c:pt>
                <c:pt idx="42">
                  <c:v>2262.8498284476923</c:v>
                </c:pt>
                <c:pt idx="43">
                  <c:v>2262.8475851721564</c:v>
                </c:pt>
                <c:pt idx="44">
                  <c:v>2262.8449486552363</c:v>
                </c:pt>
                <c:pt idx="45">
                  <c:v>2262.8418851312085</c:v>
                </c:pt>
                <c:pt idx="46">
                  <c:v>2262.8383585388465</c:v>
                </c:pt>
                <c:pt idx="47">
                  <c:v>2262.8343303860966</c:v>
                </c:pt>
                <c:pt idx="48">
                  <c:v>2262.8297596065249</c:v>
                </c:pt>
                <c:pt idx="49">
                  <c:v>2262.824602406889</c:v>
                </c:pt>
                <c:pt idx="50">
                  <c:v>2262.8188121051139</c:v>
                </c:pt>
                <c:pt idx="51">
                  <c:v>2262.8123389578823</c:v>
                </c:pt>
                <c:pt idx="52">
                  <c:v>2262.80512997696</c:v>
                </c:pt>
                <c:pt idx="53">
                  <c:v>2262.7971287332857</c:v>
                </c:pt>
                <c:pt idx="54">
                  <c:v>2262.7882751477482</c:v>
                </c:pt>
                <c:pt idx="55">
                  <c:v>2262.7785052674544</c:v>
                </c:pt>
                <c:pt idx="56">
                  <c:v>2262.7677510261597</c:v>
                </c:pt>
                <c:pt idx="57">
                  <c:v>2262.7559399873767</c:v>
                </c:pt>
                <c:pt idx="58">
                  <c:v>2262.7429950685173</c:v>
                </c:pt>
                <c:pt idx="59">
                  <c:v>2262.7288342442152</c:v>
                </c:pt>
                <c:pt idx="60">
                  <c:v>2262.7133702267756</c:v>
                </c:pt>
                <c:pt idx="61">
                  <c:v>2262.6965101214305</c:v>
                </c:pt>
                <c:pt idx="62">
                  <c:v>2262.6781550538108</c:v>
                </c:pt>
                <c:pt idx="63">
                  <c:v>2262.6581997667117</c:v>
                </c:pt>
                <c:pt idx="64">
                  <c:v>2262.6365321828584</c:v>
                </c:pt>
                <c:pt idx="65">
                  <c:v>2262.6130329299567</c:v>
                </c:pt>
                <c:pt idx="66">
                  <c:v>2262.5875748238177</c:v>
                </c:pt>
                <c:pt idx="67">
                  <c:v>2262.5600223047845</c:v>
                </c:pt>
                <c:pt idx="68">
                  <c:v>2262.5302308220221</c:v>
                </c:pt>
                <c:pt idx="69">
                  <c:v>2262.4980461594869</c:v>
                </c:pt>
                <c:pt idx="70">
                  <c:v>2262.463303696491</c:v>
                </c:pt>
                <c:pt idx="71">
                  <c:v>2262.4258275947459</c:v>
                </c:pt>
                <c:pt idx="72">
                  <c:v>2262.3854299025602</c:v>
                </c:pt>
                <c:pt idx="73">
                  <c:v>2262.3419095654322</c:v>
                </c:pt>
                <c:pt idx="74">
                  <c:v>2262.2950513305941</c:v>
                </c:pt>
                <c:pt idx="75">
                  <c:v>2262.2446245310734</c:v>
                </c:pt>
                <c:pt idx="76">
                  <c:v>2262.2040274252549</c:v>
                </c:pt>
                <c:pt idx="77">
                  <c:v>2262.1611405474346</c:v>
                </c:pt>
                <c:pt idx="78">
                  <c:v>2262.1158515828574</c:v>
                </c:pt>
                <c:pt idx="79">
                  <c:v>2262.0680345253513</c:v>
                </c:pt>
                <c:pt idx="80">
                  <c:v>2262.0175561184865</c:v>
                </c:pt>
                <c:pt idx="81">
                  <c:v>2261.964275319338</c:v>
                </c:pt>
                <c:pt idx="82">
                  <c:v>2261.9080427150025</c:v>
                </c:pt>
                <c:pt idx="83">
                  <c:v>2261.8486998813701</c:v>
                </c:pt>
                <c:pt idx="84">
                  <c:v>2261.7860786769834</c:v>
                </c:pt>
                <c:pt idx="85">
                  <c:v>2261.7200004637339</c:v>
                </c:pt>
                <c:pt idx="86">
                  <c:v>2261.650275244886</c:v>
                </c:pt>
                <c:pt idx="87">
                  <c:v>2261.5767007094191</c:v>
                </c:pt>
                <c:pt idx="88">
                  <c:v>2261.4990611699109</c:v>
                </c:pt>
                <c:pt idx="89">
                  <c:v>2261.4171263790709</c:v>
                </c:pt>
                <c:pt idx="90">
                  <c:v>2261.3306502075138</c:v>
                </c:pt>
                <c:pt idx="91">
                  <c:v>2261.2393691623415</c:v>
                </c:pt>
                <c:pt idx="92">
                  <c:v>2261.1430007224385</c:v>
                </c:pt>
                <c:pt idx="93">
                  <c:v>2261.0412414619805</c:v>
                </c:pt>
                <c:pt idx="94">
                  <c:v>2260.9337649282579</c:v>
                </c:pt>
                <c:pt idx="95">
                  <c:v>2260.820219233331</c:v>
                </c:pt>
                <c:pt idx="96">
                  <c:v>2260.7002243109114</c:v>
                </c:pt>
                <c:pt idx="97">
                  <c:v>2260.5733687798224</c:v>
                </c:pt>
                <c:pt idx="98">
                  <c:v>2260.4392063428586</c:v>
                </c:pt>
                <c:pt idx="99">
                  <c:v>2260.3444034990916</c:v>
                </c:pt>
                <c:pt idx="100">
                  <c:v>2260.2458295855322</c:v>
                </c:pt>
                <c:pt idx="101">
                  <c:v>2260.1433858579144</c:v>
                </c:pt>
                <c:pt idx="102">
                  <c:v>2260.0368914416767</c:v>
                </c:pt>
                <c:pt idx="103">
                  <c:v>2259.9261538931778</c:v>
                </c:pt>
                <c:pt idx="104">
                  <c:v>2259.8109680110306</c:v>
                </c:pt>
                <c:pt idx="105">
                  <c:v>2259.6911146442808</c:v>
                </c:pt>
                <c:pt idx="106">
                  <c:v>2259.5663593530949</c:v>
                </c:pt>
                <c:pt idx="107">
                  <c:v>2259.4364508993463</c:v>
                </c:pt>
                <c:pt idx="108">
                  <c:v>2259.301119539959</c:v>
                </c:pt>
                <c:pt idx="109">
                  <c:v>2259.1600750906073</c:v>
                </c:pt>
                <c:pt idx="110">
                  <c:v>2259.0130047208886</c:v>
                </c:pt>
                <c:pt idx="111">
                  <c:v>2258.859570434081</c:v>
                </c:pt>
                <c:pt idx="112">
                  <c:v>2258.6994061746118</c:v>
                </c:pt>
                <c:pt idx="113">
                  <c:v>2258.5321144938598</c:v>
                </c:pt>
                <c:pt idx="114">
                  <c:v>2258.3572626891278</c:v>
                </c:pt>
                <c:pt idx="115">
                  <c:v>2258.1743783105489</c:v>
                </c:pt>
                <c:pt idx="116">
                  <c:v>2257.9829439049613</c:v>
                </c:pt>
                <c:pt idx="117">
                  <c:v>2257.7823908325363</c:v>
                </c:pt>
                <c:pt idx="118">
                  <c:v>2257.5720919485761</c:v>
                </c:pt>
                <c:pt idx="119">
                  <c:v>2257.3513528857911</c:v>
                </c:pt>
                <c:pt idx="120">
                  <c:v>2257.1194015963638</c:v>
                </c:pt>
                <c:pt idx="121">
                  <c:v>2256.8753757108443</c:v>
                </c:pt>
                <c:pt idx="122">
                  <c:v>2256.6183071316168</c:v>
                </c:pt>
                <c:pt idx="123">
                  <c:v>2256.3471030864011</c:v>
                </c:pt>
                <c:pt idx="124">
                  <c:v>2256.0605225980344</c:v>
                </c:pt>
                <c:pt idx="125">
                  <c:v>2255.7571469438544</c:v>
                </c:pt>
                <c:pt idx="126">
                  <c:v>2255.5937500693785</c:v>
                </c:pt>
                <c:pt idx="127">
                  <c:v>2255.4244716682751</c:v>
                </c:pt>
                <c:pt idx="128">
                  <c:v>2255.2497036642671</c:v>
                </c:pt>
                <c:pt idx="129">
                  <c:v>2255.0691380029652</c:v>
                </c:pt>
                <c:pt idx="130">
                  <c:v>2254.8824421779414</c:v>
                </c:pt>
                <c:pt idx="131">
                  <c:v>2254.6892522741127</c:v>
                </c:pt>
                <c:pt idx="132">
                  <c:v>2254.4891686890155</c:v>
                </c:pt>
                <c:pt idx="133">
                  <c:v>2254.2817510530062</c:v>
                </c:pt>
                <c:pt idx="134">
                  <c:v>2254.0665121836964</c:v>
                </c:pt>
                <c:pt idx="135">
                  <c:v>2253.8429108409382</c:v>
                </c:pt>
                <c:pt idx="136">
                  <c:v>2253.6103429791447</c:v>
                </c:pt>
                <c:pt idx="137">
                  <c:v>2253.3681310990987</c:v>
                </c:pt>
                <c:pt idx="138">
                  <c:v>2253.1155111710632</c:v>
                </c:pt>
                <c:pt idx="139">
                  <c:v>2252.8516164189678</c:v>
                </c:pt>
                <c:pt idx="140">
                  <c:v>2252.5754569972205</c:v>
                </c:pt>
                <c:pt idx="141">
                  <c:v>2252.2858942191292</c:v>
                </c:pt>
                <c:pt idx="142">
                  <c:v>2251.9816074482701</c:v>
                </c:pt>
                <c:pt idx="143">
                  <c:v>2251.6610509422612</c:v>
                </c:pt>
                <c:pt idx="144">
                  <c:v>2251.3223966762057</c:v>
                </c:pt>
                <c:pt idx="145">
                  <c:v>2250.9634571838546</c:v>
                </c:pt>
                <c:pt idx="146">
                  <c:v>2250.5815792265425</c:v>
                </c:pt>
                <c:pt idx="147">
                  <c:v>2250.1734936844659</c:v>
                </c:pt>
                <c:pt idx="148">
                  <c:v>2249.7350976249031</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2.235302806128275E-2</c:v>
                </c:pt>
                <c:pt idx="1">
                  <c:v>4.3856867183208192E-2</c:v>
                </c:pt>
                <c:pt idx="2">
                  <c:v>6.5181426218614308E-2</c:v>
                </c:pt>
                <c:pt idx="3">
                  <c:v>8.6442982724658959E-2</c:v>
                </c:pt>
                <c:pt idx="4">
                  <c:v>0.10772904351919857</c:v>
                </c:pt>
                <c:pt idx="5">
                  <c:v>0.12910715990698454</c:v>
                </c:pt>
                <c:pt idx="6">
                  <c:v>0.15063060802971967</c:v>
                </c:pt>
                <c:pt idx="7">
                  <c:v>0.17234218368138793</c:v>
                </c:pt>
                <c:pt idx="8">
                  <c:v>0.19427681626990026</c:v>
                </c:pt>
                <c:pt idx="9">
                  <c:v>0.21646341737793895</c:v>
                </c:pt>
                <c:pt idx="10">
                  <c:v>0.23892621830513394</c:v>
                </c:pt>
                <c:pt idx="11">
                  <c:v>0.26168575752776874</c:v>
                </c:pt>
                <c:pt idx="12">
                  <c:v>0.28475962284269446</c:v>
                </c:pt>
                <c:pt idx="13">
                  <c:v>0.30816301813480085</c:v>
                </c:pt>
                <c:pt idx="14">
                  <c:v>0.33190920251302186</c:v>
                </c:pt>
                <c:pt idx="15">
                  <c:v>0.35600983506680961</c:v>
                </c:pt>
                <c:pt idx="16">
                  <c:v>0.38047524882193373</c:v>
                </c:pt>
                <c:pt idx="17">
                  <c:v>0.40531467088993856</c:v>
                </c:pt>
                <c:pt idx="18">
                  <c:v>0.43053640124282544</c:v>
                </c:pt>
                <c:pt idx="19">
                  <c:v>0.45614795933093766</c:v>
                </c:pt>
                <c:pt idx="20">
                  <c:v>0.48215620546489518</c:v>
                </c:pt>
                <c:pt idx="21">
                  <c:v>0.50856744221781724</c:v>
                </c:pt>
                <c:pt idx="22">
                  <c:v>0.53538749988267498</c:v>
                </c:pt>
                <c:pt idx="23">
                  <c:v>0.56262180911297088</c:v>
                </c:pt>
                <c:pt idx="24">
                  <c:v>0.59027546319469382</c:v>
                </c:pt>
                <c:pt idx="25">
                  <c:v>0.61835327188208455</c:v>
                </c:pt>
                <c:pt idx="26">
                  <c:v>0.6468598083355539</c:v>
                </c:pt>
                <c:pt idx="27">
                  <c:v>0.67579945039612555</c:v>
                </c:pt>
                <c:pt idx="28">
                  <c:v>0.7051764171944227</c:v>
                </c:pt>
                <c:pt idx="29">
                  <c:v>0.73499480190723221</c:v>
                </c:pt>
                <c:pt idx="30">
                  <c:v>0.76525860132877987</c:v>
                </c:pt>
                <c:pt idx="31">
                  <c:v>0.79597174280822669</c:v>
                </c:pt>
                <c:pt idx="32">
                  <c:v>0.8271381090126787</c:v>
                </c:pt>
                <c:pt idx="33">
                  <c:v>0.85876156090111611</c:v>
                </c:pt>
                <c:pt idx="34">
                  <c:v>0.89084595923526555</c:v>
                </c:pt>
                <c:pt idx="35">
                  <c:v>0.9233951849055172</c:v>
                </c:pt>
                <c:pt idx="36">
                  <c:v>0.95641315831126161</c:v>
                </c:pt>
                <c:pt idx="37">
                  <c:v>0.98990385800371916</c:v>
                </c:pt>
                <c:pt idx="38">
                  <c:v>1.0238713387740503</c:v>
                </c:pt>
                <c:pt idx="39">
                  <c:v>1.0583197493491812</c:v>
                </c:pt>
                <c:pt idx="40">
                  <c:v>1.0932533498415458</c:v>
                </c:pt>
                <c:pt idx="41">
                  <c:v>1.128676529086091</c:v>
                </c:pt>
                <c:pt idx="42">
                  <c:v>1.1645938219879599</c:v>
                </c:pt>
                <c:pt idx="43">
                  <c:v>1.2010099269968191</c:v>
                </c:pt>
                <c:pt idx="44">
                  <c:v>1.2379297238184979</c:v>
                </c:pt>
                <c:pt idx="45">
                  <c:v>1.2753582914712349</c:v>
                </c:pt>
                <c:pt idx="46">
                  <c:v>1.3133009267922067</c:v>
                </c:pt>
                <c:pt idx="47">
                  <c:v>1.3517631634999743</c:v>
                </c:pt>
                <c:pt idx="48">
                  <c:v>1.39075079191998</c:v>
                </c:pt>
                <c:pt idx="49">
                  <c:v>1.4302698794832081</c:v>
                </c:pt>
                <c:pt idx="50">
                  <c:v>1.4703267921125023</c:v>
                </c:pt>
                <c:pt idx="51">
                  <c:v>1.5109282166170097</c:v>
                </c:pt>
                <c:pt idx="52">
                  <c:v>1.5520811842225983</c:v>
                </c:pt>
                <c:pt idx="53">
                  <c:v>1.5937930953752037</c:v>
                </c:pt>
                <c:pt idx="54">
                  <c:v>1.6360717459648624</c:v>
                </c:pt>
                <c:pt idx="55">
                  <c:v>1.6789253551309062</c:v>
                </c:pt>
                <c:pt idx="56">
                  <c:v>1.7223625948236045</c:v>
                </c:pt>
                <c:pt idx="57">
                  <c:v>1.7663926213147099</c:v>
                </c:pt>
                <c:pt idx="58">
                  <c:v>1.81102510886915</c:v>
                </c:pt>
                <c:pt idx="59">
                  <c:v>1.8562702858129054</c:v>
                </c:pt>
                <c:pt idx="60">
                  <c:v>1.9021389732583049</c:v>
                </c:pt>
                <c:pt idx="61">
                  <c:v>1.9486426267780967</c:v>
                </c:pt>
                <c:pt idx="62">
                  <c:v>1.995793381354259</c:v>
                </c:pt>
                <c:pt idx="63">
                  <c:v>2.0436040999674088</c:v>
                </c:pt>
                <c:pt idx="64">
                  <c:v>2.0920884262385759</c:v>
                </c:pt>
                <c:pt idx="65">
                  <c:v>2.1412608415881897</c:v>
                </c:pt>
                <c:pt idx="66">
                  <c:v>2.1911367274384821</c:v>
                </c:pt>
                <c:pt idx="67">
                  <c:v>2.2417324330567001</c:v>
                </c:pt>
                <c:pt idx="68">
                  <c:v>2.2930653497192885</c:v>
                </c:pt>
                <c:pt idx="69">
                  <c:v>2.345153991973624</c:v>
                </c:pt>
                <c:pt idx="70">
                  <c:v>2.3980180868867693</c:v>
                </c:pt>
                <c:pt idx="71">
                  <c:v>2.4516786723029047</c:v>
                </c:pt>
                <c:pt idx="72">
                  <c:v>2.5061582052868672</c:v>
                </c:pt>
                <c:pt idx="73">
                  <c:v>2.5614806821149996</c:v>
                </c:pt>
                <c:pt idx="74">
                  <c:v>2.6176717713923905</c:v>
                </c:pt>
                <c:pt idx="75">
                  <c:v>2.6605681756931179</c:v>
                </c:pt>
                <c:pt idx="76">
                  <c:v>2.7039869968353876</c:v>
                </c:pt>
                <c:pt idx="77">
                  <c:v>2.7479406925645371</c:v>
                </c:pt>
                <c:pt idx="78">
                  <c:v>2.7924432298627964</c:v>
                </c:pt>
                <c:pt idx="79">
                  <c:v>2.8375093643698759</c:v>
                </c:pt>
                <c:pt idx="80">
                  <c:v>2.8831546990065844</c:v>
                </c:pt>
                <c:pt idx="81">
                  <c:v>2.9293957477444446</c:v>
                </c:pt>
                <c:pt idx="82">
                  <c:v>2.9762500056787373</c:v>
                </c:pt>
                <c:pt idx="83">
                  <c:v>3.0237360261882489</c:v>
                </c:pt>
                <c:pt idx="84">
                  <c:v>3.0718735060827331</c:v>
                </c:pt>
                <c:pt idx="85">
                  <c:v>3.1206833797774309</c:v>
                </c:pt>
                <c:pt idx="86">
                  <c:v>3.1701879236972403</c:v>
                </c:pt>
                <c:pt idx="87">
                  <c:v>3.2204108723066662</c:v>
                </c:pt>
                <c:pt idx="88">
                  <c:v>3.2713775473922637</c:v>
                </c:pt>
                <c:pt idx="89">
                  <c:v>3.3231150024997449</c:v>
                </c:pt>
                <c:pt idx="90">
                  <c:v>3.375652184758422</c:v>
                </c:pt>
                <c:pt idx="91">
                  <c:v>3.4290201167247689</c:v>
                </c:pt>
                <c:pt idx="92">
                  <c:v>3.4832521013597044</c:v>
                </c:pt>
                <c:pt idx="93">
                  <c:v>3.538383953842855</c:v>
                </c:pt>
                <c:pt idx="94">
                  <c:v>3.5944542646473825</c:v>
                </c:pt>
                <c:pt idx="95">
                  <c:v>3.6515046991856615</c:v>
                </c:pt>
                <c:pt idx="96">
                  <c:v>3.7095803404344427</c:v>
                </c:pt>
                <c:pt idx="97">
                  <c:v>3.768730082316575</c:v>
                </c:pt>
                <c:pt idx="98">
                  <c:v>3.8091172928608481</c:v>
                </c:pt>
                <c:pt idx="99">
                  <c:v>3.8500418164178338</c:v>
                </c:pt>
                <c:pt idx="100">
                  <c:v>3.8915144072074241</c:v>
                </c:pt>
                <c:pt idx="101">
                  <c:v>3.9335548752376952</c:v>
                </c:pt>
                <c:pt idx="102">
                  <c:v>3.9761842936546654</c:v>
                </c:pt>
                <c:pt idx="103">
                  <c:v>4.0194251287569109</c:v>
                </c:pt>
                <c:pt idx="104">
                  <c:v>4.0633013702161875</c:v>
                </c:pt>
                <c:pt idx="105">
                  <c:v>4.1078386774160061</c:v>
                </c:pt>
                <c:pt idx="106">
                  <c:v>4.153064544379065</c:v>
                </c:pt>
                <c:pt idx="107">
                  <c:v>4.199008486249947</c:v>
                </c:pt>
                <c:pt idx="108">
                  <c:v>4.2457022508746549</c:v>
                </c:pt>
                <c:pt idx="109">
                  <c:v>4.2931800597264402</c:v>
                </c:pt>
                <c:pt idx="110">
                  <c:v>4.3414788833031999</c:v>
                </c:pt>
                <c:pt idx="111">
                  <c:v>4.3906387572124874</c:v>
                </c:pt>
                <c:pt idx="112">
                  <c:v>4.4407031465273343</c:v>
                </c:pt>
                <c:pt idx="113">
                  <c:v>4.4917193677215499</c:v>
                </c:pt>
                <c:pt idx="114">
                  <c:v>4.5437390796875299</c:v>
                </c:pt>
                <c:pt idx="115">
                  <c:v>4.5968188581518517</c:v>
                </c:pt>
                <c:pt idx="116">
                  <c:v>4.6510208714385612</c:v>
                </c:pt>
                <c:pt idx="117">
                  <c:v>4.7064136802711465</c:v>
                </c:pt>
                <c:pt idx="118">
                  <c:v>4.7630731905468782</c:v>
                </c:pt>
                <c:pt idx="119">
                  <c:v>4.8210837963250768</c:v>
                </c:pt>
                <c:pt idx="120">
                  <c:v>4.880539761450482</c:v>
                </c:pt>
                <c:pt idx="121">
                  <c:v>4.941546903461715</c:v>
                </c:pt>
                <c:pt idx="122">
                  <c:v>5.0042246644541164</c:v>
                </c:pt>
                <c:pt idx="123">
                  <c:v>5.0687086829978574</c:v>
                </c:pt>
                <c:pt idx="124">
                  <c:v>5.135154023074767</c:v>
                </c:pt>
                <c:pt idx="125">
                  <c:v>5.1700792401284792</c:v>
                </c:pt>
                <c:pt idx="126">
                  <c:v>5.20568115274921</c:v>
                </c:pt>
                <c:pt idx="127">
                  <c:v>5.2419166520520184</c:v>
                </c:pt>
                <c:pt idx="128">
                  <c:v>5.2788194167182043</c:v>
                </c:pt>
                <c:pt idx="129">
                  <c:v>5.3164257971281463</c:v>
                </c:pt>
                <c:pt idx="130">
                  <c:v>5.3547755771586028</c:v>
                </c:pt>
                <c:pt idx="131">
                  <c:v>5.3939124419763118</c:v>
                </c:pt>
                <c:pt idx="132">
                  <c:v>5.433884533426621</c:v>
                </c:pt>
                <c:pt idx="133">
                  <c:v>5.4747451110192831</c:v>
                </c:pt>
                <c:pt idx="134">
                  <c:v>5.5165533440638015</c:v>
                </c:pt>
                <c:pt idx="135">
                  <c:v>5.5593752681092496</c:v>
                </c:pt>
                <c:pt idx="136">
                  <c:v>5.6032849491921812</c:v>
                </c:pt>
                <c:pt idx="137">
                  <c:v>5.6483659136482789</c:v>
                </c:pt>
                <c:pt idx="138">
                  <c:v>5.6947129211492165</c:v>
                </c:pt>
                <c:pt idx="139">
                  <c:v>5.7424341868639912</c:v>
                </c:pt>
                <c:pt idx="140">
                  <c:v>5.791654199383415</c:v>
                </c:pt>
                <c:pt idx="141">
                  <c:v>5.8425173409334672</c:v>
                </c:pt>
                <c:pt idx="142">
                  <c:v>5.8951926062769777</c:v>
                </c:pt>
                <c:pt idx="143">
                  <c:v>5.9498798547275911</c:v>
                </c:pt>
                <c:pt idx="144">
                  <c:v>6.0068182472274199</c:v>
                </c:pt>
                <c:pt idx="145">
                  <c:v>6.066297873432724</c:v>
                </c:pt>
                <c:pt idx="146">
                  <c:v>6.1286761659593099</c:v>
                </c:pt>
                <c:pt idx="147">
                  <c:v>6.1944017312439872</c:v>
                </c:pt>
                <c:pt idx="148">
                  <c:v>6.2640501078576456</c:v>
                </c:pt>
              </c:numCache>
            </c:numRef>
          </c:xVal>
          <c:yVal>
            <c:numRef>
              <c:f>Calculation!$C$61:$C$209</c:f>
              <c:numCache>
                <c:formatCode>0.000_ </c:formatCode>
                <c:ptCount val="149"/>
                <c:pt idx="0">
                  <c:v>2261.41</c:v>
                </c:pt>
                <c:pt idx="1">
                  <c:v>2261.2944140712175</c:v>
                </c:pt>
                <c:pt idx="2">
                  <c:v>2261.1769039492701</c:v>
                </c:pt>
                <c:pt idx="3">
                  <c:v>2261.0548725418139</c:v>
                </c:pt>
                <c:pt idx="4">
                  <c:v>2260.9283237159625</c:v>
                </c:pt>
                <c:pt idx="5">
                  <c:v>2260.7972595093402</c:v>
                </c:pt>
                <c:pt idx="6">
                  <c:v>2260.661680663175</c:v>
                </c:pt>
                <c:pt idx="7">
                  <c:v>2260.5215869574581</c:v>
                </c:pt>
                <c:pt idx="8">
                  <c:v>2260.3769774272637</c:v>
                </c:pt>
                <c:pt idx="9">
                  <c:v>2260.2278505044233</c:v>
                </c:pt>
                <c:pt idx="10">
                  <c:v>2260.0742041105464</c:v>
                </c:pt>
                <c:pt idx="11">
                  <c:v>2259.9160357172541</c:v>
                </c:pt>
                <c:pt idx="12">
                  <c:v>2259.7533423836235</c:v>
                </c:pt>
                <c:pt idx="13">
                  <c:v>2259.5861207773078</c:v>
                </c:pt>
                <c:pt idx="14">
                  <c:v>2259.4143671836205</c:v>
                </c:pt>
                <c:pt idx="15">
                  <c:v>2259.2380775054771</c:v>
                </c:pt>
                <c:pt idx="16">
                  <c:v>2259.0572472561862</c:v>
                </c:pt>
                <c:pt idx="17">
                  <c:v>2258.8718715464679</c:v>
                </c:pt>
                <c:pt idx="18">
                  <c:v>2258.6819450666794</c:v>
                </c:pt>
                <c:pt idx="19">
                  <c:v>2258.487462064928</c:v>
                </c:pt>
                <c:pt idx="20">
                  <c:v>2258.2884163215613</c:v>
                </c:pt>
                <c:pt idx="21">
                  <c:v>2258.0848011203761</c:v>
                </c:pt>
                <c:pt idx="22">
                  <c:v>2257.8766092167803</c:v>
                </c:pt>
                <c:pt idx="23">
                  <c:v>2257.6638328030617</c:v>
                </c:pt>
                <c:pt idx="24">
                  <c:v>2257.4464634708711</c:v>
                </c:pt>
                <c:pt idx="25">
                  <c:v>2257.2244921709575</c:v>
                </c:pt>
                <c:pt idx="26">
                  <c:v>2256.9979091701821</c:v>
                </c:pt>
                <c:pt idx="27">
                  <c:v>2256.7667040057872</c:v>
                </c:pt>
                <c:pt idx="28">
                  <c:v>2256.5308654368873</c:v>
                </c:pt>
                <c:pt idx="29">
                  <c:v>2256.2903813931111</c:v>
                </c:pt>
                <c:pt idx="30">
                  <c:v>2256.0452389203233</c:v>
                </c:pt>
                <c:pt idx="31">
                  <c:v>2255.7954241233183</c:v>
                </c:pt>
                <c:pt idx="32">
                  <c:v>2255.5409221053728</c:v>
                </c:pt>
                <c:pt idx="33">
                  <c:v>2255.281716904522</c:v>
                </c:pt>
                <c:pt idx="34">
                  <c:v>2255.0177914264091</c:v>
                </c:pt>
                <c:pt idx="35">
                  <c:v>2254.7491273735386</c:v>
                </c:pt>
                <c:pt idx="36">
                  <c:v>2254.4757051707434</c:v>
                </c:pt>
                <c:pt idx="37">
                  <c:v>2254.1975038866635</c:v>
                </c:pt>
                <c:pt idx="38">
                  <c:v>2253.9145011510009</c:v>
                </c:pt>
                <c:pt idx="39">
                  <c:v>2253.6266730673051</c:v>
                </c:pt>
                <c:pt idx="40">
                  <c:v>2253.3339941210088</c:v>
                </c:pt>
                <c:pt idx="41">
                  <c:v>2253.0364370824109</c:v>
                </c:pt>
                <c:pt idx="42">
                  <c:v>2252.7339729042737</c:v>
                </c:pt>
                <c:pt idx="43">
                  <c:v>2252.4265706136684</c:v>
                </c:pt>
                <c:pt idx="44">
                  <c:v>2252.1141971976631</c:v>
                </c:pt>
                <c:pt idx="45">
                  <c:v>2251.7968174824155</c:v>
                </c:pt>
                <c:pt idx="46">
                  <c:v>2251.474394005179</c:v>
                </c:pt>
                <c:pt idx="47">
                  <c:v>2251.1468868786892</c:v>
                </c:pt>
                <c:pt idx="48">
                  <c:v>2250.8142536473392</c:v>
                </c:pt>
                <c:pt idx="49">
                  <c:v>2250.4764491344913</c:v>
                </c:pt>
                <c:pt idx="50">
                  <c:v>2250.1334252802121</c:v>
                </c:pt>
                <c:pt idx="51">
                  <c:v>2249.7851309686298</c:v>
                </c:pt>
                <c:pt idx="52">
                  <c:v>2249.4315118440409</c:v>
                </c:pt>
                <c:pt idx="53">
                  <c:v>2249.0725101147932</c:v>
                </c:pt>
                <c:pt idx="54">
                  <c:v>2248.7080643438662</c:v>
                </c:pt>
                <c:pt idx="55">
                  <c:v>2248.3381092249519</c:v>
                </c:pt>
                <c:pt idx="56">
                  <c:v>2247.9625753427076</c:v>
                </c:pt>
                <c:pt idx="57">
                  <c:v>2247.5813889156971</c:v>
                </c:pt>
                <c:pt idx="58">
                  <c:v>2247.1944715203695</c:v>
                </c:pt>
                <c:pt idx="59">
                  <c:v>2246.8017397942322</c:v>
                </c:pt>
                <c:pt idx="60">
                  <c:v>2246.4031051161519</c:v>
                </c:pt>
                <c:pt idx="61">
                  <c:v>2245.9984732614739</c:v>
                </c:pt>
                <c:pt idx="62">
                  <c:v>2245.5877440293607</c:v>
                </c:pt>
                <c:pt idx="63">
                  <c:v>2245.1708108394305</c:v>
                </c:pt>
                <c:pt idx="64">
                  <c:v>2244.7475602944032</c:v>
                </c:pt>
                <c:pt idx="65">
                  <c:v>2244.3178717050359</c:v>
                </c:pt>
                <c:pt idx="66">
                  <c:v>2243.8816165731387</c:v>
                </c:pt>
                <c:pt idx="67">
                  <c:v>2243.4386580278938</c:v>
                </c:pt>
                <c:pt idx="68">
                  <c:v>2242.9888502100471</c:v>
                </c:pt>
                <c:pt idx="69">
                  <c:v>2242.5320375977808</c:v>
                </c:pt>
                <c:pt idx="70">
                  <c:v>2242.0680542671848</c:v>
                </c:pt>
                <c:pt idx="71">
                  <c:v>2241.596723079213</c:v>
                </c:pt>
                <c:pt idx="72">
                  <c:v>2241.1178547837972</c:v>
                </c:pt>
                <c:pt idx="73">
                  <c:v>2240.6312470303556</c:v>
                </c:pt>
                <c:pt idx="74">
                  <c:v>2240.1366832722633</c:v>
                </c:pt>
                <c:pt idx="75">
                  <c:v>2239.6339315508358</c:v>
                </c:pt>
                <c:pt idx="76">
                  <c:v>2239.249873036697</c:v>
                </c:pt>
                <c:pt idx="77">
                  <c:v>2238.8609013664154</c:v>
                </c:pt>
                <c:pt idx="78">
                  <c:v>2238.4669035239936</c:v>
                </c:pt>
                <c:pt idx="79">
                  <c:v>2238.0677528023934</c:v>
                </c:pt>
                <c:pt idx="80">
                  <c:v>2237.6633152446852</c:v>
                </c:pt>
                <c:pt idx="81">
                  <c:v>2237.2534491077977</c:v>
                </c:pt>
                <c:pt idx="82">
                  <c:v>2236.838004279025</c:v>
                </c:pt>
                <c:pt idx="83">
                  <c:v>2236.4168216347889</c:v>
                </c:pt>
                <c:pt idx="84">
                  <c:v>2235.9897323344867</c:v>
                </c:pt>
                <c:pt idx="85">
                  <c:v>2235.5565570411786</c:v>
                </c:pt>
                <c:pt idx="86">
                  <c:v>2235.1171050596022</c:v>
                </c:pt>
                <c:pt idx="87">
                  <c:v>2234.671173380505</c:v>
                </c:pt>
                <c:pt idx="88">
                  <c:v>2234.2185456185198</c:v>
                </c:pt>
                <c:pt idx="89">
                  <c:v>2233.7589908286877</c:v>
                </c:pt>
                <c:pt idx="90">
                  <c:v>2233.2922621842263</c:v>
                </c:pt>
                <c:pt idx="91">
                  <c:v>2232.818095495099</c:v>
                </c:pt>
                <c:pt idx="92">
                  <c:v>2232.336207543306</c:v>
                </c:pt>
                <c:pt idx="93">
                  <c:v>2231.8462942063838</c:v>
                </c:pt>
                <c:pt idx="94">
                  <c:v>2231.348028335221</c:v>
                </c:pt>
                <c:pt idx="95">
                  <c:v>2230.8410573457063</c:v>
                </c:pt>
                <c:pt idx="96">
                  <c:v>2230.3250004756037</c:v>
                </c:pt>
                <c:pt idx="97">
                  <c:v>2229.7994456480037</c:v>
                </c:pt>
                <c:pt idx="98">
                  <c:v>2229.2639458701783</c:v>
                </c:pt>
                <c:pt idx="99">
                  <c:v>2228.8981947349548</c:v>
                </c:pt>
                <c:pt idx="100">
                  <c:v>2228.5274757259372</c:v>
                </c:pt>
                <c:pt idx="101">
                  <c:v>2228.1516897915335</c:v>
                </c:pt>
                <c:pt idx="102">
                  <c:v>2227.7706557498404</c:v>
                </c:pt>
                <c:pt idx="103">
                  <c:v>2227.3841808498551</c:v>
                </c:pt>
                <c:pt idx="104">
                  <c:v>2226.9920595828103</c:v>
                </c:pt>
                <c:pt idx="105">
                  <c:v>2226.5940724903526</c:v>
                </c:pt>
                <c:pt idx="106">
                  <c:v>2226.1899848252301</c:v>
                </c:pt>
                <c:pt idx="107">
                  <c:v>2225.7795450418762</c:v>
                </c:pt>
                <c:pt idx="108">
                  <c:v>2225.3624830897556</c:v>
                </c:pt>
                <c:pt idx="109">
                  <c:v>2224.9385084770606</c:v>
                </c:pt>
                <c:pt idx="110">
                  <c:v>2224.5073080658863</c:v>
                </c:pt>
                <c:pt idx="111">
                  <c:v>2224.0685435519849</c:v>
                </c:pt>
                <c:pt idx="112">
                  <c:v>2223.6218485722356</c:v>
                </c:pt>
                <c:pt idx="113">
                  <c:v>2223.1668253704452</c:v>
                </c:pt>
                <c:pt idx="114">
                  <c:v>2222.7030409363219</c:v>
                </c:pt>
                <c:pt idx="115">
                  <c:v>2222.2300225123795</c:v>
                </c:pt>
                <c:pt idx="116">
                  <c:v>2221.7472523378124</c:v>
                </c:pt>
                <c:pt idx="117">
                  <c:v>2221.2541614651223</c:v>
                </c:pt>
                <c:pt idx="118">
                  <c:v>2220.7501224419179</c:v>
                </c:pt>
                <c:pt idx="119">
                  <c:v>2220.2344405931894</c:v>
                </c:pt>
                <c:pt idx="120">
                  <c:v>2219.7063435633722</c:v>
                </c:pt>
                <c:pt idx="121">
                  <c:v>2219.164968675243</c:v>
                </c:pt>
                <c:pt idx="122">
                  <c:v>2218.6093475233861</c:v>
                </c:pt>
                <c:pt idx="123">
                  <c:v>2218.0383870276928</c:v>
                </c:pt>
                <c:pt idx="124">
                  <c:v>2217.4508459031445</c:v>
                </c:pt>
                <c:pt idx="125">
                  <c:v>2216.8453051191946</c:v>
                </c:pt>
                <c:pt idx="126">
                  <c:v>2216.5269761365107</c:v>
                </c:pt>
                <c:pt idx="127">
                  <c:v>2216.2024444106969</c:v>
                </c:pt>
                <c:pt idx="128">
                  <c:v>2215.8721017853013</c:v>
                </c:pt>
                <c:pt idx="129">
                  <c:v>2215.5356401257441</c:v>
                </c:pt>
                <c:pt idx="130">
                  <c:v>2215.1927268453933</c:v>
                </c:pt>
                <c:pt idx="131">
                  <c:v>2214.842997948946</c:v>
                </c:pt>
                <c:pt idx="132">
                  <c:v>2214.4860537537043</c:v>
                </c:pt>
                <c:pt idx="133">
                  <c:v>2214.1214538097752</c:v>
                </c:pt>
                <c:pt idx="134">
                  <c:v>2213.7487108545065</c:v>
                </c:pt>
                <c:pt idx="135">
                  <c:v>2213.3672835674711</c:v>
                </c:pt>
                <c:pt idx="136">
                  <c:v>2212.9765678227882</c:v>
                </c:pt>
                <c:pt idx="137">
                  <c:v>2212.5758860409323</c:v>
                </c:pt>
                <c:pt idx="138">
                  <c:v>2212.164474111843</c:v>
                </c:pt>
                <c:pt idx="139">
                  <c:v>2211.7414651791114</c:v>
                </c:pt>
                <c:pt idx="140">
                  <c:v>2211.3058693167918</c:v>
                </c:pt>
                <c:pt idx="141">
                  <c:v>2210.856547757824</c:v>
                </c:pt>
                <c:pt idx="142">
                  <c:v>2210.3921797854009</c:v>
                </c:pt>
                <c:pt idx="143">
                  <c:v>2209.9112195767425</c:v>
                </c:pt>
                <c:pt idx="144">
                  <c:v>2209.4118390265389</c:v>
                </c:pt>
                <c:pt idx="145">
                  <c:v>2208.8918505881134</c:v>
                </c:pt>
                <c:pt idx="146">
                  <c:v>2208.3486009423573</c:v>
                </c:pt>
                <c:pt idx="147">
                  <c:v>2207.7788208890092</c:v>
                </c:pt>
                <c:pt idx="148">
                  <c:v>2207.178407414875</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310074752"/>
        <c:axId val="310117888"/>
      </c:scatterChart>
      <c:valAx>
        <c:axId val="310074752"/>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117888"/>
        <c:crosses val="autoZero"/>
        <c:crossBetween val="midCat"/>
      </c:valAx>
      <c:valAx>
        <c:axId val="31011788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074752"/>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2.235302806128275E-2</c:v>
                </c:pt>
                <c:pt idx="1">
                  <c:v>4.3856867183208192E-2</c:v>
                </c:pt>
                <c:pt idx="2">
                  <c:v>6.5181426218614308E-2</c:v>
                </c:pt>
                <c:pt idx="3">
                  <c:v>8.6442982724658959E-2</c:v>
                </c:pt>
                <c:pt idx="4">
                  <c:v>0.10772904351919857</c:v>
                </c:pt>
                <c:pt idx="5">
                  <c:v>0.12910715990698454</c:v>
                </c:pt>
                <c:pt idx="6">
                  <c:v>0.15063060802971967</c:v>
                </c:pt>
                <c:pt idx="7">
                  <c:v>0.17234218368138793</c:v>
                </c:pt>
                <c:pt idx="8">
                  <c:v>0.19427681626990026</c:v>
                </c:pt>
                <c:pt idx="9">
                  <c:v>0.21646341737793895</c:v>
                </c:pt>
                <c:pt idx="10">
                  <c:v>0.23892621830513394</c:v>
                </c:pt>
                <c:pt idx="11">
                  <c:v>0.26168575752776874</c:v>
                </c:pt>
                <c:pt idx="12">
                  <c:v>0.28475962284269446</c:v>
                </c:pt>
                <c:pt idx="13">
                  <c:v>0.30816301813480085</c:v>
                </c:pt>
                <c:pt idx="14">
                  <c:v>0.33190920251302186</c:v>
                </c:pt>
                <c:pt idx="15">
                  <c:v>0.35600983506680961</c:v>
                </c:pt>
                <c:pt idx="16">
                  <c:v>0.38047524882193373</c:v>
                </c:pt>
                <c:pt idx="17">
                  <c:v>0.40531467088993856</c:v>
                </c:pt>
                <c:pt idx="18">
                  <c:v>0.43053640124282544</c:v>
                </c:pt>
                <c:pt idx="19">
                  <c:v>0.45614795933093766</c:v>
                </c:pt>
                <c:pt idx="20">
                  <c:v>0.48215620546489518</c:v>
                </c:pt>
                <c:pt idx="21">
                  <c:v>0.50856744221781724</c:v>
                </c:pt>
                <c:pt idx="22">
                  <c:v>0.53538749988267498</c:v>
                </c:pt>
                <c:pt idx="23">
                  <c:v>0.56262180911297088</c:v>
                </c:pt>
                <c:pt idx="24">
                  <c:v>0.59027546319469382</c:v>
                </c:pt>
                <c:pt idx="25">
                  <c:v>0.61835327188208455</c:v>
                </c:pt>
                <c:pt idx="26">
                  <c:v>0.6468598083355539</c:v>
                </c:pt>
                <c:pt idx="27">
                  <c:v>0.67579945039612555</c:v>
                </c:pt>
                <c:pt idx="28">
                  <c:v>0.7051764171944227</c:v>
                </c:pt>
                <c:pt idx="29">
                  <c:v>0.73499480190723221</c:v>
                </c:pt>
                <c:pt idx="30">
                  <c:v>0.76525860132877987</c:v>
                </c:pt>
                <c:pt idx="31">
                  <c:v>0.79597174280822669</c:v>
                </c:pt>
                <c:pt idx="32">
                  <c:v>0.8271381090126787</c:v>
                </c:pt>
                <c:pt idx="33">
                  <c:v>0.85876156090111611</c:v>
                </c:pt>
                <c:pt idx="34">
                  <c:v>0.89084595923526555</c:v>
                </c:pt>
                <c:pt idx="35">
                  <c:v>0.9233951849055172</c:v>
                </c:pt>
                <c:pt idx="36">
                  <c:v>0.95641315831126161</c:v>
                </c:pt>
                <c:pt idx="37">
                  <c:v>0.98990385800371916</c:v>
                </c:pt>
                <c:pt idx="38">
                  <c:v>1.0238713387740503</c:v>
                </c:pt>
                <c:pt idx="39">
                  <c:v>1.0583197493491812</c:v>
                </c:pt>
                <c:pt idx="40">
                  <c:v>1.0932533498415458</c:v>
                </c:pt>
                <c:pt idx="41">
                  <c:v>1.128676529086091</c:v>
                </c:pt>
                <c:pt idx="42">
                  <c:v>1.1645938219879599</c:v>
                </c:pt>
                <c:pt idx="43">
                  <c:v>1.2010099269968191</c:v>
                </c:pt>
                <c:pt idx="44">
                  <c:v>1.2379297238184979</c:v>
                </c:pt>
                <c:pt idx="45">
                  <c:v>1.2753582914712349</c:v>
                </c:pt>
                <c:pt idx="46">
                  <c:v>1.3133009267922067</c:v>
                </c:pt>
                <c:pt idx="47">
                  <c:v>1.3517631634999743</c:v>
                </c:pt>
                <c:pt idx="48">
                  <c:v>1.39075079191998</c:v>
                </c:pt>
                <c:pt idx="49">
                  <c:v>1.4302698794832081</c:v>
                </c:pt>
                <c:pt idx="50">
                  <c:v>1.4703267921125023</c:v>
                </c:pt>
                <c:pt idx="51">
                  <c:v>1.5109282166170097</c:v>
                </c:pt>
                <c:pt idx="52">
                  <c:v>1.5520811842225983</c:v>
                </c:pt>
                <c:pt idx="53">
                  <c:v>1.5937930953752037</c:v>
                </c:pt>
                <c:pt idx="54">
                  <c:v>1.6360717459648624</c:v>
                </c:pt>
                <c:pt idx="55">
                  <c:v>1.6789253551309062</c:v>
                </c:pt>
                <c:pt idx="56">
                  <c:v>1.7223625948236045</c:v>
                </c:pt>
                <c:pt idx="57">
                  <c:v>1.7663926213147099</c:v>
                </c:pt>
                <c:pt idx="58">
                  <c:v>1.81102510886915</c:v>
                </c:pt>
                <c:pt idx="59">
                  <c:v>1.8562702858129054</c:v>
                </c:pt>
                <c:pt idx="60">
                  <c:v>1.9021389732583049</c:v>
                </c:pt>
                <c:pt idx="61">
                  <c:v>1.9486426267780967</c:v>
                </c:pt>
                <c:pt idx="62">
                  <c:v>1.995793381354259</c:v>
                </c:pt>
                <c:pt idx="63">
                  <c:v>2.0436040999674088</c:v>
                </c:pt>
                <c:pt idx="64">
                  <c:v>2.0920884262385759</c:v>
                </c:pt>
                <c:pt idx="65">
                  <c:v>2.1412608415881897</c:v>
                </c:pt>
                <c:pt idx="66">
                  <c:v>2.1911367274384821</c:v>
                </c:pt>
                <c:pt idx="67">
                  <c:v>2.2417324330567001</c:v>
                </c:pt>
                <c:pt idx="68">
                  <c:v>2.2930653497192885</c:v>
                </c:pt>
                <c:pt idx="69">
                  <c:v>2.345153991973624</c:v>
                </c:pt>
                <c:pt idx="70">
                  <c:v>2.3980180868867693</c:v>
                </c:pt>
                <c:pt idx="71">
                  <c:v>2.4516786723029047</c:v>
                </c:pt>
                <c:pt idx="72">
                  <c:v>2.5061582052868672</c:v>
                </c:pt>
                <c:pt idx="73">
                  <c:v>2.5614806821149996</c:v>
                </c:pt>
                <c:pt idx="74">
                  <c:v>2.6176717713923905</c:v>
                </c:pt>
                <c:pt idx="75">
                  <c:v>2.6605681756931179</c:v>
                </c:pt>
                <c:pt idx="76">
                  <c:v>2.7039869968353876</c:v>
                </c:pt>
                <c:pt idx="77">
                  <c:v>2.7479406925645371</c:v>
                </c:pt>
                <c:pt idx="78">
                  <c:v>2.7924432298627964</c:v>
                </c:pt>
                <c:pt idx="79">
                  <c:v>2.8375093643698759</c:v>
                </c:pt>
                <c:pt idx="80">
                  <c:v>2.8831546990065844</c:v>
                </c:pt>
                <c:pt idx="81">
                  <c:v>2.9293957477444446</c:v>
                </c:pt>
                <c:pt idx="82">
                  <c:v>2.9762500056787373</c:v>
                </c:pt>
                <c:pt idx="83">
                  <c:v>3.0237360261882489</c:v>
                </c:pt>
                <c:pt idx="84">
                  <c:v>3.0718735060827331</c:v>
                </c:pt>
                <c:pt idx="85">
                  <c:v>3.1206833797774309</c:v>
                </c:pt>
                <c:pt idx="86">
                  <c:v>3.1701879236972403</c:v>
                </c:pt>
                <c:pt idx="87">
                  <c:v>3.2204108723066662</c:v>
                </c:pt>
                <c:pt idx="88">
                  <c:v>3.2713775473922637</c:v>
                </c:pt>
                <c:pt idx="89">
                  <c:v>3.3231150024997449</c:v>
                </c:pt>
                <c:pt idx="90">
                  <c:v>3.375652184758422</c:v>
                </c:pt>
                <c:pt idx="91">
                  <c:v>3.4290201167247689</c:v>
                </c:pt>
                <c:pt idx="92">
                  <c:v>3.4832521013597044</c:v>
                </c:pt>
                <c:pt idx="93">
                  <c:v>3.538383953842855</c:v>
                </c:pt>
                <c:pt idx="94">
                  <c:v>3.5944542646473825</c:v>
                </c:pt>
                <c:pt idx="95">
                  <c:v>3.6515046991856615</c:v>
                </c:pt>
                <c:pt idx="96">
                  <c:v>3.7095803404344427</c:v>
                </c:pt>
                <c:pt idx="97">
                  <c:v>3.768730082316575</c:v>
                </c:pt>
                <c:pt idx="98">
                  <c:v>3.8091172928608481</c:v>
                </c:pt>
                <c:pt idx="99">
                  <c:v>3.8500418164178338</c:v>
                </c:pt>
                <c:pt idx="100">
                  <c:v>3.8915144072074241</c:v>
                </c:pt>
                <c:pt idx="101">
                  <c:v>3.9335548752376952</c:v>
                </c:pt>
                <c:pt idx="102">
                  <c:v>3.9761842936546654</c:v>
                </c:pt>
                <c:pt idx="103">
                  <c:v>4.0194251287569109</c:v>
                </c:pt>
                <c:pt idx="104">
                  <c:v>4.0633013702161875</c:v>
                </c:pt>
                <c:pt idx="105">
                  <c:v>4.1078386774160061</c:v>
                </c:pt>
                <c:pt idx="106">
                  <c:v>4.153064544379065</c:v>
                </c:pt>
                <c:pt idx="107">
                  <c:v>4.199008486249947</c:v>
                </c:pt>
                <c:pt idx="108">
                  <c:v>4.2457022508746549</c:v>
                </c:pt>
                <c:pt idx="109">
                  <c:v>4.2931800597264402</c:v>
                </c:pt>
                <c:pt idx="110">
                  <c:v>4.3414788833031999</c:v>
                </c:pt>
                <c:pt idx="111">
                  <c:v>4.3906387572124874</c:v>
                </c:pt>
                <c:pt idx="112">
                  <c:v>4.4407031465273343</c:v>
                </c:pt>
                <c:pt idx="113">
                  <c:v>4.4917193677215499</c:v>
                </c:pt>
                <c:pt idx="114">
                  <c:v>4.5437390796875299</c:v>
                </c:pt>
                <c:pt idx="115">
                  <c:v>4.5968188581518517</c:v>
                </c:pt>
                <c:pt idx="116">
                  <c:v>4.6510208714385612</c:v>
                </c:pt>
                <c:pt idx="117">
                  <c:v>4.7064136802711465</c:v>
                </c:pt>
                <c:pt idx="118">
                  <c:v>4.7630731905468782</c:v>
                </c:pt>
                <c:pt idx="119">
                  <c:v>4.8210837963250768</c:v>
                </c:pt>
                <c:pt idx="120">
                  <c:v>4.880539761450482</c:v>
                </c:pt>
                <c:pt idx="121">
                  <c:v>4.941546903461715</c:v>
                </c:pt>
                <c:pt idx="122">
                  <c:v>5.0042246644541164</c:v>
                </c:pt>
                <c:pt idx="123">
                  <c:v>5.0687086829978574</c:v>
                </c:pt>
                <c:pt idx="124">
                  <c:v>5.135154023074767</c:v>
                </c:pt>
                <c:pt idx="125">
                  <c:v>5.1700792401284792</c:v>
                </c:pt>
                <c:pt idx="126">
                  <c:v>5.20568115274921</c:v>
                </c:pt>
                <c:pt idx="127">
                  <c:v>5.2419166520520184</c:v>
                </c:pt>
                <c:pt idx="128">
                  <c:v>5.2788194167182043</c:v>
                </c:pt>
                <c:pt idx="129">
                  <c:v>5.3164257971281463</c:v>
                </c:pt>
                <c:pt idx="130">
                  <c:v>5.3547755771586028</c:v>
                </c:pt>
                <c:pt idx="131">
                  <c:v>5.3939124419763118</c:v>
                </c:pt>
                <c:pt idx="132">
                  <c:v>5.433884533426621</c:v>
                </c:pt>
                <c:pt idx="133">
                  <c:v>5.4747451110192831</c:v>
                </c:pt>
                <c:pt idx="134">
                  <c:v>5.5165533440638015</c:v>
                </c:pt>
                <c:pt idx="135">
                  <c:v>5.5593752681092496</c:v>
                </c:pt>
                <c:pt idx="136">
                  <c:v>5.6032849491921812</c:v>
                </c:pt>
                <c:pt idx="137">
                  <c:v>5.6483659136482789</c:v>
                </c:pt>
                <c:pt idx="138">
                  <c:v>5.6947129211492165</c:v>
                </c:pt>
                <c:pt idx="139">
                  <c:v>5.7424341868639912</c:v>
                </c:pt>
                <c:pt idx="140">
                  <c:v>5.791654199383415</c:v>
                </c:pt>
                <c:pt idx="141">
                  <c:v>5.8425173409334672</c:v>
                </c:pt>
                <c:pt idx="142">
                  <c:v>5.8951926062769777</c:v>
                </c:pt>
                <c:pt idx="143">
                  <c:v>5.9498798547275911</c:v>
                </c:pt>
                <c:pt idx="144">
                  <c:v>6.0068182472274199</c:v>
                </c:pt>
                <c:pt idx="145">
                  <c:v>6.066297873432724</c:v>
                </c:pt>
                <c:pt idx="146">
                  <c:v>6.1286761659593099</c:v>
                </c:pt>
                <c:pt idx="147">
                  <c:v>6.1944017312439872</c:v>
                </c:pt>
                <c:pt idx="148">
                  <c:v>6.2640501078576456</c:v>
                </c:pt>
                <c:pt idx="149">
                  <c:v>6.3383795766274158</c:v>
                </c:pt>
                <c:pt idx="150">
                  <c:v>6.4184225374489401</c:v>
                </c:pt>
                <c:pt idx="151">
                  <c:v>6.5056442893192976</c:v>
                </c:pt>
                <c:pt idx="152">
                  <c:v>6.6022407373362153</c:v>
                </c:pt>
                <c:pt idx="153">
                  <c:v>6.6590723265231215</c:v>
                </c:pt>
                <c:pt idx="154">
                  <c:v>6.7225684139988964</c:v>
                </c:pt>
                <c:pt idx="155">
                  <c:v>6.7928611918537118</c:v>
                </c:pt>
                <c:pt idx="156">
                  <c:v>6.8726492484648176</c:v>
                </c:pt>
                <c:pt idx="157">
                  <c:v>6.9666668899490318</c:v>
                </c:pt>
                <c:pt idx="158">
                  <c:v>7.0850899865552321</c:v>
                </c:pt>
                <c:pt idx="159">
                  <c:v>7.1780555283332417</c:v>
                </c:pt>
                <c:pt idx="160">
                  <c:v>7.3517580582387501</c:v>
                </c:pt>
                <c:pt idx="161">
                  <c:v>7.5826917928778883</c:v>
                </c:pt>
                <c:pt idx="162">
                  <c:v>7.6550231535089459</c:v>
                </c:pt>
                <c:pt idx="163">
                  <c:v>7.6926856004481765</c:v>
                </c:pt>
                <c:pt idx="164">
                  <c:v>7.7248386359560444</c:v>
                </c:pt>
                <c:pt idx="165">
                  <c:v>7.8669868759328425</c:v>
                </c:pt>
                <c:pt idx="166">
                  <c:v>7.9951924678783044</c:v>
                </c:pt>
                <c:pt idx="167">
                  <c:v>8.0952300842662819</c:v>
                </c:pt>
                <c:pt idx="168">
                  <c:v>8.1787702514376601</c:v>
                </c:pt>
                <c:pt idx="169">
                  <c:v>8.25250160706711</c:v>
                </c:pt>
                <c:pt idx="170">
                  <c:v>8.3194810811388979</c:v>
                </c:pt>
                <c:pt idx="171">
                  <c:v>8.3813489186999881</c:v>
                </c:pt>
                <c:pt idx="172">
                  <c:v>8.4391319541854593</c:v>
                </c:pt>
                <c:pt idx="173">
                  <c:v>8.4935358177398488</c:v>
                </c:pt>
                <c:pt idx="174">
                  <c:v>8.5450744609294187</c:v>
                </c:pt>
                <c:pt idx="175">
                  <c:v>8.5941377364915095</c:v>
                </c:pt>
                <c:pt idx="176">
                  <c:v>8.6410305394650315</c:v>
                </c:pt>
                <c:pt idx="177">
                  <c:v>8.6859971308854842</c:v>
                </c:pt>
                <c:pt idx="178">
                  <c:v>8.7292370593102468</c:v>
                </c:pt>
                <c:pt idx="179">
                  <c:v>8.7709160148098189</c:v>
                </c:pt>
                <c:pt idx="180">
                  <c:v>8.8111734763087135</c:v>
                </c:pt>
                <c:pt idx="181">
                  <c:v>8.8501282493504707</c:v>
                </c:pt>
                <c:pt idx="182">
                  <c:v>8.8878825704137334</c:v>
                </c:pt>
                <c:pt idx="183">
                  <c:v>8.9245252101382242</c:v>
                </c:pt>
                <c:pt idx="184">
                  <c:v>8.9601338607270886</c:v>
                </c:pt>
                <c:pt idx="185">
                  <c:v>8.9947770008820385</c:v>
                </c:pt>
                <c:pt idx="186">
                  <c:v>9.0285153724455025</c:v>
                </c:pt>
                <c:pt idx="187">
                  <c:v>9.0614031638022539</c:v>
                </c:pt>
                <c:pt idx="188">
                  <c:v>9.0934889686270228</c:v>
                </c:pt>
                <c:pt idx="189">
                  <c:v>9.1248165702883171</c:v>
                </c:pt>
                <c:pt idx="190">
                  <c:v>9.1554255893631105</c:v>
                </c:pt>
                <c:pt idx="191">
                  <c:v>9.185352022523233</c:v>
                </c:pt>
                <c:pt idx="192">
                  <c:v>9.2146286943791527</c:v>
                </c:pt>
                <c:pt idx="193">
                  <c:v>9.2432856389537026</c:v>
                </c:pt>
                <c:pt idx="194">
                  <c:v>9.2713504237962496</c:v>
                </c:pt>
                <c:pt idx="195">
                  <c:v>9.2988484269865772</c:v>
                </c:pt>
                <c:pt idx="196">
                  <c:v>9.3258030751734253</c:v>
                </c:pt>
                <c:pt idx="197">
                  <c:v>9.352236049173138</c:v>
                </c:pt>
                <c:pt idx="198">
                  <c:v>9.3781674623961759</c:v>
                </c:pt>
                <c:pt idx="199">
                  <c:v>9.4036160163835927</c:v>
                </c:pt>
                <c:pt idx="200">
                  <c:v>9.4285991369578834</c:v>
                </c:pt>
                <c:pt idx="201">
                  <c:v>9.4531330938734754</c:v>
                </c:pt>
                <c:pt idx="202">
                  <c:v>9.4772331063565787</c:v>
                </c:pt>
                <c:pt idx="203">
                  <c:v>9.5009134365240548</c:v>
                </c:pt>
                <c:pt idx="204">
                  <c:v>9.5241874723469753</c:v>
                </c:pt>
                <c:pt idx="205">
                  <c:v>9.54706780155961</c:v>
                </c:pt>
                <c:pt idx="206">
                  <c:v>9.5695662776975023</c:v>
                </c:pt>
                <c:pt idx="207">
                  <c:v>9.5916940792691392</c:v>
                </c:pt>
                <c:pt idx="208">
                  <c:v>9.6134617629172787</c:v>
                </c:pt>
                <c:pt idx="209">
                  <c:v>9.634879311302166</c:v>
                </c:pt>
                <c:pt idx="210">
                  <c:v>9.655956176335625</c:v>
                </c:pt>
                <c:pt idx="211">
                  <c:v>9.6767013183079147</c:v>
                </c:pt>
                <c:pt idx="212">
                  <c:v>9.6971232413760546</c:v>
                </c:pt>
                <c:pt idx="213">
                  <c:v>9.7172300258201769</c:v>
                </c:pt>
                <c:pt idx="214">
                  <c:v>9.7370293574217133</c:v>
                </c:pt>
                <c:pt idx="215">
                  <c:v>9.7565285542722258</c:v>
                </c:pt>
                <c:pt idx="216">
                  <c:v>9.7757345912832374</c:v>
                </c:pt>
                <c:pt idx="217">
                  <c:v>9.7946541226342418</c:v>
                </c:pt>
                <c:pt idx="218">
                  <c:v>9.8132935023677028</c:v>
                </c:pt>
                <c:pt idx="219">
                  <c:v>9.8316588033152623</c:v>
                </c:pt>
                <c:pt idx="220">
                  <c:v>9.8497558345179606</c:v>
                </c:pt>
                <c:pt idx="221">
                  <c:v>9.8675901572849103</c:v>
                </c:pt>
                <c:pt idx="222">
                  <c:v>9.885167100018613</c:v>
                </c:pt>
                <c:pt idx="223">
                  <c:v>9.9024917719212127</c:v>
                </c:pt>
                <c:pt idx="224">
                  <c:v>9.9195690756834232</c:v>
                </c:pt>
                <c:pt idx="225">
                  <c:v>9.9364037192472949</c:v>
                </c:pt>
                <c:pt idx="226">
                  <c:v>9.953000226724372</c:v>
                </c:pt>
                <c:pt idx="227">
                  <c:v>9.9693629485423703</c:v>
                </c:pt>
                <c:pt idx="228">
                  <c:v>9.9854960708862048</c:v>
                </c:pt>
                <c:pt idx="229">
                  <c:v>10.001403624492655</c:v>
                </c:pt>
                <c:pt idx="230">
                  <c:v>10.01708949285204</c:v>
                </c:pt>
                <c:pt idx="231">
                  <c:v>10.032557419865237</c:v>
                </c:pt>
                <c:pt idx="232">
                  <c:v>10.047811016999708</c:v>
                </c:pt>
                <c:pt idx="233">
                  <c:v>10.0628537699842</c:v>
                </c:pt>
                <c:pt idx="234">
                  <c:v>10.077689045077969</c:v>
                </c:pt>
                <c:pt idx="235">
                  <c:v>10.092320094947317</c:v>
                </c:pt>
                <c:pt idx="236">
                  <c:v>10.106750064179085</c:v>
                </c:pt>
                <c:pt idx="237">
                  <c:v>10.120981994458294</c:v>
                </c:pt>
                <c:pt idx="238">
                  <c:v>10.135018829434625</c:v>
                </c:pt>
                <c:pt idx="239">
                  <c:v>10.14886341930039</c:v>
                </c:pt>
                <c:pt idx="240">
                  <c:v>10.162518525100667</c:v>
                </c:pt>
                <c:pt idx="241">
                  <c:v>10.175986822794556</c:v>
                </c:pt>
                <c:pt idx="242">
                  <c:v>10.189270907084953</c:v>
                </c:pt>
                <c:pt idx="243">
                  <c:v>10.202373295032817</c:v>
                </c:pt>
                <c:pt idx="244">
                  <c:v>10.215296429470586</c:v>
                </c:pt>
                <c:pt idx="245">
                  <c:v>10.22804268222826</c:v>
                </c:pt>
                <c:pt idx="246">
                  <c:v>10.240614357184617</c:v>
                </c:pt>
                <c:pt idx="247">
                  <c:v>10.253013693155003</c:v>
                </c:pt>
                <c:pt idx="248">
                  <c:v>10.265242866626323</c:v>
                </c:pt>
                <c:pt idx="249">
                  <c:v>10.27730399434901</c:v>
                </c:pt>
                <c:pt idx="250">
                  <c:v>10.289199135795013</c:v>
                </c:pt>
                <c:pt idx="251">
                  <c:v>10.300930295490227</c:v>
                </c:pt>
                <c:pt idx="252">
                  <c:v>10.312499425229117</c:v>
                </c:pt>
                <c:pt idx="253">
                  <c:v>10.323908426178704</c:v>
                </c:pt>
                <c:pt idx="254">
                  <c:v>10.335159150878674</c:v>
                </c:pt>
                <c:pt idx="255">
                  <c:v>10.346253405143763</c:v>
                </c:pt>
                <c:pt idx="256">
                  <c:v>10.357192949874243</c:v>
                </c:pt>
                <c:pt idx="257">
                  <c:v>10.367979502779852</c:v>
                </c:pt>
                <c:pt idx="258">
                  <c:v>10.378614740022199</c:v>
                </c:pt>
                <c:pt idx="259">
                  <c:v>10.389100297780312</c:v>
                </c:pt>
                <c:pt idx="260">
                  <c:v>10.399437773743662</c:v>
                </c:pt>
                <c:pt idx="261">
                  <c:v>10.409628728536781</c:v>
                </c:pt>
                <c:pt idx="262">
                  <c:v>10.419674687079192</c:v>
                </c:pt>
                <c:pt idx="263">
                  <c:v>10.429577139884284</c:v>
                </c:pt>
                <c:pt idx="264">
                  <c:v>10.439337544300404</c:v>
                </c:pt>
                <c:pt idx="265">
                  <c:v>10.448957325697283</c:v>
                </c:pt>
                <c:pt idx="266">
                  <c:v>10.458437878600732</c:v>
                </c:pt>
                <c:pt idx="267">
                  <c:v>10.467780567778302</c:v>
                </c:pt>
                <c:pt idx="268">
                  <c:v>10.476986729278504</c:v>
                </c:pt>
                <c:pt idx="269">
                  <c:v>10.486057671425964</c:v>
                </c:pt>
                <c:pt idx="270">
                  <c:v>10.494994675774796</c:v>
                </c:pt>
                <c:pt idx="271">
                  <c:v>10.503798998022299</c:v>
                </c:pt>
                <c:pt idx="272">
                  <c:v>10.512471868884973</c:v>
                </c:pt>
                <c:pt idx="273">
                  <c:v>10.52101449493874</c:v>
                </c:pt>
                <c:pt idx="274">
                  <c:v>10.529428059425127</c:v>
                </c:pt>
                <c:pt idx="275">
                  <c:v>10.537713723025092</c:v>
                </c:pt>
                <c:pt idx="276">
                  <c:v>10.545872624602024</c:v>
                </c:pt>
                <c:pt idx="277">
                  <c:v>10.553905881915446</c:v>
                </c:pt>
                <c:pt idx="278">
                  <c:v>10.56181459230678</c:v>
                </c:pt>
                <c:pt idx="279">
                  <c:v>10.569599833358501</c:v>
                </c:pt>
                <c:pt idx="280">
                  <c:v>10.577262663527936</c:v>
                </c:pt>
                <c:pt idx="281">
                  <c:v>10.584804122756864</c:v>
                </c:pt>
                <c:pt idx="282">
                  <c:v>10.592225233058031</c:v>
                </c:pt>
                <c:pt idx="283">
                  <c:v>10.599526999079643</c:v>
                </c:pt>
                <c:pt idx="284">
                  <c:v>10.606710408648832</c:v>
                </c:pt>
                <c:pt idx="285">
                  <c:v>10.613776433295017</c:v>
                </c:pt>
                <c:pt idx="286">
                  <c:v>10.620726028754072</c:v>
                </c:pt>
                <c:pt idx="287">
                  <c:v>10.627560135454129</c:v>
                </c:pt>
                <c:pt idx="288">
                  <c:v>10.634279678983837</c:v>
                </c:pt>
                <c:pt idx="289">
                  <c:v>10.640885570543823</c:v>
                </c:pt>
                <c:pt idx="290">
                  <c:v>10.647378707382064</c:v>
                </c:pt>
                <c:pt idx="291">
                  <c:v>10.653759973213891</c:v>
                </c:pt>
                <c:pt idx="292">
                  <c:v>10.660030238627238</c:v>
                </c:pt>
                <c:pt idx="293">
                  <c:v>10.666190361473767</c:v>
                </c:pt>
                <c:pt idx="294">
                  <c:v>10.67224118724647</c:v>
                </c:pt>
                <c:pt idx="295">
                  <c:v>10.678183549444272</c:v>
                </c:pt>
                <c:pt idx="296">
                  <c:v>10.684018269924204</c:v>
                </c:pt>
                <c:pt idx="297">
                  <c:v>10.689746159241622</c:v>
                </c:pt>
                <c:pt idx="298">
                  <c:v>10.695368016978971</c:v>
                </c:pt>
                <c:pt idx="299">
                  <c:v>10.700884632063532</c:v>
                </c:pt>
                <c:pt idx="300">
                  <c:v>10.706296783074617</c:v>
                </c:pt>
                <c:pt idx="301">
                  <c:v>10.71160523854059</c:v>
                </c:pt>
                <c:pt idx="302">
                  <c:v>10.716810757226154</c:v>
                </c:pt>
                <c:pt idx="303">
                  <c:v>10.721914088410237</c:v>
                </c:pt>
                <c:pt idx="304">
                  <c:v>10.72691597215487</c:v>
                </c:pt>
                <c:pt idx="305">
                  <c:v>10.731817139565386</c:v>
                </c:pt>
                <c:pt idx="306">
                  <c:v>10.736618313042275</c:v>
                </c:pt>
                <c:pt idx="307">
                  <c:v>10.741320206525002</c:v>
                </c:pt>
                <c:pt idx="308">
                  <c:v>10.745923525728086</c:v>
                </c:pt>
                <c:pt idx="309">
                  <c:v>10.750428968369746</c:v>
                </c:pt>
                <c:pt idx="310">
                  <c:v>10.754837224393354</c:v>
                </c:pt>
                <c:pt idx="311">
                  <c:v>10.759148976181983</c:v>
                </c:pt>
                <c:pt idx="312">
                  <c:v>10.763364898766298</c:v>
                </c:pt>
                <c:pt idx="313">
                  <c:v>10.767485660026015</c:v>
                </c:pt>
                <c:pt idx="314">
                  <c:v>10.771511920885164</c:v>
                </c:pt>
                <c:pt idx="315">
                  <c:v>10.775444335501387</c:v>
                </c:pt>
                <c:pt idx="316">
                  <c:v>10.77928355144946</c:v>
                </c:pt>
                <c:pt idx="317">
                  <c:v>10.783030209899261</c:v>
                </c:pt>
                <c:pt idx="318">
                  <c:v>10.786684945788352</c:v>
                </c:pt>
                <c:pt idx="319">
                  <c:v>10.790248387989395</c:v>
                </c:pt>
                <c:pt idx="320">
                  <c:v>10.793721159472538</c:v>
                </c:pt>
                <c:pt idx="321">
                  <c:v>10.79710387746298</c:v>
                </c:pt>
                <c:pt idx="322">
                  <c:v>10.800397153593844</c:v>
                </c:pt>
                <c:pt idx="323">
                  <c:v>10.803601594054541</c:v>
                </c:pt>
                <c:pt idx="324">
                  <c:v>10.806717799734759</c:v>
                </c:pt>
                <c:pt idx="325">
                  <c:v>10.80974636636423</c:v>
                </c:pt>
                <c:pt idx="326">
                  <c:v>10.812687884648403</c:v>
                </c:pt>
                <c:pt idx="327">
                  <c:v>10.815542940400171</c:v>
                </c:pt>
                <c:pt idx="328">
                  <c:v>10.818312114667764</c:v>
                </c:pt>
                <c:pt idx="329">
                  <c:v>10.820995983858946</c:v>
                </c:pt>
                <c:pt idx="330">
                  <c:v>10.823595119861618</c:v>
                </c:pt>
                <c:pt idx="331">
                  <c:v>10.826110090160956</c:v>
                </c:pt>
                <c:pt idx="332">
                  <c:v>10.828541457953177</c:v>
                </c:pt>
                <c:pt idx="333">
                  <c:v>10.83088978225606</c:v>
                </c:pt>
                <c:pt idx="334">
                  <c:v>10.833155618016294</c:v>
                </c:pt>
                <c:pt idx="335">
                  <c:v>10.835339516213779</c:v>
                </c:pt>
                <c:pt idx="336">
                  <c:v>10.837442023962954</c:v>
                </c:pt>
                <c:pt idx="337">
                  <c:v>10.839463684611255</c:v>
                </c:pt>
                <c:pt idx="338">
                  <c:v>10.841405037834775</c:v>
                </c:pt>
                <c:pt idx="339">
                  <c:v>10.843266619731224</c:v>
                </c:pt>
                <c:pt idx="340">
                  <c:v>10.845048962910267</c:v>
                </c:pt>
                <c:pt idx="341">
                  <c:v>10.846752596581304</c:v>
                </c:pt>
                <c:pt idx="342">
                  <c:v>10.848378046638791</c:v>
                </c:pt>
                <c:pt idx="343">
                  <c:v>10.849925835745152</c:v>
                </c:pt>
                <c:pt idx="344">
                  <c:v>10.851396483411362</c:v>
                </c:pt>
                <c:pt idx="345">
                  <c:v>10.852790506075268</c:v>
                </c:pt>
                <c:pt idx="346">
                  <c:v>10.854108417177711</c:v>
                </c:pt>
                <c:pt idx="347">
                  <c:v>10.855350727236516</c:v>
                </c:pt>
                <c:pt idx="348">
                  <c:v>10.856517943918398</c:v>
                </c:pt>
                <c:pt idx="349">
                  <c:v>10.857610572108857</c:v>
                </c:pt>
                <c:pt idx="350">
                  <c:v>10.858629113980115</c:v>
                </c:pt>
                <c:pt idx="351">
                  <c:v>10.859574069057134</c:v>
                </c:pt>
                <c:pt idx="352">
                  <c:v>10.860445934281797</c:v>
                </c:pt>
                <c:pt idx="353">
                  <c:v>10.861245204075274</c:v>
                </c:pt>
                <c:pt idx="354">
                  <c:v>10.861972370398639</c:v>
                </c:pt>
                <c:pt idx="355">
                  <c:v>10.862627922811777</c:v>
                </c:pt>
                <c:pt idx="356">
                  <c:v>10.863212348530631</c:v>
                </c:pt>
                <c:pt idx="357">
                  <c:v>10.863726132482839</c:v>
                </c:pt>
                <c:pt idx="358">
                  <c:v>10.864169757361786</c:v>
                </c:pt>
                <c:pt idx="359">
                  <c:v>10.864543703679137</c:v>
                </c:pt>
                <c:pt idx="360">
                  <c:v>10.864848449815868</c:v>
                </c:pt>
                <c:pt idx="361">
                  <c:v>10.865084472071846</c:v>
                </c:pt>
                <c:pt idx="362">
                  <c:v>10.865252244714</c:v>
                </c:pt>
                <c:pt idx="363">
                  <c:v>10.865352240023105</c:v>
                </c:pt>
                <c:pt idx="364">
                  <c:v>10.865384928339225</c:v>
                </c:pt>
                <c:pt idx="365">
                  <c:v>10.86541783588525</c:v>
                </c:pt>
                <c:pt idx="366">
                  <c:v>10.865450964684882</c:v>
                </c:pt>
                <c:pt idx="367">
                  <c:v>10.865484316787043</c:v>
                </c:pt>
                <c:pt idx="368">
                  <c:v>10.865517894266285</c:v>
                </c:pt>
                <c:pt idx="369">
                  <c:v>10.865551699223207</c:v>
                </c:pt>
                <c:pt idx="370">
                  <c:v>10.865585733784883</c:v>
                </c:pt>
                <c:pt idx="371">
                  <c:v>10.865620000105297</c:v>
                </c:pt>
                <c:pt idx="372">
                  <c:v>10.865654500365791</c:v>
                </c:pt>
                <c:pt idx="373">
                  <c:v>10.865689236775511</c:v>
                </c:pt>
                <c:pt idx="374">
                  <c:v>10.86572421157188</c:v>
                </c:pt>
                <c:pt idx="375">
                  <c:v>10.865759427021066</c:v>
                </c:pt>
                <c:pt idx="376">
                  <c:v>10.865794885418463</c:v>
                </c:pt>
                <c:pt idx="377">
                  <c:v>10.865830589089191</c:v>
                </c:pt>
                <c:pt idx="378">
                  <c:v>10.865866540388591</c:v>
                </c:pt>
                <c:pt idx="379">
                  <c:v>10.865902741702749</c:v>
                </c:pt>
                <c:pt idx="380">
                  <c:v>10.865939195449011</c:v>
                </c:pt>
                <c:pt idx="381">
                  <c:v>10.865975904076528</c:v>
                </c:pt>
                <c:pt idx="382">
                  <c:v>10.866012870066802</c:v>
                </c:pt>
                <c:pt idx="383">
                  <c:v>10.866050095934243</c:v>
                </c:pt>
                <c:pt idx="384">
                  <c:v>10.866087584226745</c:v>
                </c:pt>
                <c:pt idx="385">
                  <c:v>10.866125337526269</c:v>
                </c:pt>
                <c:pt idx="386">
                  <c:v>10.866163358449439</c:v>
                </c:pt>
                <c:pt idx="387">
                  <c:v>10.866201649648158</c:v>
                </c:pt>
                <c:pt idx="388">
                  <c:v>10.866240213810224</c:v>
                </c:pt>
                <c:pt idx="389">
                  <c:v>10.866279053659978</c:v>
                </c:pt>
                <c:pt idx="390">
                  <c:v>10.86631817195895</c:v>
                </c:pt>
                <c:pt idx="391">
                  <c:v>10.866357571506526</c:v>
                </c:pt>
                <c:pt idx="392">
                  <c:v>10.866397255140633</c:v>
                </c:pt>
                <c:pt idx="393">
                  <c:v>10.866437225738437</c:v>
                </c:pt>
                <c:pt idx="394">
                  <c:v>10.866477486217052</c:v>
                </c:pt>
                <c:pt idx="395">
                  <c:v>10.866518039534276</c:v>
                </c:pt>
                <c:pt idx="396">
                  <c:v>10.86655888868933</c:v>
                </c:pt>
                <c:pt idx="397">
                  <c:v>10.86660003672363</c:v>
                </c:pt>
                <c:pt idx="398">
                  <c:v>10.866641486721566</c:v>
                </c:pt>
                <c:pt idx="399">
                  <c:v>10.866683241811296</c:v>
                </c:pt>
                <c:pt idx="400">
                  <c:v>10.866725305165573</c:v>
                </c:pt>
                <c:pt idx="401">
                  <c:v>10.866767680002578</c:v>
                </c:pt>
                <c:pt idx="402">
                  <c:v>10.866810369586778</c:v>
                </c:pt>
                <c:pt idx="403">
                  <c:v>10.866853377229805</c:v>
                </c:pt>
                <c:pt idx="404">
                  <c:v>10.866896706291355</c:v>
                </c:pt>
                <c:pt idx="405">
                  <c:v>10.866940360180109</c:v>
                </c:pt>
                <c:pt idx="406">
                  <c:v>10.866984342354675</c:v>
                </c:pt>
                <c:pt idx="407">
                  <c:v>10.867028656324553</c:v>
                </c:pt>
                <c:pt idx="408">
                  <c:v>10.867073305651129</c:v>
                </c:pt>
                <c:pt idx="409">
                  <c:v>10.86711829394868</c:v>
                </c:pt>
                <c:pt idx="410">
                  <c:v>10.867163624885421</c:v>
                </c:pt>
                <c:pt idx="411">
                  <c:v>10.867209302184564</c:v>
                </c:pt>
                <c:pt idx="412">
                  <c:v>10.86725532962541</c:v>
                </c:pt>
              </c:numCache>
            </c:numRef>
          </c:xVal>
          <c:yVal>
            <c:numRef>
              <c:f>Calculation!$G$61:$G$473</c:f>
              <c:numCache>
                <c:formatCode>0.000_ </c:formatCode>
                <c:ptCount val="413"/>
                <c:pt idx="0">
                  <c:v>12.706414582166436</c:v>
                </c:pt>
                <c:pt idx="1">
                  <c:v>16.509800851805949</c:v>
                </c:pt>
                <c:pt idx="2">
                  <c:v>21.541211368029025</c:v>
                </c:pt>
                <c:pt idx="3">
                  <c:v>25.253155286600958</c:v>
                </c:pt>
                <c:pt idx="4">
                  <c:v>29.488713450889083</c:v>
                </c:pt>
                <c:pt idx="5">
                  <c:v>34.305835196416368</c:v>
                </c:pt>
                <c:pt idx="6">
                  <c:v>39.767096626946831</c:v>
                </c:pt>
                <c:pt idx="7">
                  <c:v>45.939915425898818</c:v>
                </c:pt>
                <c:pt idx="8">
                  <c:v>52.896767274621233</c:v>
                </c:pt>
                <c:pt idx="9">
                  <c:v>60.715403558335574</c:v>
                </c:pt>
                <c:pt idx="10">
                  <c:v>69.479070109004724</c:v>
                </c:pt>
                <c:pt idx="11">
                  <c:v>79.276726780252901</c:v>
                </c:pt>
                <c:pt idx="12">
                  <c:v>90.203267686092559</c:v>
                </c:pt>
                <c:pt idx="13">
                  <c:v>102.35974196652302</c:v>
                </c:pt>
                <c:pt idx="14">
                  <c:v>115.85357497185539</c:v>
                </c:pt>
                <c:pt idx="15">
                  <c:v>130.7987897841769</c:v>
                </c:pt>
                <c:pt idx="16">
                  <c:v>147.31622902026805</c:v>
                </c:pt>
                <c:pt idx="17">
                  <c:v>165.5337768853008</c:v>
                </c:pt>
                <c:pt idx="18">
                  <c:v>185.58658147065469</c:v>
                </c:pt>
                <c:pt idx="19">
                  <c:v>207.61727731278273</c:v>
                </c:pt>
                <c:pt idx="20">
                  <c:v>231.77620825341373</c:v>
                </c:pt>
                <c:pt idx="21">
                  <c:v>258.22165066343325</c:v>
                </c:pt>
                <c:pt idx="22">
                  <c:v>287.12003711490081</c:v>
                </c:pt>
                <c:pt idx="23">
                  <c:v>318.64618060795073</c:v>
                </c:pt>
                <c:pt idx="24">
                  <c:v>352.98349947874647</c:v>
                </c:pt>
                <c:pt idx="25">
                  <c:v>390.32424313785913</c:v>
                </c:pt>
                <c:pt idx="26">
                  <c:v>430.86971880643358</c:v>
                </c:pt>
                <c:pt idx="27">
                  <c:v>474.83051944014079</c:v>
                </c:pt>
                <c:pt idx="28">
                  <c:v>522.42675304885108</c:v>
                </c:pt>
                <c:pt idx="29">
                  <c:v>573.88827364302017</c:v>
                </c:pt>
                <c:pt idx="30">
                  <c:v>629.45491405523023</c:v>
                </c:pt>
                <c:pt idx="31">
                  <c:v>689.37672090778744</c:v>
                </c:pt>
                <c:pt idx="32">
                  <c:v>753.91419201885162</c:v>
                </c:pt>
                <c:pt idx="33">
                  <c:v>823.33851655905971</c:v>
                </c:pt>
                <c:pt idx="34">
                  <c:v>897.93181829543937</c:v>
                </c:pt>
                <c:pt idx="35">
                  <c:v>977.98740228162706</c:v>
                </c:pt>
                <c:pt idx="36">
                  <c:v>1063.8100053782821</c:v>
                </c:pt>
                <c:pt idx="37">
                  <c:v>1155.7160510133847</c:v>
                </c:pt>
                <c:pt idx="38">
                  <c:v>1254.0339086208739</c:v>
                </c:pt>
                <c:pt idx="39">
                  <c:v>1359.1041582233945</c:v>
                </c:pt>
                <c:pt idx="40">
                  <c:v>1471.2798606602353</c:v>
                </c:pt>
                <c:pt idx="41">
                  <c:v>1590.926833991922</c:v>
                </c:pt>
                <c:pt idx="42">
                  <c:v>1718.423936654141</c:v>
                </c:pt>
                <c:pt idx="43">
                  <c:v>1854.1633579703951</c:v>
                </c:pt>
                <c:pt idx="44">
                  <c:v>1998.5509166815193</c:v>
                </c:pt>
                <c:pt idx="45">
                  <c:v>2152.006368193915</c:v>
                </c:pt>
                <c:pt idx="46">
                  <c:v>2314.9637213057358</c:v>
                </c:pt>
                <c:pt idx="47">
                  <c:v>2487.8715652275027</c:v>
                </c:pt>
                <c:pt idx="48">
                  <c:v>2671.1934077772366</c:v>
                </c:pt>
                <c:pt idx="49">
                  <c:v>2865.4080257049845</c:v>
                </c:pt>
                <c:pt idx="50">
                  <c:v>3071.0098281763767</c:v>
                </c:pt>
                <c:pt idx="51">
                  <c:v>3288.509234538692</c:v>
                </c:pt>
                <c:pt idx="52">
                  <c:v>3518.433067586805</c:v>
                </c:pt>
                <c:pt idx="53">
                  <c:v>3761.3249636561877</c:v>
                </c:pt>
                <c:pt idx="54">
                  <c:v>4017.7458009939837</c:v>
                </c:pt>
                <c:pt idx="55">
                  <c:v>4288.2741479944161</c:v>
                </c:pt>
                <c:pt idx="56">
                  <c:v>4573.5067330368902</c:v>
                </c:pt>
                <c:pt idx="57">
                  <c:v>4874.0589378369923</c:v>
                </c:pt>
                <c:pt idx="58">
                  <c:v>5190.5653164159939</c:v>
                </c:pt>
                <c:pt idx="59">
                  <c:v>5523.6801420048578</c:v>
                </c:pt>
                <c:pt idx="60">
                  <c:v>5874.0779844534763</c:v>
                </c:pt>
                <c:pt idx="61">
                  <c:v>6242.4543209829217</c:v>
                </c:pt>
                <c:pt idx="62">
                  <c:v>6629.5261834416742</c:v>
                </c:pt>
                <c:pt idx="63">
                  <c:v>7036.0328455790732</c:v>
                </c:pt>
                <c:pt idx="64">
                  <c:v>7462.7365542557582</c:v>
                </c:pt>
                <c:pt idx="65">
                  <c:v>7910.4233089782892</c:v>
                </c:pt>
                <c:pt idx="66">
                  <c:v>8379.9036946727829</c:v>
                </c:pt>
                <c:pt idx="67">
                  <c:v>8872.0137732274197</c:v>
                </c:pt>
                <c:pt idx="68">
                  <c:v>9387.6160400273911</c:v>
                </c:pt>
                <c:pt idx="69">
                  <c:v>9927.6004525225981</c:v>
                </c:pt>
                <c:pt idx="70">
                  <c:v>10492.885538801505</c:v>
                </c:pt>
                <c:pt idx="71">
                  <c:v>11084.419595229991</c:v>
                </c:pt>
                <c:pt idx="72">
                  <c:v>11703.181983483177</c:v>
                </c:pt>
                <c:pt idx="73">
                  <c:v>12350.184538778836</c:v>
                </c:pt>
                <c:pt idx="74">
                  <c:v>13026.473102843358</c:v>
                </c:pt>
                <c:pt idx="75">
                  <c:v>13631.911110411073</c:v>
                </c:pt>
                <c:pt idx="76">
                  <c:v>14220.576948924581</c:v>
                </c:pt>
                <c:pt idx="77">
                  <c:v>14789.451387385183</c:v>
                </c:pt>
                <c:pt idx="78">
                  <c:v>15377.126254474639</c:v>
                </c:pt>
                <c:pt idx="79">
                  <c:v>15984.119998464448</c:v>
                </c:pt>
                <c:pt idx="80">
                  <c:v>16610.966838594879</c:v>
                </c:pt>
                <c:pt idx="81">
                  <c:v>17258.216187011749</c:v>
                </c:pt>
                <c:pt idx="82">
                  <c:v>17926.433381550789</c:v>
                </c:pt>
                <c:pt idx="83">
                  <c:v>18616.200480844484</c:v>
                </c:pt>
                <c:pt idx="84">
                  <c:v>19328.117129846571</c:v>
                </c:pt>
                <c:pt idx="85">
                  <c:v>20062.801504120114</c:v>
                </c:pt>
                <c:pt idx="86">
                  <c:v>20820.891342465769</c:v>
                </c:pt>
                <c:pt idx="87">
                  <c:v>21603.045078893399</c:v>
                </c:pt>
                <c:pt idx="88">
                  <c:v>22409.943086635645</c:v>
                </c:pt>
                <c:pt idx="89">
                  <c:v>23242.289048905954</c:v>
                </c:pt>
                <c:pt idx="90">
                  <c:v>24100.811473467162</c:v>
                </c:pt>
                <c:pt idx="91">
                  <c:v>24986.265370942037</c:v>
                </c:pt>
                <c:pt idx="92">
                  <c:v>25899.434120164107</c:v>
                </c:pt>
                <c:pt idx="93">
                  <c:v>26841.131547993631</c:v>
                </c:pt>
                <c:pt idx="94">
                  <c:v>27812.204255967048</c:v>
                </c:pt>
                <c:pt idx="95">
                  <c:v>28813.534232179965</c:v>
                </c:pt>
                <c:pt idx="96">
                  <c:v>29846.041794187466</c:v>
                </c:pt>
                <c:pt idx="97">
                  <c:v>30910.68891778465</c:v>
                </c:pt>
                <c:pt idx="98">
                  <c:v>31806.442176756893</c:v>
                </c:pt>
                <c:pt idx="99">
                  <c:v>32641.698114493629</c:v>
                </c:pt>
                <c:pt idx="100">
                  <c:v>33411.849596273474</c:v>
                </c:pt>
                <c:pt idx="101">
                  <c:v>34198.146528053425</c:v>
                </c:pt>
                <c:pt idx="102">
                  <c:v>35000.931616260408</c:v>
                </c:pt>
                <c:pt idx="103">
                  <c:v>35820.581454622697</c:v>
                </c:pt>
                <c:pt idx="104">
                  <c:v>36657.487701333943</c:v>
                </c:pt>
                <c:pt idx="105">
                  <c:v>37512.058304798207</c:v>
                </c:pt>
                <c:pt idx="106">
                  <c:v>38384.718831969964</c:v>
                </c:pt>
                <c:pt idx="107">
                  <c:v>39275.913954952499</c:v>
                </c:pt>
                <c:pt idx="108">
                  <c:v>40186.109119966561</c:v>
                </c:pt>
                <c:pt idx="109">
                  <c:v>41115.792427445725</c:v>
                </c:pt>
                <c:pt idx="110">
                  <c:v>42065.476757530138</c:v>
                </c:pt>
                <c:pt idx="111">
                  <c:v>43035.702182111119</c:v>
                </c:pt>
                <c:pt idx="112">
                  <c:v>44027.038713024864</c:v>
                </c:pt>
                <c:pt idx="113">
                  <c:v>45040.08944657442</c:v>
                </c:pt>
                <c:pt idx="114">
                  <c:v>46075.494177808956</c:v>
                </c:pt>
                <c:pt idx="115">
                  <c:v>47133.933574769573</c:v>
                </c:pt>
                <c:pt idx="116">
                  <c:v>48216.13402422997</c:v>
                </c:pt>
                <c:pt idx="117">
                  <c:v>49322.873287930146</c:v>
                </c:pt>
                <c:pt idx="118">
                  <c:v>50454.987143798753</c:v>
                </c:pt>
                <c:pt idx="119">
                  <c:v>51613.377233194587</c:v>
                </c:pt>
                <c:pt idx="120">
                  <c:v>52799.020396588508</c:v>
                </c:pt>
                <c:pt idx="121">
                  <c:v>54012.979862185384</c:v>
                </c:pt>
                <c:pt idx="122">
                  <c:v>55256.41876291157</c:v>
                </c:pt>
                <c:pt idx="123">
                  <c:v>56530.616609064302</c:v>
                </c:pt>
                <c:pt idx="124">
                  <c:v>57836.989554734064</c:v>
                </c:pt>
                <c:pt idx="125">
                  <c:v>58841.437008463137</c:v>
                </c:pt>
                <c:pt idx="126">
                  <c:v>59701.857638443886</c:v>
                </c:pt>
                <c:pt idx="127">
                  <c:v>60410.921044778035</c:v>
                </c:pt>
                <c:pt idx="128">
                  <c:v>61130.279626093448</c:v>
                </c:pt>
                <c:pt idx="129">
                  <c:v>61860.004795074121</c:v>
                </c:pt>
                <c:pt idx="130">
                  <c:v>62600.441991029737</c:v>
                </c:pt>
                <c:pt idx="131">
                  <c:v>63351.963355677268</c:v>
                </c:pt>
                <c:pt idx="132">
                  <c:v>64114.972584398944</c:v>
                </c:pt>
                <c:pt idx="133">
                  <c:v>64889.909186152545</c:v>
                </c:pt>
                <c:pt idx="134">
                  <c:v>65677.253533343071</c:v>
                </c:pt>
                <c:pt idx="135">
                  <c:v>66477.532879458842</c:v>
                </c:pt>
                <c:pt idx="136">
                  <c:v>67291.328582137387</c:v>
                </c:pt>
                <c:pt idx="137">
                  <c:v>68119.284841550558</c:v>
                </c:pt>
                <c:pt idx="138">
                  <c:v>68962.119362796817</c:v>
                </c:pt>
                <c:pt idx="139">
                  <c:v>69820.636488018834</c:v>
                </c:pt>
                <c:pt idx="140">
                  <c:v>70695.743536833907</c:v>
                </c:pt>
                <c:pt idx="141">
                  <c:v>71588.471369642182</c:v>
                </c:pt>
                <c:pt idx="142">
                  <c:v>72500.000590472162</c:v>
                </c:pt>
                <c:pt idx="143">
                  <c:v>73431.695403624704</c:v>
                </c:pt>
                <c:pt idx="144">
                  <c:v>74385.148046639617</c:v>
                </c:pt>
                <c:pt idx="145">
                  <c:v>75362.238137209511</c:v>
                </c:pt>
                <c:pt idx="146">
                  <c:v>76365.213539353601</c:v>
                </c:pt>
                <c:pt idx="147">
                  <c:v>77396.803106100328</c:v>
                </c:pt>
                <c:pt idx="148">
                  <c:v>78460.378095699125</c:v>
                </c:pt>
                <c:pt idx="149">
                  <c:v>79560.190592865591</c:v>
                </c:pt>
                <c:pt idx="150">
                  <c:v>80701.738989323378</c:v>
                </c:pt>
                <c:pt idx="151">
                  <c:v>81892.354018485625</c:v>
                </c:pt>
                <c:pt idx="152">
                  <c:v>83142.19231180819</c:v>
                </c:pt>
                <c:pt idx="153">
                  <c:v>84238.281444451306</c:v>
                </c:pt>
                <c:pt idx="154">
                  <c:v>85188.059066137313</c:v>
                </c:pt>
                <c:pt idx="155">
                  <c:v>85979.79387329075</c:v>
                </c:pt>
                <c:pt idx="156">
                  <c:v>86826.897964918491</c:v>
                </c:pt>
                <c:pt idx="157">
                  <c:v>87740.614667710237</c:v>
                </c:pt>
                <c:pt idx="158">
                  <c:v>88750.069155133489</c:v>
                </c:pt>
                <c:pt idx="159">
                  <c:v>89792.787741381631</c:v>
                </c:pt>
                <c:pt idx="160">
                  <c:v>90815.681271908805</c:v>
                </c:pt>
                <c:pt idx="161">
                  <c:v>92036.094775662699</c:v>
                </c:pt>
                <c:pt idx="162">
                  <c:v>93539.87987857846</c:v>
                </c:pt>
                <c:pt idx="163">
                  <c:v>94611.674902306826</c:v>
                </c:pt>
                <c:pt idx="164">
                  <c:v>94901.743106579917</c:v>
                </c:pt>
                <c:pt idx="165">
                  <c:v>94653.760960840504</c:v>
                </c:pt>
                <c:pt idx="166">
                  <c:v>94747.307996439675</c:v>
                </c:pt>
                <c:pt idx="167">
                  <c:v>95144.430510436243</c:v>
                </c:pt>
                <c:pt idx="168">
                  <c:v>95374.832045773845</c:v>
                </c:pt>
                <c:pt idx="169">
                  <c:v>95432.353100309338</c:v>
                </c:pt>
                <c:pt idx="170">
                  <c:v>95388.030470790691</c:v>
                </c:pt>
                <c:pt idx="171">
                  <c:v>95279.478066413154</c:v>
                </c:pt>
                <c:pt idx="172">
                  <c:v>95124.977395078997</c:v>
                </c:pt>
                <c:pt idx="173">
                  <c:v>94935.012464220606</c:v>
                </c:pt>
                <c:pt idx="174">
                  <c:v>94716.452008071923</c:v>
                </c:pt>
                <c:pt idx="175">
                  <c:v>94474.167782692108</c:v>
                </c:pt>
                <c:pt idx="176">
                  <c:v>94211.795264409084</c:v>
                </c:pt>
                <c:pt idx="177">
                  <c:v>93932.147468774885</c:v>
                </c:pt>
                <c:pt idx="178">
                  <c:v>93637.46202091944</c:v>
                </c:pt>
                <c:pt idx="179">
                  <c:v>93329.558393532556</c:v>
                </c:pt>
                <c:pt idx="180">
                  <c:v>93009.942869938517</c:v>
                </c:pt>
                <c:pt idx="181">
                  <c:v>92679.881303783841</c:v>
                </c:pt>
                <c:pt idx="182">
                  <c:v>92340.451132115923</c:v>
                </c:pt>
                <c:pt idx="183">
                  <c:v>91992.579526250658</c:v>
                </c:pt>
                <c:pt idx="184">
                  <c:v>91637.071993800055</c:v>
                </c:pt>
                <c:pt idx="185">
                  <c:v>91274.634230355907</c:v>
                </c:pt>
                <c:pt idx="186">
                  <c:v>90905.889091160148</c:v>
                </c:pt>
                <c:pt idx="187">
                  <c:v>90531.38996527376</c:v>
                </c:pt>
                <c:pt idx="188">
                  <c:v>90151.631451596506</c:v>
                </c:pt>
                <c:pt idx="189">
                  <c:v>89767.057979985446</c:v>
                </c:pt>
                <c:pt idx="190">
                  <c:v>89378.070845757014</c:v>
                </c:pt>
                <c:pt idx="191">
                  <c:v>88985.034003866167</c:v>
                </c:pt>
                <c:pt idx="192">
                  <c:v>88588.278882533719</c:v>
                </c:pt>
                <c:pt idx="193">
                  <c:v>88188.108413741269</c:v>
                </c:pt>
                <c:pt idx="194">
                  <c:v>87784.8004323684</c:v>
                </c:pt>
                <c:pt idx="195">
                  <c:v>87378.610561946625</c:v>
                </c:pt>
                <c:pt idx="196">
                  <c:v>86969.774679642054</c:v>
                </c:pt>
                <c:pt idx="197">
                  <c:v>86558.51103382853</c:v>
                </c:pt>
                <c:pt idx="198">
                  <c:v>86145.02207286068</c:v>
                </c:pt>
                <c:pt idx="199">
                  <c:v>85729.496032259849</c:v>
                </c:pt>
                <c:pt idx="200">
                  <c:v>85312.108318576487</c:v>
                </c:pt>
                <c:pt idx="201">
                  <c:v>84893.022721228175</c:v>
                </c:pt>
                <c:pt idx="202">
                  <c:v>84472.392477993038</c:v>
                </c:pt>
                <c:pt idx="203">
                  <c:v>84050.361215435318</c:v>
                </c:pt>
                <c:pt idx="204">
                  <c:v>83627.063781920806</c:v>
                </c:pt>
                <c:pt idx="205">
                  <c:v>83202.626988009783</c:v>
                </c:pt>
                <c:pt idx="206">
                  <c:v>82777.170266661633</c:v>
                </c:pt>
                <c:pt idx="207">
                  <c:v>82350.806263705628</c:v>
                </c:pt>
                <c:pt idx="208">
                  <c:v>81923.641367487682</c:v>
                </c:pt>
                <c:pt idx="209">
                  <c:v>81495.776185271898</c:v>
                </c:pt>
                <c:pt idx="210">
                  <c:v>81067.305972849877</c:v>
                </c:pt>
                <c:pt idx="211">
                  <c:v>80638.321022937904</c:v>
                </c:pt>
                <c:pt idx="212">
                  <c:v>80208.907017148478</c:v>
                </c:pt>
                <c:pt idx="213">
                  <c:v>79779.145345657744</c:v>
                </c:pt>
                <c:pt idx="214">
                  <c:v>79349.113398186266</c:v>
                </c:pt>
                <c:pt idx="215">
                  <c:v>78918.884829397779</c:v>
                </c:pt>
                <c:pt idx="216">
                  <c:v>78488.529801463592</c:v>
                </c:pt>
                <c:pt idx="217">
                  <c:v>78058.11520616425</c:v>
                </c:pt>
                <c:pt idx="218">
                  <c:v>77627.704868625253</c:v>
                </c:pt>
                <c:pt idx="219">
                  <c:v>77197.359734550831</c:v>
                </c:pt>
                <c:pt idx="220">
                  <c:v>76767.138042563951</c:v>
                </c:pt>
                <c:pt idx="221">
                  <c:v>76337.095483101264</c:v>
                </c:pt>
                <c:pt idx="222">
                  <c:v>75907.285345141776</c:v>
                </c:pt>
                <c:pt idx="223">
                  <c:v>75477.75865189766</c:v>
                </c:pt>
                <c:pt idx="224">
                  <c:v>75048.564286497494</c:v>
                </c:pt>
                <c:pt idx="225">
                  <c:v>74619.749108527132</c:v>
                </c:pt>
                <c:pt idx="226">
                  <c:v>74191.358062277941</c:v>
                </c:pt>
                <c:pt idx="227">
                  <c:v>73763.434277405802</c:v>
                </c:pt>
                <c:pt idx="228">
                  <c:v>73336.019162637953</c:v>
                </c:pt>
                <c:pt idx="229">
                  <c:v>72909.152493137604</c:v>
                </c:pt>
                <c:pt idx="230">
                  <c:v>72482.872492043069</c:v>
                </c:pt>
                <c:pt idx="231">
                  <c:v>72057.215906639351</c:v>
                </c:pt>
                <c:pt idx="232">
                  <c:v>71632.218079624436</c:v>
                </c:pt>
                <c:pt idx="233">
                  <c:v>71207.913015830229</c:v>
                </c:pt>
                <c:pt idx="234">
                  <c:v>70784.333444773685</c:v>
                </c:pt>
                <c:pt idx="235">
                  <c:v>70361.510879339898</c:v>
                </c:pt>
                <c:pt idx="236">
                  <c:v>69939.47567090235</c:v>
                </c:pt>
                <c:pt idx="237">
                  <c:v>69518.257061135489</c:v>
                </c:pt>
                <c:pt idx="238">
                  <c:v>69097.88323078031</c:v>
                </c:pt>
                <c:pt idx="239">
                  <c:v>68678.381345559028</c:v>
                </c:pt>
                <c:pt idx="240">
                  <c:v>68259.777599463734</c:v>
                </c:pt>
                <c:pt idx="241">
                  <c:v>67842.097255593108</c:v>
                </c:pt>
                <c:pt idx="242">
                  <c:v>67425.364684709668</c:v>
                </c:pt>
                <c:pt idx="243">
                  <c:v>67009.603401670087</c:v>
                </c:pt>
                <c:pt idx="244">
                  <c:v>66594.836099887791</c:v>
                </c:pt>
                <c:pt idx="245">
                  <c:v>66181.084683940586</c:v>
                </c:pt>
                <c:pt idx="246">
                  <c:v>65768.370300448514</c:v>
                </c:pt>
                <c:pt idx="247">
                  <c:v>65356.713367352844</c:v>
                </c:pt>
                <c:pt idx="248">
                  <c:v>64946.133601674737</c:v>
                </c:pt>
                <c:pt idx="249">
                  <c:v>64536.650045863295</c:v>
                </c:pt>
                <c:pt idx="250">
                  <c:v>64128.28109282229</c:v>
                </c:pt>
                <c:pt idx="251">
                  <c:v>63721.044509693493</c:v>
                </c:pt>
                <c:pt idx="252">
                  <c:v>63314.957460467886</c:v>
                </c:pt>
                <c:pt idx="253">
                  <c:v>62910.036527512442</c:v>
                </c:pt>
                <c:pt idx="254">
                  <c:v>62506.297732053565</c:v>
                </c:pt>
                <c:pt idx="255">
                  <c:v>62103.756553700827</c:v>
                </c:pt>
                <c:pt idx="256">
                  <c:v>61702.427949053003</c:v>
                </c:pt>
                <c:pt idx="257">
                  <c:v>61302.32636945149</c:v>
                </c:pt>
                <c:pt idx="258">
                  <c:v>60903.465777914702</c:v>
                </c:pt>
                <c:pt idx="259">
                  <c:v>60505.859665306401</c:v>
                </c:pt>
                <c:pt idx="260">
                  <c:v>60109.521065795649</c:v>
                </c:pt>
                <c:pt idx="261">
                  <c:v>59714.462571614233</c:v>
                </c:pt>
                <c:pt idx="262">
                  <c:v>59320.696347188692</c:v>
                </c:pt>
                <c:pt idx="263">
                  <c:v>58928.23414265125</c:v>
                </c:pt>
                <c:pt idx="264">
                  <c:v>58537.087306775851</c:v>
                </c:pt>
                <c:pt idx="265">
                  <c:v>58147.266799368546</c:v>
                </c:pt>
                <c:pt idx="266">
                  <c:v>57758.783203138628</c:v>
                </c:pt>
                <c:pt idx="267">
                  <c:v>57371.646735080249</c:v>
                </c:pt>
                <c:pt idx="268">
                  <c:v>56985.867257388629</c:v>
                </c:pt>
                <c:pt idx="269">
                  <c:v>56601.454287930566</c:v>
                </c:pt>
                <c:pt idx="270">
                  <c:v>56218.417010300691</c:v>
                </c:pt>
                <c:pt idx="271">
                  <c:v>55836.764283474688</c:v>
                </c:pt>
                <c:pt idx="272">
                  <c:v>55456.504651084004</c:v>
                </c:pt>
                <c:pt idx="273">
                  <c:v>55077.646350335883</c:v>
                </c:pt>
                <c:pt idx="274">
                  <c:v>54700.197320580497</c:v>
                </c:pt>
                <c:pt idx="275">
                  <c:v>54324.165211558691</c:v>
                </c:pt>
                <c:pt idx="276">
                  <c:v>53949.557391337723</c:v>
                </c:pt>
                <c:pt idx="277">
                  <c:v>53576.380953951724</c:v>
                </c:pt>
                <c:pt idx="278">
                  <c:v>53204.642726754682</c:v>
                </c:pt>
                <c:pt idx="279">
                  <c:v>52834.349277508714</c:v>
                </c:pt>
                <c:pt idx="280">
                  <c:v>52465.506921217137</c:v>
                </c:pt>
                <c:pt idx="281">
                  <c:v>52098.121726707388</c:v>
                </c:pt>
                <c:pt idx="282">
                  <c:v>51732.199522980911</c:v>
                </c:pt>
                <c:pt idx="283">
                  <c:v>51367.745905344054</c:v>
                </c:pt>
                <c:pt idx="284">
                  <c:v>51004.766241321646</c:v>
                </c:pt>
                <c:pt idx="285">
                  <c:v>50643.265676363182</c:v>
                </c:pt>
                <c:pt idx="286">
                  <c:v>50283.249139361404</c:v>
                </c:pt>
                <c:pt idx="287">
                  <c:v>49924.721347978892</c:v>
                </c:pt>
                <c:pt idx="288">
                  <c:v>49567.686813791668</c:v>
                </c:pt>
                <c:pt idx="289">
                  <c:v>49212.149847275075</c:v>
                </c:pt>
                <c:pt idx="290">
                  <c:v>48858.114562609517</c:v>
                </c:pt>
                <c:pt idx="291">
                  <c:v>48505.584882344025</c:v>
                </c:pt>
                <c:pt idx="292">
                  <c:v>48154.564541894448</c:v>
                </c:pt>
                <c:pt idx="293">
                  <c:v>47805.057093909636</c:v>
                </c:pt>
                <c:pt idx="294">
                  <c:v>47457.065912491656</c:v>
                </c:pt>
                <c:pt idx="295">
                  <c:v>47110.594197290091</c:v>
                </c:pt>
                <c:pt idx="296">
                  <c:v>46765.644977456395</c:v>
                </c:pt>
                <c:pt idx="297">
                  <c:v>46422.221115494584</c:v>
                </c:pt>
                <c:pt idx="298">
                  <c:v>46080.325310976274</c:v>
                </c:pt>
                <c:pt idx="299">
                  <c:v>45739.960104155507</c:v>
                </c:pt>
                <c:pt idx="300">
                  <c:v>45401.127879462343</c:v>
                </c:pt>
                <c:pt idx="301">
                  <c:v>45063.830868910052</c:v>
                </c:pt>
                <c:pt idx="302">
                  <c:v>44728.071155386082</c:v>
                </c:pt>
                <c:pt idx="303">
                  <c:v>44393.850675852176</c:v>
                </c:pt>
                <c:pt idx="304">
                  <c:v>44061.171224456441</c:v>
                </c:pt>
                <c:pt idx="305">
                  <c:v>43730.034455545319</c:v>
                </c:pt>
                <c:pt idx="306">
                  <c:v>43400.44188660619</c:v>
                </c:pt>
                <c:pt idx="307">
                  <c:v>43072.394901107022</c:v>
                </c:pt>
                <c:pt idx="308">
                  <c:v>42745.894751274885</c:v>
                </c:pt>
                <c:pt idx="309">
                  <c:v>42420.942560785254</c:v>
                </c:pt>
                <c:pt idx="310">
                  <c:v>42097.539327384438</c:v>
                </c:pt>
                <c:pt idx="311">
                  <c:v>41775.685925437072</c:v>
                </c:pt>
                <c:pt idx="312">
                  <c:v>41455.383108407463</c:v>
                </c:pt>
                <c:pt idx="313">
                  <c:v>41136.631511272666</c:v>
                </c:pt>
                <c:pt idx="314">
                  <c:v>40819.431652872583</c:v>
                </c:pt>
                <c:pt idx="315">
                  <c:v>40503.783938200868</c:v>
                </c:pt>
                <c:pt idx="316">
                  <c:v>40189.688660630942</c:v>
                </c:pt>
                <c:pt idx="317">
                  <c:v>39877.146004092698</c:v>
                </c:pt>
                <c:pt idx="318">
                  <c:v>39566.156045183183</c:v>
                </c:pt>
                <c:pt idx="319">
                  <c:v>39256.718755232629</c:v>
                </c:pt>
                <c:pt idx="320">
                  <c:v>38948.834002320022</c:v>
                </c:pt>
                <c:pt idx="321">
                  <c:v>38642.501553227688</c:v>
                </c:pt>
                <c:pt idx="322">
                  <c:v>38337.721075361216</c:v>
                </c:pt>
                <c:pt idx="323">
                  <c:v>38034.492138613459</c:v>
                </c:pt>
                <c:pt idx="324">
                  <c:v>37732.814217186198</c:v>
                </c:pt>
                <c:pt idx="325">
                  <c:v>37432.686691371222</c:v>
                </c:pt>
                <c:pt idx="326">
                  <c:v>37134.108849287455</c:v>
                </c:pt>
                <c:pt idx="327">
                  <c:v>36837.079888573331</c:v>
                </c:pt>
                <c:pt idx="328">
                  <c:v>36541.598918043856</c:v>
                </c:pt>
                <c:pt idx="329">
                  <c:v>36247.664959316033</c:v>
                </c:pt>
                <c:pt idx="330">
                  <c:v>35955.27694838246</c:v>
                </c:pt>
                <c:pt idx="331">
                  <c:v>35664.433737161584</c:v>
                </c:pt>
                <c:pt idx="332">
                  <c:v>35375.134095009875</c:v>
                </c:pt>
                <c:pt idx="333">
                  <c:v>35087.376710197801</c:v>
                </c:pt>
                <c:pt idx="334">
                  <c:v>34801.160191356597</c:v>
                </c:pt>
                <c:pt idx="335">
                  <c:v>34516.483068895446</c:v>
                </c:pt>
                <c:pt idx="336">
                  <c:v>34233.34379638367</c:v>
                </c:pt>
                <c:pt idx="337">
                  <c:v>33951.740751903802</c:v>
                </c:pt>
                <c:pt idx="338">
                  <c:v>33671.672239383159</c:v>
                </c:pt>
                <c:pt idx="339">
                  <c:v>33393.136489885452</c:v>
                </c:pt>
                <c:pt idx="340">
                  <c:v>33116.131662889617</c:v>
                </c:pt>
                <c:pt idx="341">
                  <c:v>32840.655847532165</c:v>
                </c:pt>
                <c:pt idx="342">
                  <c:v>32566.707063829832</c:v>
                </c:pt>
                <c:pt idx="343">
                  <c:v>32294.283263874015</c:v>
                </c:pt>
                <c:pt idx="344">
                  <c:v>32023.382333005175</c:v>
                </c:pt>
                <c:pt idx="345">
                  <c:v>31754.002090962258</c:v>
                </c:pt>
                <c:pt idx="346">
                  <c:v>31486.14029300911</c:v>
                </c:pt>
                <c:pt idx="347">
                  <c:v>31219.794631042416</c:v>
                </c:pt>
                <c:pt idx="348">
                  <c:v>30954.962734674267</c:v>
                </c:pt>
                <c:pt idx="349">
                  <c:v>30691.642172297576</c:v>
                </c:pt>
                <c:pt idx="350">
                  <c:v>30429.830452131773</c:v>
                </c:pt>
                <c:pt idx="351">
                  <c:v>30169.525023244638</c:v>
                </c:pt>
                <c:pt idx="352">
                  <c:v>29910.723276564288</c:v>
                </c:pt>
                <c:pt idx="353">
                  <c:v>29653.422545862701</c:v>
                </c:pt>
                <c:pt idx="354">
                  <c:v>29397.62010872797</c:v>
                </c:pt>
                <c:pt idx="355">
                  <c:v>29143.313187519369</c:v>
                </c:pt>
                <c:pt idx="356">
                  <c:v>28890.498950305457</c:v>
                </c:pt>
                <c:pt idx="357">
                  <c:v>28639.174511779325</c:v>
                </c:pt>
                <c:pt idx="358">
                  <c:v>28389.336934168852</c:v>
                </c:pt>
                <c:pt idx="359">
                  <c:v>28140.983228125631</c:v>
                </c:pt>
                <c:pt idx="360">
                  <c:v>27894.110353597553</c:v>
                </c:pt>
                <c:pt idx="361">
                  <c:v>27648.71522069303</c:v>
                </c:pt>
                <c:pt idx="362">
                  <c:v>27404.794690522449</c:v>
                </c:pt>
                <c:pt idx="363">
                  <c:v>27162.345576033207</c:v>
                </c:pt>
                <c:pt idx="364">
                  <c:v>26921.364642832486</c:v>
                </c:pt>
                <c:pt idx="365">
                  <c:v>26681.84860998486</c:v>
                </c:pt>
                <c:pt idx="366">
                  <c:v>26443.859875555303</c:v>
                </c:pt>
                <c:pt idx="367">
                  <c:v>26207.458195076724</c:v>
                </c:pt>
                <c:pt idx="368">
                  <c:v>25972.636052812926</c:v>
                </c:pt>
                <c:pt idx="369">
                  <c:v>25739.385958194991</c:v>
                </c:pt>
                <c:pt idx="370">
                  <c:v>25507.700445759056</c:v>
                </c:pt>
                <c:pt idx="371">
                  <c:v>25277.572075099775</c:v>
                </c:pt>
                <c:pt idx="372">
                  <c:v>25048.993430808925</c:v>
                </c:pt>
                <c:pt idx="373">
                  <c:v>24821.957122424712</c:v>
                </c:pt>
                <c:pt idx="374">
                  <c:v>24596.455784376278</c:v>
                </c:pt>
                <c:pt idx="375">
                  <c:v>24372.482075930788</c:v>
                </c:pt>
                <c:pt idx="376">
                  <c:v>24150.028681136933</c:v>
                </c:pt>
                <c:pt idx="377">
                  <c:v>23929.08830876771</c:v>
                </c:pt>
                <c:pt idx="378">
                  <c:v>23709.653692271317</c:v>
                </c:pt>
                <c:pt idx="379">
                  <c:v>23491.717589710544</c:v>
                </c:pt>
                <c:pt idx="380">
                  <c:v>23275.272783710967</c:v>
                </c:pt>
                <c:pt idx="381">
                  <c:v>23060.312081403325</c:v>
                </c:pt>
                <c:pt idx="382">
                  <c:v>22846.828314372626</c:v>
                </c:pt>
                <c:pt idx="383">
                  <c:v>22634.814338597091</c:v>
                </c:pt>
                <c:pt idx="384">
                  <c:v>22424.263034396412</c:v>
                </c:pt>
                <c:pt idx="385">
                  <c:v>22215.16730637506</c:v>
                </c:pt>
                <c:pt idx="386">
                  <c:v>22007.520083366064</c:v>
                </c:pt>
                <c:pt idx="387">
                  <c:v>21801.314318376506</c:v>
                </c:pt>
                <c:pt idx="388">
                  <c:v>21596.542988532172</c:v>
                </c:pt>
                <c:pt idx="389">
                  <c:v>21393.199095019481</c:v>
                </c:pt>
                <c:pt idx="390">
                  <c:v>21191.275663031221</c:v>
                </c:pt>
                <c:pt idx="391">
                  <c:v>20990.76574170974</c:v>
                </c:pt>
                <c:pt idx="392">
                  <c:v>20791.66240409029</c:v>
                </c:pt>
                <c:pt idx="393">
                  <c:v>20593.958747048033</c:v>
                </c:pt>
                <c:pt idx="394">
                  <c:v>20397.647891235807</c:v>
                </c:pt>
                <c:pt idx="395">
                  <c:v>20202.722981031955</c:v>
                </c:pt>
                <c:pt idx="396">
                  <c:v>20009.177184484237</c:v>
                </c:pt>
                <c:pt idx="397">
                  <c:v>19817.003693251285</c:v>
                </c:pt>
                <c:pt idx="398">
                  <c:v>19626.19572254549</c:v>
                </c:pt>
                <c:pt idx="399">
                  <c:v>19436.746511079109</c:v>
                </c:pt>
                <c:pt idx="400">
                  <c:v>19248.649321004697</c:v>
                </c:pt>
                <c:pt idx="401">
                  <c:v>19061.89743785877</c:v>
                </c:pt>
                <c:pt idx="402">
                  <c:v>18876.484170504958</c:v>
                </c:pt>
                <c:pt idx="403">
                  <c:v>18692.402851077266</c:v>
                </c:pt>
                <c:pt idx="404">
                  <c:v>18509.646834922471</c:v>
                </c:pt>
                <c:pt idx="405">
                  <c:v>18328.209500542238</c:v>
                </c:pt>
                <c:pt idx="406">
                  <c:v>18148.084249537707</c:v>
                </c:pt>
                <c:pt idx="407">
                  <c:v>17969.264506549232</c:v>
                </c:pt>
                <c:pt idx="408">
                  <c:v>17791.743719200364</c:v>
                </c:pt>
                <c:pt idx="409">
                  <c:v>17615.515358041204</c:v>
                </c:pt>
                <c:pt idx="410">
                  <c:v>17440.572916488694</c:v>
                </c:pt>
                <c:pt idx="411">
                  <c:v>17266.909910769638</c:v>
                </c:pt>
                <c:pt idx="412">
                  <c:v>17094.519879863437</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312899456"/>
        <c:axId val="313197312"/>
      </c:scatterChart>
      <c:valAx>
        <c:axId val="312899456"/>
        <c:scaling>
          <c:orientation val="minMax"/>
          <c:max val="12"/>
          <c:min val="0"/>
        </c:scaling>
        <c:delete val="0"/>
        <c:axPos val="b"/>
        <c:numFmt formatCode="0_ " sourceLinked="0"/>
        <c:majorTickMark val="out"/>
        <c:minorTickMark val="none"/>
        <c:tickLblPos val="nextTo"/>
        <c:txPr>
          <a:bodyPr/>
          <a:lstStyle/>
          <a:p>
            <a:pPr>
              <a:defRPr sz="1200"/>
            </a:pPr>
            <a:endParaRPr lang="zh-CN"/>
          </a:p>
        </c:txPr>
        <c:crossAx val="313197312"/>
        <c:crosses val="autoZero"/>
        <c:crossBetween val="midCat"/>
      </c:valAx>
      <c:valAx>
        <c:axId val="313197312"/>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31289945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2208.41</c:v>
                </c:pt>
                <c:pt idx="1">
                  <c:v>2230.41</c:v>
                </c:pt>
                <c:pt idx="2">
                  <c:v>2260.41</c:v>
                </c:pt>
              </c:numCache>
            </c:numRef>
          </c:xVal>
          <c:yVal>
            <c:numRef>
              <c:f>'W.H curve'!$E$8:$E$10</c:f>
              <c:numCache>
                <c:formatCode>0.00_);[Red]\(0.00\)</c:formatCode>
                <c:ptCount val="3"/>
                <c:pt idx="0">
                  <c:v>37</c:v>
                </c:pt>
                <c:pt idx="1">
                  <c:v>659</c:v>
                </c:pt>
                <c:pt idx="2">
                  <c:v>1989</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5322752"/>
        <c:axId val="315324288"/>
      </c:scatterChart>
      <c:valAx>
        <c:axId val="31532275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5324288"/>
        <c:crosses val="autoZero"/>
        <c:crossBetween val="midCat"/>
      </c:valAx>
      <c:valAx>
        <c:axId val="31532428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532275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6008320"/>
        <c:axId val="316191104"/>
      </c:scatterChart>
      <c:valAx>
        <c:axId val="316008320"/>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6191104"/>
        <c:crosses val="autoZero"/>
        <c:crossBetween val="midCat"/>
      </c:valAx>
      <c:valAx>
        <c:axId val="316191104"/>
        <c:scaling>
          <c:orientation val="minMax"/>
        </c:scaling>
        <c:delete val="0"/>
        <c:axPos val="l"/>
        <c:numFmt formatCode="General" sourceLinked="1"/>
        <c:majorTickMark val="out"/>
        <c:minorTickMark val="none"/>
        <c:tickLblPos val="nextTo"/>
        <c:txPr>
          <a:bodyPr/>
          <a:lstStyle/>
          <a:p>
            <a:pPr>
              <a:defRPr lang="en-US" sz="100"/>
            </a:pPr>
            <a:endParaRPr lang="zh-CN"/>
          </a:p>
        </c:txPr>
        <c:crossAx val="316008320"/>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7809408"/>
        <c:axId val="317811328"/>
      </c:scatterChart>
      <c:valAx>
        <c:axId val="317809408"/>
        <c:scaling>
          <c:orientation val="minMax"/>
        </c:scaling>
        <c:delete val="0"/>
        <c:axPos val="b"/>
        <c:numFmt formatCode="General" sourceLinked="1"/>
        <c:majorTickMark val="out"/>
        <c:minorTickMark val="none"/>
        <c:tickLblPos val="nextTo"/>
        <c:txPr>
          <a:bodyPr/>
          <a:lstStyle/>
          <a:p>
            <a:pPr>
              <a:defRPr sz="100"/>
            </a:pPr>
            <a:endParaRPr lang="zh-CN"/>
          </a:p>
        </c:txPr>
        <c:crossAx val="317811328"/>
        <c:crosses val="autoZero"/>
        <c:crossBetween val="midCat"/>
      </c:valAx>
      <c:valAx>
        <c:axId val="317811328"/>
        <c:scaling>
          <c:orientation val="minMax"/>
        </c:scaling>
        <c:delete val="0"/>
        <c:axPos val="l"/>
        <c:numFmt formatCode="General" sourceLinked="1"/>
        <c:majorTickMark val="out"/>
        <c:minorTickMark val="none"/>
        <c:tickLblPos val="nextTo"/>
        <c:txPr>
          <a:bodyPr/>
          <a:lstStyle/>
          <a:p>
            <a:pPr>
              <a:defRPr sz="100"/>
            </a:pPr>
            <a:endParaRPr lang="zh-CN"/>
          </a:p>
        </c:txPr>
        <c:crossAx val="317809408"/>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20951808"/>
        <c:axId val="320953728"/>
      </c:scatterChart>
      <c:valAx>
        <c:axId val="320951808"/>
        <c:scaling>
          <c:orientation val="minMax"/>
        </c:scaling>
        <c:delete val="0"/>
        <c:axPos val="b"/>
        <c:numFmt formatCode="General" sourceLinked="1"/>
        <c:majorTickMark val="out"/>
        <c:minorTickMark val="none"/>
        <c:tickLblPos val="nextTo"/>
        <c:crossAx val="320953728"/>
        <c:crosses val="autoZero"/>
        <c:crossBetween val="midCat"/>
      </c:valAx>
      <c:valAx>
        <c:axId val="320953728"/>
        <c:scaling>
          <c:orientation val="minMax"/>
        </c:scaling>
        <c:delete val="0"/>
        <c:axPos val="l"/>
        <c:majorGridlines/>
        <c:numFmt formatCode="General" sourceLinked="1"/>
        <c:majorTickMark val="out"/>
        <c:minorTickMark val="none"/>
        <c:tickLblPos val="nextTo"/>
        <c:crossAx val="32095180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7.600624718230498</c:v>
                </c:pt>
                <c:pt idx="95">
                  <c:v>7.6855666652362569</c:v>
                </c:pt>
                <c:pt idx="96">
                  <c:v>7.7716030802842155</c:v>
                </c:pt>
                <c:pt idx="97">
                  <c:v>7.8587679310906404</c:v>
                </c:pt>
                <c:pt idx="98">
                  <c:v>7.9470971661168193</c:v>
                </c:pt>
                <c:pt idx="99">
                  <c:v>8.0366288848988319</c:v>
                </c:pt>
                <c:pt idx="100">
                  <c:v>8.1274035278404355</c:v>
                </c:pt>
                <c:pt idx="101">
                  <c:v>8.219464088270092</c:v>
                </c:pt>
                <c:pt idx="102">
                  <c:v>8.3128563500533375</c:v>
                </c:pt>
                <c:pt idx="103">
                  <c:v>8.4076291546434359</c:v>
                </c:pt>
                <c:pt idx="104">
                  <c:v>8.5038347021709839</c:v>
                </c:pt>
                <c:pt idx="105">
                  <c:v>8.6015288920492861</c:v>
                </c:pt>
                <c:pt idx="106">
                  <c:v>8.700771709645915</c:v>
                </c:pt>
                <c:pt idx="107">
                  <c:v>8.8016276668961329</c:v>
                </c:pt>
                <c:pt idx="108">
                  <c:v>8.9041663063774106</c:v>
                </c:pt>
                <c:pt idx="109">
                  <c:v>9.0084627804174779</c:v>
                </c:pt>
                <c:pt idx="110">
                  <c:v>9.1145985193904888</c:v>
                </c:pt>
                <c:pt idx="111">
                  <c:v>9.2226620066255478</c:v>
                </c:pt>
                <c:pt idx="112">
                  <c:v>9.3327496815265061</c:v>
                </c:pt>
                <c:pt idx="113">
                  <c:v>9.4449669978734327</c:v>
                </c:pt>
                <c:pt idx="114">
                  <c:v>9.5594296712517952</c:v>
                </c:pt>
                <c:pt idx="115">
                  <c:v>9.6762651586972819</c:v>
                </c:pt>
                <c:pt idx="116">
                  <c:v>9.795614425749676</c:v>
                </c:pt>
                <c:pt idx="117">
                  <c:v>9.8576551149864269</c:v>
                </c:pt>
                <c:pt idx="118">
                  <c:v>9.9204224238678176</c:v>
                </c:pt>
                <c:pt idx="119">
                  <c:v>9.9839408466447317</c:v>
                </c:pt>
                <c:pt idx="120">
                  <c:v>10.048236383505492</c:v>
                </c:pt>
                <c:pt idx="121">
                  <c:v>10.113336675338493</c:v>
                </c:pt>
                <c:pt idx="122">
                  <c:v>10.179271154469724</c:v>
                </c:pt>
                <c:pt idx="123">
                  <c:v>10.246071213754933</c:v>
                </c:pt>
                <c:pt idx="124">
                  <c:v>10.313770396837693</c:v>
                </c:pt>
                <c:pt idx="125">
                  <c:v>10.38240461290725</c:v>
                </c:pt>
                <c:pt idx="126">
                  <c:v>10.452012379929954</c:v>
                </c:pt>
                <c:pt idx="127">
                  <c:v>10.522635101112504</c:v>
                </c:pt>
                <c:pt idx="128">
                  <c:v>10.594317380324288</c:v>
                </c:pt>
                <c:pt idx="129">
                  <c:v>10.667107383410912</c:v>
                </c:pt>
                <c:pt idx="130">
                  <c:v>10.741057253836667</c:v>
                </c:pt>
                <c:pt idx="131">
                  <c:v>10.816223592990372</c:v>
                </c:pt>
                <c:pt idx="132">
                  <c:v>10.892668017895238</c:v>
                </c:pt>
                <c:pt idx="133">
                  <c:v>10.970457812138433</c:v>
                </c:pt>
                <c:pt idx="134">
                  <c:v>11.049666689801798</c:v>
                </c:pt>
                <c:pt idx="135">
                  <c:v>11.130375697331344</c:v>
                </c:pt>
                <c:pt idx="136">
                  <c:v>11.212674285055867</c:v>
                </c:pt>
                <c:pt idx="137">
                  <c:v>11.2966615890484</c:v>
                </c:pt>
                <c:pt idx="138">
                  <c:v>11.382447976077362</c:v>
                </c:pt>
                <c:pt idx="139">
                  <c:v>11.470156920756814</c:v>
                </c:pt>
                <c:pt idx="140">
                  <c:v>11.559927306511943</c:v>
                </c:pt>
                <c:pt idx="141">
                  <c:v>11.651916273375397</c:v>
                </c:pt>
                <c:pt idx="142">
                  <c:v>11.746302780118484</c:v>
                </c:pt>
                <c:pt idx="143">
                  <c:v>11.843292112339141</c:v>
                </c:pt>
                <c:pt idx="144">
                  <c:v>11.943121662288195</c:v>
                </c:pt>
                <c:pt idx="145">
                  <c:v>12.04606844740105</c:v>
                </c:pt>
                <c:pt idx="146">
                  <c:v>12.152459051180687</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3107.0963195582713</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21667072"/>
        <c:axId val="322273664"/>
      </c:scatterChart>
      <c:valAx>
        <c:axId val="321667072"/>
        <c:scaling>
          <c:orientation val="minMax"/>
        </c:scaling>
        <c:delete val="0"/>
        <c:axPos val="b"/>
        <c:numFmt formatCode="0.00_ " sourceLinked="1"/>
        <c:majorTickMark val="out"/>
        <c:minorTickMark val="none"/>
        <c:tickLblPos val="nextTo"/>
        <c:crossAx val="322273664"/>
        <c:crosses val="autoZero"/>
        <c:crossBetween val="midCat"/>
      </c:valAx>
      <c:valAx>
        <c:axId val="322273664"/>
        <c:scaling>
          <c:orientation val="minMax"/>
        </c:scaling>
        <c:delete val="0"/>
        <c:axPos val="l"/>
        <c:majorGridlines/>
        <c:numFmt formatCode="0.00_ " sourceLinked="1"/>
        <c:majorTickMark val="out"/>
        <c:minorTickMark val="none"/>
        <c:tickLblPos val="nextTo"/>
        <c:crossAx val="321667072"/>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3" Type="http://schemas.openxmlformats.org/officeDocument/2006/relationships/image" Target="../media/image3.tiff"/><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733425</xdr:colOff>
          <xdr:row>28</xdr:row>
          <xdr:rowOff>142875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904875</xdr:colOff>
          <xdr:row>0</xdr:row>
          <xdr:rowOff>447675</xdr:rowOff>
        </xdr:from>
        <xdr:to>
          <xdr:col>15</xdr:col>
          <xdr:colOff>571500</xdr:colOff>
          <xdr:row>2</xdr:row>
          <xdr:rowOff>295275</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twoCellAnchor editAs="oneCell">
    <xdr:from>
      <xdr:col>0</xdr:col>
      <xdr:colOff>0</xdr:colOff>
      <xdr:row>0</xdr:row>
      <xdr:rowOff>0</xdr:rowOff>
    </xdr:from>
    <xdr:to>
      <xdr:col>2</xdr:col>
      <xdr:colOff>12840</xdr:colOff>
      <xdr:row>3</xdr:row>
      <xdr:rowOff>0</xdr:rowOff>
    </xdr:to>
    <xdr:pic>
      <xdr:nvPicPr>
        <xdr:cNvPr id="4" name="图片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384440" cy="1219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428625</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476250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476250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428625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638175</xdr:colOff>
          <xdr:row>17</xdr:row>
          <xdr:rowOff>190500</xdr:rowOff>
        </xdr:from>
        <xdr:to>
          <xdr:col>12</xdr:col>
          <xdr:colOff>161925</xdr:colOff>
          <xdr:row>19</xdr:row>
          <xdr:rowOff>114300</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457200</xdr:rowOff>
        </xdr:from>
        <xdr:to>
          <xdr:col>12</xdr:col>
          <xdr:colOff>657225</xdr:colOff>
          <xdr:row>2</xdr:row>
          <xdr:rowOff>304800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xdr:twoCellAnchor editAs="oneCell">
    <xdr:from>
      <xdr:col>0</xdr:col>
      <xdr:colOff>0</xdr:colOff>
      <xdr:row>0</xdr:row>
      <xdr:rowOff>0</xdr:rowOff>
    </xdr:from>
    <xdr:to>
      <xdr:col>1</xdr:col>
      <xdr:colOff>654085</xdr:colOff>
      <xdr:row>2</xdr:row>
      <xdr:rowOff>381000</xdr:rowOff>
    </xdr:to>
    <xdr:pic>
      <xdr:nvPicPr>
        <xdr:cNvPr id="8" name="图片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330360" cy="1171575"/>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tabSelected="1" workbookViewId="0">
      <selection activeCell="S28" sqref="S28"/>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1" t="s">
        <v>287</v>
      </c>
      <c r="B1" s="391"/>
      <c r="C1" s="391"/>
      <c r="D1" s="391"/>
      <c r="E1" s="391"/>
      <c r="F1" s="391"/>
      <c r="G1" s="391"/>
      <c r="H1" s="391"/>
      <c r="I1" s="391"/>
      <c r="J1" s="391"/>
      <c r="K1" s="391"/>
      <c r="L1" s="391"/>
      <c r="M1" s="391"/>
      <c r="N1" s="391"/>
      <c r="O1" s="394" t="s">
        <v>290</v>
      </c>
      <c r="P1" s="394"/>
    </row>
    <row r="2" spans="1:16" ht="27.75" customHeight="1" x14ac:dyDescent="0.15">
      <c r="A2" s="392" t="s">
        <v>288</v>
      </c>
      <c r="B2" s="392"/>
      <c r="C2" s="392"/>
      <c r="D2" s="392"/>
      <c r="E2" s="392"/>
      <c r="F2" s="392"/>
      <c r="G2" s="392"/>
      <c r="H2" s="392"/>
      <c r="I2" s="392"/>
      <c r="J2" s="392"/>
      <c r="K2" s="392"/>
      <c r="L2" s="392"/>
      <c r="M2" s="392"/>
      <c r="N2" s="392"/>
      <c r="O2" s="1">
        <v>1</v>
      </c>
      <c r="P2" s="1"/>
    </row>
    <row r="3" spans="1:16" ht="30.75" customHeight="1" x14ac:dyDescent="0.15">
      <c r="A3" s="393" t="s">
        <v>289</v>
      </c>
      <c r="B3" s="393"/>
      <c r="C3" s="393"/>
      <c r="D3" s="393"/>
      <c r="E3" s="393"/>
      <c r="F3" s="393"/>
      <c r="G3" s="393"/>
      <c r="H3" s="393"/>
      <c r="I3" s="393"/>
      <c r="J3" s="393"/>
      <c r="K3" s="393"/>
      <c r="L3" s="393"/>
      <c r="M3" s="393"/>
      <c r="N3" s="393"/>
      <c r="O3" s="1"/>
      <c r="P3" s="1"/>
    </row>
    <row r="4" spans="1:16" ht="3" hidden="1" customHeight="1" x14ac:dyDescent="0.15">
      <c r="A4" s="376" t="s">
        <v>292</v>
      </c>
      <c r="B4" s="382"/>
      <c r="C4" s="376" t="s">
        <v>293</v>
      </c>
      <c r="D4" s="382"/>
      <c r="E4" s="376" t="s">
        <v>294</v>
      </c>
      <c r="F4" s="382"/>
      <c r="G4" s="376" t="s">
        <v>295</v>
      </c>
      <c r="H4" s="382"/>
      <c r="I4" s="376" t="s">
        <v>296</v>
      </c>
      <c r="J4" s="382"/>
      <c r="K4" s="376" t="s">
        <v>297</v>
      </c>
      <c r="L4" s="390"/>
      <c r="M4" s="390"/>
      <c r="N4" s="390"/>
      <c r="O4" s="390"/>
      <c r="P4" s="390"/>
    </row>
    <row r="5" spans="1:16" ht="15" customHeight="1" x14ac:dyDescent="0.15">
      <c r="A5" s="399" t="s">
        <v>291</v>
      </c>
      <c r="B5" s="399"/>
      <c r="C5" s="399"/>
      <c r="D5" s="399"/>
      <c r="E5" s="399"/>
      <c r="F5" s="399"/>
      <c r="G5" s="399"/>
      <c r="H5" s="399"/>
      <c r="I5" s="399"/>
      <c r="J5" s="399"/>
      <c r="K5" s="399"/>
      <c r="L5" s="399"/>
      <c r="M5" s="399"/>
      <c r="N5" s="399"/>
      <c r="O5" s="399"/>
      <c r="P5" s="372"/>
    </row>
    <row r="6" spans="1:16" ht="15" customHeight="1" x14ac:dyDescent="0.15">
      <c r="A6" s="399"/>
      <c r="B6" s="399"/>
      <c r="C6" s="399"/>
      <c r="D6" s="399"/>
      <c r="E6" s="399"/>
      <c r="F6" s="399"/>
      <c r="G6" s="399"/>
      <c r="H6" s="399"/>
      <c r="I6" s="399"/>
      <c r="J6" s="399"/>
      <c r="K6" s="399"/>
      <c r="L6" s="399"/>
      <c r="M6" s="399"/>
      <c r="N6" s="399"/>
      <c r="O6" s="399"/>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389">
        <v>2261.41</v>
      </c>
      <c r="C8" s="366" t="s">
        <v>117</v>
      </c>
      <c r="D8" s="357"/>
      <c r="E8" s="14"/>
      <c r="F8" s="14"/>
      <c r="G8" s="14"/>
      <c r="H8" s="14"/>
      <c r="I8" s="256" t="s">
        <v>232</v>
      </c>
      <c r="J8" s="377">
        <v>0.36</v>
      </c>
      <c r="K8" s="366" t="s">
        <v>161</v>
      </c>
      <c r="L8" s="245"/>
      <c r="M8" s="245"/>
      <c r="N8" s="400" t="s">
        <v>304</v>
      </c>
      <c r="O8" s="400"/>
      <c r="P8" s="14"/>
    </row>
    <row r="9" spans="1:16" ht="15" customHeight="1" x14ac:dyDescent="0.15">
      <c r="A9" s="253" t="s">
        <v>283</v>
      </c>
      <c r="B9" s="358">
        <v>859</v>
      </c>
      <c r="C9" s="366" t="s">
        <v>298</v>
      </c>
      <c r="D9" s="357"/>
      <c r="E9" s="14"/>
      <c r="F9" s="14"/>
      <c r="G9" s="14"/>
      <c r="H9" s="14"/>
      <c r="I9" s="256" t="s">
        <v>233</v>
      </c>
      <c r="J9" s="378">
        <v>0.9</v>
      </c>
      <c r="K9" s="366" t="s">
        <v>163</v>
      </c>
      <c r="L9" s="245"/>
      <c r="M9" s="245"/>
      <c r="N9" s="400"/>
      <c r="O9" s="400"/>
      <c r="P9" s="14"/>
    </row>
    <row r="10" spans="1:16" ht="15" customHeight="1" x14ac:dyDescent="0.15">
      <c r="A10" s="253" t="s">
        <v>275</v>
      </c>
      <c r="B10" s="358">
        <v>2210</v>
      </c>
      <c r="C10" s="366" t="s">
        <v>144</v>
      </c>
      <c r="D10" s="357"/>
      <c r="E10" s="14"/>
      <c r="F10" s="14"/>
      <c r="G10" s="14"/>
      <c r="H10" s="14"/>
      <c r="I10" s="373" t="s">
        <v>278</v>
      </c>
      <c r="J10" s="379">
        <f>J8*J9*4.427</f>
        <v>1.434348</v>
      </c>
      <c r="K10" s="375" t="s">
        <v>303</v>
      </c>
      <c r="L10" s="14"/>
      <c r="M10" s="245"/>
      <c r="N10" s="119"/>
      <c r="O10" s="14"/>
      <c r="P10" s="14"/>
    </row>
    <row r="11" spans="1:16" ht="15" customHeight="1" x14ac:dyDescent="0.15">
      <c r="A11" s="69"/>
      <c r="B11" s="359"/>
      <c r="C11" s="65"/>
      <c r="D11" s="65"/>
      <c r="E11" s="14"/>
      <c r="F11" s="14"/>
      <c r="G11" s="14"/>
      <c r="H11" s="14"/>
      <c r="I11" s="256" t="s">
        <v>48</v>
      </c>
      <c r="J11" s="377">
        <v>0.8</v>
      </c>
      <c r="K11" s="366" t="s">
        <v>164</v>
      </c>
      <c r="L11" s="245"/>
      <c r="M11" s="14"/>
      <c r="N11" s="14"/>
      <c r="O11" s="14"/>
      <c r="P11" s="362"/>
    </row>
    <row r="12" spans="1:16" ht="15" customHeight="1" x14ac:dyDescent="0.15">
      <c r="A12" s="65"/>
      <c r="B12" s="397"/>
      <c r="C12" s="397"/>
      <c r="D12" s="397"/>
      <c r="E12" s="397"/>
      <c r="F12" s="397"/>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2262.8200000000002</v>
      </c>
      <c r="C14" s="368" t="s">
        <v>299</v>
      </c>
      <c r="D14" s="65"/>
      <c r="E14" s="65"/>
      <c r="F14" s="65"/>
      <c r="G14" s="65"/>
      <c r="H14" s="14"/>
      <c r="I14" s="253" t="s">
        <v>276</v>
      </c>
      <c r="J14" s="364">
        <v>2</v>
      </c>
      <c r="K14" s="368" t="s">
        <v>305</v>
      </c>
      <c r="L14" s="301"/>
      <c r="M14" s="301"/>
      <c r="N14" s="301"/>
      <c r="O14" s="14"/>
      <c r="P14" s="362"/>
    </row>
    <row r="15" spans="1:16" ht="15" customHeight="1" x14ac:dyDescent="0.15">
      <c r="A15" s="253" t="s">
        <v>241</v>
      </c>
      <c r="B15" s="388">
        <v>5</v>
      </c>
      <c r="C15" s="367" t="s">
        <v>300</v>
      </c>
      <c r="D15" s="257"/>
      <c r="E15" s="257"/>
      <c r="F15" s="68"/>
      <c r="G15" s="68"/>
      <c r="H15" s="14"/>
      <c r="I15" s="253" t="s">
        <v>237</v>
      </c>
      <c r="J15" s="264">
        <v>0.3</v>
      </c>
      <c r="K15" s="368" t="s">
        <v>306</v>
      </c>
      <c r="L15" s="301"/>
      <c r="M15" s="301"/>
      <c r="N15" s="301"/>
      <c r="O15" s="14"/>
      <c r="P15" s="14"/>
    </row>
    <row r="16" spans="1:16" ht="15" customHeight="1" x14ac:dyDescent="0.15">
      <c r="A16" s="253"/>
      <c r="B16" s="361"/>
      <c r="C16" s="356"/>
      <c r="D16" s="257"/>
      <c r="E16" s="257"/>
      <c r="F16" s="68"/>
      <c r="G16" s="68"/>
      <c r="H16" s="14"/>
      <c r="I16" s="253" t="s">
        <v>238</v>
      </c>
      <c r="J16" s="365">
        <v>3.8000000000000002E-4</v>
      </c>
      <c r="K16" s="368" t="s">
        <v>307</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5" t="s">
        <v>301</v>
      </c>
      <c r="B18" s="395"/>
      <c r="C18" s="253" t="s">
        <v>251</v>
      </c>
      <c r="D18" s="253" t="s">
        <v>252</v>
      </c>
      <c r="E18" s="253" t="s">
        <v>284</v>
      </c>
      <c r="F18" s="119"/>
      <c r="G18" s="14"/>
      <c r="H18" s="14"/>
      <c r="I18" s="302" t="s">
        <v>279</v>
      </c>
      <c r="J18" s="278">
        <v>13</v>
      </c>
      <c r="K18" s="369" t="s">
        <v>308</v>
      </c>
      <c r="L18" s="302"/>
      <c r="M18" s="345"/>
      <c r="N18" s="281"/>
      <c r="O18" s="68"/>
      <c r="P18" s="14"/>
    </row>
    <row r="19" spans="1:16" ht="15" customHeight="1" x14ac:dyDescent="0.15">
      <c r="A19" s="395"/>
      <c r="B19" s="395"/>
      <c r="C19" s="364">
        <v>2208.41</v>
      </c>
      <c r="D19" s="364">
        <v>2230.41</v>
      </c>
      <c r="E19" s="364">
        <v>2260.41</v>
      </c>
      <c r="F19" s="119"/>
      <c r="G19" s="14"/>
      <c r="H19" s="14"/>
      <c r="I19" s="383" t="s">
        <v>285</v>
      </c>
      <c r="J19" s="258">
        <v>37</v>
      </c>
      <c r="K19" s="370" t="s">
        <v>309</v>
      </c>
      <c r="L19" s="253"/>
      <c r="M19" s="346"/>
      <c r="N19" s="281"/>
      <c r="O19" s="68"/>
      <c r="P19" s="14"/>
    </row>
    <row r="20" spans="1:16" ht="15" customHeight="1" x14ac:dyDescent="0.15">
      <c r="A20" s="395" t="s">
        <v>302</v>
      </c>
      <c r="B20" s="396"/>
      <c r="C20" s="253" t="s">
        <v>259</v>
      </c>
      <c r="D20" s="253" t="s">
        <v>260</v>
      </c>
      <c r="E20" s="253" t="s">
        <v>261</v>
      </c>
      <c r="F20" s="119"/>
      <c r="G20" s="14"/>
      <c r="H20" s="362"/>
      <c r="I20" s="253" t="s">
        <v>271</v>
      </c>
      <c r="J20" s="263">
        <v>18.5</v>
      </c>
      <c r="K20" s="370" t="s">
        <v>310</v>
      </c>
      <c r="L20" s="253"/>
      <c r="M20" s="355"/>
      <c r="N20" s="352"/>
      <c r="O20" s="68"/>
      <c r="P20" s="14"/>
    </row>
    <row r="21" spans="1:16" ht="12" customHeight="1" x14ac:dyDescent="0.15">
      <c r="A21" s="396"/>
      <c r="B21" s="396"/>
      <c r="C21" s="364">
        <v>37</v>
      </c>
      <c r="D21" s="364">
        <v>659</v>
      </c>
      <c r="E21" s="364">
        <v>1989</v>
      </c>
      <c r="F21" s="119"/>
      <c r="G21" s="14"/>
      <c r="H21" s="362">
        <v>5</v>
      </c>
      <c r="I21" s="253" t="s">
        <v>280</v>
      </c>
      <c r="J21" s="354">
        <v>119</v>
      </c>
      <c r="K21" s="370" t="s">
        <v>311</v>
      </c>
      <c r="L21" s="249"/>
      <c r="M21" s="249"/>
      <c r="N21" s="248"/>
      <c r="O21" s="68"/>
      <c r="P21" s="14"/>
    </row>
    <row r="22" spans="1:16" ht="15" customHeight="1" x14ac:dyDescent="0.15">
      <c r="A22" s="360"/>
      <c r="B22" s="360"/>
      <c r="C22" s="360"/>
      <c r="D22" s="360"/>
      <c r="E22" s="360"/>
      <c r="F22" s="119"/>
      <c r="G22" s="14"/>
      <c r="H22" s="362"/>
      <c r="I22" s="119"/>
      <c r="J22" s="119"/>
      <c r="K22" s="119"/>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8"/>
      <c r="K29" s="398"/>
      <c r="L29" s="14"/>
      <c r="M29" s="14"/>
      <c r="N29" s="14"/>
      <c r="O29" s="14"/>
      <c r="P29" s="14"/>
    </row>
    <row r="30" spans="1:16" ht="15" customHeight="1" x14ac:dyDescent="0.15">
      <c r="A30" s="14"/>
      <c r="B30" s="14"/>
      <c r="C30" s="14"/>
      <c r="D30" s="14"/>
      <c r="E30" s="14"/>
      <c r="F30" s="14"/>
      <c r="G30" s="14"/>
      <c r="H30" s="14"/>
      <c r="I30" s="14"/>
      <c r="J30" s="398"/>
      <c r="K30" s="398"/>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733425</xdr:colOff>
                    <xdr:row>28</xdr:row>
                    <xdr:rowOff>142875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13</xdr:col>
                    <xdr:colOff>904875</xdr:colOff>
                    <xdr:row>0</xdr:row>
                    <xdr:rowOff>447675</xdr:rowOff>
                  </from>
                  <to>
                    <xdr:col>15</xdr:col>
                    <xdr:colOff>571500</xdr:colOff>
                    <xdr:row>2</xdr:row>
                    <xdr:rowOff>295275</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1001"/>
  <sheetViews>
    <sheetView zoomScaleNormal="100" workbookViewId="0">
      <selection activeCell="P20" sqref="P20"/>
    </sheetView>
  </sheetViews>
  <sheetFormatPr defaultColWidth="10.5" defaultRowHeight="13.5" x14ac:dyDescent="0.15"/>
  <cols>
    <col min="1" max="1" width="8.875" style="44" customWidth="1"/>
    <col min="2" max="2" width="9.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91" t="s">
        <v>287</v>
      </c>
      <c r="B1" s="391"/>
      <c r="C1" s="391"/>
      <c r="D1" s="391"/>
      <c r="E1" s="391"/>
      <c r="F1" s="391"/>
      <c r="G1" s="391"/>
      <c r="H1" s="391"/>
      <c r="I1" s="391"/>
      <c r="J1" s="391"/>
      <c r="K1" s="391"/>
      <c r="L1" s="405" t="s">
        <v>290</v>
      </c>
      <c r="M1" s="406"/>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92" t="s">
        <v>288</v>
      </c>
      <c r="B2" s="392"/>
      <c r="C2" s="392"/>
      <c r="D2" s="392"/>
      <c r="E2" s="392"/>
      <c r="F2" s="392"/>
      <c r="G2" s="392"/>
      <c r="H2" s="392"/>
      <c r="I2" s="392"/>
      <c r="J2" s="392"/>
      <c r="K2" s="392"/>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93" t="s">
        <v>312</v>
      </c>
      <c r="B3" s="393"/>
      <c r="C3" s="393"/>
      <c r="D3" s="393"/>
      <c r="E3" s="393"/>
      <c r="F3" s="393"/>
      <c r="G3" s="393"/>
      <c r="H3" s="393"/>
      <c r="I3" s="393"/>
      <c r="J3" s="393"/>
      <c r="K3" s="393"/>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292</v>
      </c>
      <c r="B4" s="351"/>
      <c r="C4" s="371" t="s">
        <v>293</v>
      </c>
      <c r="D4" s="351"/>
      <c r="E4" s="371" t="s">
        <v>294</v>
      </c>
      <c r="F4" s="351"/>
      <c r="G4" s="371" t="s">
        <v>295</v>
      </c>
      <c r="H4" s="351"/>
      <c r="I4" s="371" t="s">
        <v>296</v>
      </c>
      <c r="J4" s="351"/>
      <c r="K4" s="371" t="s">
        <v>297</v>
      </c>
      <c r="L4" s="410"/>
      <c r="M4" s="411"/>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7"/>
      <c r="I5" s="397"/>
      <c r="J5" s="397"/>
      <c r="K5" s="397"/>
      <c r="L5" s="397"/>
      <c r="M5" s="65"/>
      <c r="N5" s="403"/>
      <c r="O5" s="403"/>
      <c r="P5" s="403"/>
      <c r="Q5" s="403"/>
      <c r="R5" s="265"/>
      <c r="S5" s="67"/>
      <c r="T5" s="67"/>
      <c r="U5" s="67"/>
      <c r="V5" s="67"/>
      <c r="W5" s="67"/>
      <c r="X5" s="67"/>
      <c r="Y5" s="67"/>
      <c r="Z5" s="86"/>
      <c r="AA5" s="67"/>
      <c r="AB5" s="67"/>
      <c r="AC5" s="67"/>
      <c r="AD5" s="67"/>
      <c r="AE5" s="67"/>
      <c r="AF5" s="67"/>
      <c r="AG5" s="67"/>
      <c r="AH5" s="67"/>
      <c r="AI5" s="67"/>
      <c r="AJ5" s="67"/>
    </row>
    <row r="6" spans="1:52" ht="15" x14ac:dyDescent="0.15">
      <c r="A6" s="255" t="s">
        <v>240</v>
      </c>
      <c r="B6" s="381">
        <v>2261.41</v>
      </c>
      <c r="C6" s="374" t="s">
        <v>117</v>
      </c>
      <c r="D6" s="245"/>
      <c r="E6" s="245"/>
      <c r="F6" s="245"/>
      <c r="G6" s="65"/>
      <c r="H6" s="404"/>
      <c r="I6" s="404"/>
      <c r="J6" s="404"/>
      <c r="K6" s="404"/>
      <c r="L6" s="404"/>
      <c r="M6" s="65"/>
      <c r="N6" s="402"/>
      <c r="O6" s="402"/>
      <c r="P6" s="402"/>
      <c r="Q6" s="402"/>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859</v>
      </c>
      <c r="C7" s="374" t="s">
        <v>298</v>
      </c>
      <c r="D7" s="245"/>
      <c r="E7" s="245"/>
      <c r="F7" s="245"/>
      <c r="G7" s="253" t="s">
        <v>247</v>
      </c>
      <c r="H7" s="78">
        <v>2262.8200000000002</v>
      </c>
      <c r="I7" s="374" t="s">
        <v>299</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2210</v>
      </c>
      <c r="C8" s="374" t="s">
        <v>144</v>
      </c>
      <c r="D8" s="245"/>
      <c r="E8" s="245"/>
      <c r="F8" s="119"/>
      <c r="G8" s="253" t="s">
        <v>241</v>
      </c>
      <c r="H8" s="380">
        <v>5</v>
      </c>
      <c r="I8" s="374" t="s">
        <v>300</v>
      </c>
      <c r="J8" s="257"/>
      <c r="K8" s="257"/>
      <c r="L8" s="68"/>
      <c r="M8" s="68"/>
      <c r="N8" s="267"/>
      <c r="O8" s="267" t="s">
        <v>110</v>
      </c>
      <c r="P8" s="401"/>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401"/>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13</v>
      </c>
      <c r="I10" s="374" t="s">
        <v>329</v>
      </c>
      <c r="J10" s="302" t="s">
        <v>272</v>
      </c>
      <c r="K10" s="345">
        <f>mminter(H12,H10,H11)</f>
        <v>0.24278333333333335</v>
      </c>
      <c r="L10" s="374" t="s">
        <v>323</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0.30885780885780917</v>
      </c>
      <c r="C11" s="374" t="s">
        <v>313</v>
      </c>
      <c r="D11" s="301"/>
      <c r="E11" s="301"/>
      <c r="F11" s="119"/>
      <c r="G11" s="383" t="s">
        <v>285</v>
      </c>
      <c r="H11" s="258">
        <v>37</v>
      </c>
      <c r="I11" s="374" t="s">
        <v>330</v>
      </c>
      <c r="J11" s="253" t="s">
        <v>273</v>
      </c>
      <c r="K11" s="346">
        <f>mm2inter(H12,H11)</f>
        <v>3.449393998090089E-2</v>
      </c>
      <c r="L11" s="374" t="s">
        <v>324</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5" x14ac:dyDescent="0.15">
      <c r="A12" s="255" t="s">
        <v>245</v>
      </c>
      <c r="B12" s="260">
        <v>16.282867132867203</v>
      </c>
      <c r="C12" s="374" t="s">
        <v>314</v>
      </c>
      <c r="D12" s="301"/>
      <c r="E12" s="301"/>
      <c r="F12" s="119"/>
      <c r="G12" s="253" t="s">
        <v>271</v>
      </c>
      <c r="H12" s="263">
        <v>18.5</v>
      </c>
      <c r="I12" s="374" t="s">
        <v>317</v>
      </c>
      <c r="J12" s="253"/>
      <c r="K12" s="355"/>
      <c r="L12" s="352"/>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-121.78383857808598</v>
      </c>
      <c r="C13" s="374" t="s">
        <v>315</v>
      </c>
      <c r="D13" s="301"/>
      <c r="E13" s="301"/>
      <c r="F13" s="119"/>
      <c r="G13" s="253" t="s">
        <v>280</v>
      </c>
      <c r="H13" s="354">
        <v>119</v>
      </c>
      <c r="I13" s="374" t="s">
        <v>325</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318</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319</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320</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310</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321</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322</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2</v>
      </c>
      <c r="C22" s="374" t="s">
        <v>305</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0.3</v>
      </c>
      <c r="C23" s="374" t="s">
        <v>306</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3.8000000000000002E-4</v>
      </c>
      <c r="C24" s="374" t="s">
        <v>307</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v>15</v>
      </c>
      <c r="C25" s="374" t="s">
        <v>316</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8"/>
      <c r="D26" s="408"/>
      <c r="E26" s="408"/>
      <c r="F26" s="408"/>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1897.1609776876153</v>
      </c>
      <c r="D29" s="82" t="s">
        <v>282</v>
      </c>
      <c r="E29" s="412" t="s">
        <v>328</v>
      </c>
      <c r="F29" s="412"/>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95432.353100309338</v>
      </c>
      <c r="D30" s="314" t="s">
        <v>119</v>
      </c>
      <c r="E30" s="412" t="s">
        <v>326</v>
      </c>
      <c r="F30" s="412"/>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8.25250160706711</v>
      </c>
      <c r="D31" s="82" t="s">
        <v>6</v>
      </c>
      <c r="E31" s="412" t="s">
        <v>327</v>
      </c>
      <c r="F31" s="412"/>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f>err(B8,B11,B12)</f>
        <v>4.6394509180114948E-3</v>
      </c>
      <c r="D32" s="128"/>
      <c r="E32" s="412" t="s">
        <v>239</v>
      </c>
      <c r="F32" s="412"/>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13"/>
      <c r="F33" s="413"/>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f>TAN((175 - 90) * 3.141592 / 180)</f>
        <v>11.430011671703156</v>
      </c>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9" t="s">
        <v>270</v>
      </c>
      <c r="D47" s="409"/>
      <c r="E47" s="65"/>
      <c r="F47" s="65"/>
      <c r="G47" s="65"/>
      <c r="H47" s="65"/>
      <c r="I47" s="409" t="s">
        <v>269</v>
      </c>
      <c r="J47" s="409"/>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15</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2261.41</v>
      </c>
      <c r="D51" s="90"/>
      <c r="E51" s="89" t="s">
        <v>12</v>
      </c>
      <c r="F51" s="90">
        <f>B8</f>
        <v>2210</v>
      </c>
      <c r="G51" s="90" t="s">
        <v>13</v>
      </c>
      <c r="H51" s="90">
        <v>742.5</v>
      </c>
      <c r="I51" s="90"/>
      <c r="J51" s="91"/>
      <c r="K51" s="92" t="s">
        <v>10</v>
      </c>
      <c r="L51" s="90">
        <f>B22</f>
        <v>2</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0.61771561771561834</v>
      </c>
      <c r="G52" s="90" t="s">
        <v>14</v>
      </c>
      <c r="H52" s="90">
        <v>704.5</v>
      </c>
      <c r="I52" s="90"/>
      <c r="J52" s="90"/>
      <c r="K52" s="92" t="s">
        <v>44</v>
      </c>
      <c r="L52" s="90">
        <f>B23</f>
        <v>0.3</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859</v>
      </c>
      <c r="D53" s="90"/>
      <c r="E53" s="89" t="s">
        <v>46</v>
      </c>
      <c r="F53" s="90">
        <f>B12</f>
        <v>16.282867132867203</v>
      </c>
      <c r="G53" s="89"/>
      <c r="H53" s="89"/>
      <c r="I53" s="89"/>
      <c r="J53" s="90"/>
      <c r="K53" s="92" t="s">
        <v>47</v>
      </c>
      <c r="L53" s="90">
        <f>B24</f>
        <v>3.8000000000000002E-4</v>
      </c>
      <c r="M53" s="90">
        <f>1/L53</f>
        <v>2631.5789473684208</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-121.78383857808598</v>
      </c>
      <c r="G54" s="89"/>
      <c r="H54" s="89"/>
      <c r="I54" s="89"/>
      <c r="J54" s="90"/>
      <c r="K54" s="92" t="s">
        <v>50</v>
      </c>
      <c r="L54" s="90">
        <f>0</f>
        <v>0</v>
      </c>
      <c r="M54" s="90"/>
      <c r="N54" s="90"/>
      <c r="O54" s="89" t="s">
        <v>51</v>
      </c>
      <c r="P54" s="90">
        <f>B26</f>
        <v>0</v>
      </c>
      <c r="Q54" s="91"/>
      <c r="R54" s="89" t="s">
        <v>106</v>
      </c>
      <c r="S54" s="90">
        <f>1/P53</f>
        <v>1.25</v>
      </c>
      <c r="T54" s="65"/>
      <c r="U54" s="124">
        <v>207</v>
      </c>
      <c r="V54" s="65">
        <f>B61-B8</f>
        <v>52.820000000000164</v>
      </c>
      <c r="W54" s="65">
        <v>4.3960175796680687</v>
      </c>
      <c r="X54" s="65">
        <f>B11*(V54^2-W54^2)+B12*(V54-W54)</f>
        <v>1644.211188812521</v>
      </c>
      <c r="Y54" s="65">
        <v>3.254594753473278</v>
      </c>
      <c r="Z54" s="122">
        <v>192.15162074433553</v>
      </c>
      <c r="AA54" s="125">
        <f>(Z54-X54-Y54)/Z54</f>
        <v>-7.5737803156914572</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111822.93623251739</v>
      </c>
      <c r="G55" s="90">
        <f>($H$52-Calculation!$F$51)^2*0.063+Calculation!$F$53*($H$52-Calculation!$F$51)+44</f>
        <v>118321.54928146844</v>
      </c>
      <c r="H55" s="90">
        <f>F55-G55</f>
        <v>-6498.6130489510542</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7"/>
      <c r="E56" s="407"/>
      <c r="F56" s="407"/>
      <c r="G56" s="407"/>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71112.691174367908</v>
      </c>
      <c r="M60" s="327">
        <f>M61*(B61-C61+N61/2)/$S$54</f>
        <v>2.3965752689687685</v>
      </c>
      <c r="N60" s="328">
        <f>L60/M60</f>
        <v>29672.629979598871</v>
      </c>
      <c r="O60" s="329"/>
      <c r="P60" s="327">
        <f>((1-$P$54)*O61*R61+C53)/(M61*(B61-C61+N61/2)/$S$54)</f>
        <v>29672.629979598871</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2262.8200000000002</v>
      </c>
      <c r="C61" s="330">
        <f>B6</f>
        <v>2261.41</v>
      </c>
      <c r="D61" s="330">
        <f>$L$51</f>
        <v>2</v>
      </c>
      <c r="E61" s="328">
        <f>H8</f>
        <v>5</v>
      </c>
      <c r="F61" s="330">
        <f>E61</f>
        <v>5</v>
      </c>
      <c r="G61" s="328">
        <f>F61*$S$53*$C$55*(B61-C61+N61)^1.5</f>
        <v>12.706414582166436</v>
      </c>
      <c r="H61" s="328">
        <v>0.08</v>
      </c>
      <c r="I61" s="328">
        <f>(B61-C61)*B$19</f>
        <v>1.1280000000002475</v>
      </c>
      <c r="J61" s="328">
        <f>$B$7</f>
        <v>859</v>
      </c>
      <c r="K61" s="331">
        <v>1</v>
      </c>
      <c r="L61" s="330">
        <f>D61+H61*K61</f>
        <v>2.08</v>
      </c>
      <c r="M61" s="328">
        <f>(D61+L61)/2</f>
        <v>2.04</v>
      </c>
      <c r="N61" s="328">
        <f>2*($P$53*M61/$S$52/$S$51)^2-(B61-C61)*2</f>
        <v>0.11697949628463711</v>
      </c>
      <c r="O61" s="328">
        <f>wh(B61,$F$51,$F$52,$F$53)</f>
        <v>48.910606060606263</v>
      </c>
      <c r="P61" s="332">
        <f>$C$54*$L$55*$L$55*M61*M61/(($B$19*(B61-C61))^0.333)*1000</f>
        <v>24.487671900356741</v>
      </c>
      <c r="Q61" s="328">
        <f>M61/$S$54*(B61-C61+N61/2)*E61-J61</f>
        <v>-847.01712365515618</v>
      </c>
      <c r="R61" s="277">
        <f>IF(H61&gt;0, rate1(1,$L$52,$L$51,$L$54,L61,$L$53,$L$50,P61),"")</f>
        <v>1436.3692628816525</v>
      </c>
      <c r="S61" s="328">
        <f>Q61/O61/R61</f>
        <v>-1.2056549762671984E-2</v>
      </c>
      <c r="T61" s="328">
        <f>N61/(1-S61)</f>
        <v>0.11558592878240737</v>
      </c>
      <c r="U61" s="328">
        <f>L61-K61*H61</f>
        <v>2</v>
      </c>
      <c r="V61" s="328">
        <f>(D61+U61)/2</f>
        <v>2</v>
      </c>
      <c r="W61" s="328">
        <f>2*($P$53*V61/$S$52/$S$51)^2-(B61-C61)*2</f>
        <v>2.933002964832454E-3</v>
      </c>
      <c r="X61" s="328">
        <f>V61/$S$54*(B61-C61+W61/2)*F61-J61</f>
        <v>-847.70826798813823</v>
      </c>
      <c r="Y61" s="328">
        <f>$C$54*$L$55*$L$55*V61*V61/(($B$19*(B61-C61))^0.333)*1000</f>
        <v>23.536785755821548</v>
      </c>
      <c r="Z61" s="108">
        <f>IF(H61&gt;0, rate1(1,$L$52,$L$51,$L$54,U61,$L$53,$L$50,Y61),"")</f>
        <v>1367.2029198346518</v>
      </c>
      <c r="AA61" s="328">
        <f>X61/O61/Z61</f>
        <v>-1.2676822152836935E-2</v>
      </c>
      <c r="AB61" s="328">
        <v>-1.0000000000000001E-5</v>
      </c>
      <c r="AC61" s="328">
        <f>delta_z(N61,S61,H61,AE61,AB61)</f>
        <v>0.11558592878240737</v>
      </c>
      <c r="AD61" s="328">
        <f>H61/AC61*K61</f>
        <v>0.69212577034875478</v>
      </c>
      <c r="AE61" s="333">
        <f>AD61</f>
        <v>0.69212577034875478</v>
      </c>
      <c r="AF61" s="328">
        <f>B61-(AC61-N61)</f>
        <v>2262.8213935675026</v>
      </c>
      <c r="AG61" s="328">
        <f>C61-AC61</f>
        <v>2261.2944140712175</v>
      </c>
      <c r="AH61" s="328">
        <f>$S$54*$S$53*$C$55*SQRT(AF61-AG61)</f>
        <v>2.0803184674517614</v>
      </c>
      <c r="AI61" s="328">
        <f>AC61/R61*1000000</f>
        <v>80.470901020617902</v>
      </c>
      <c r="AJ61" s="333">
        <f>AI61/3600</f>
        <v>2.235302806128275E-2</v>
      </c>
      <c r="AK61" s="334"/>
      <c r="AL61" s="42"/>
      <c r="BA61" s="8"/>
    </row>
    <row r="62" spans="1:53" ht="15" x14ac:dyDescent="0.15">
      <c r="A62" s="116"/>
      <c r="B62" s="328">
        <f>AF61</f>
        <v>2262.8213935675026</v>
      </c>
      <c r="C62" s="328">
        <f>AG61</f>
        <v>2261.2944140712175</v>
      </c>
      <c r="D62" s="328">
        <f>AH61</f>
        <v>2.0803184674517614</v>
      </c>
      <c r="E62" s="328">
        <f t="shared" ref="E62:E125" si="0">bb2wang($B$6,$H$12,C62,$H$8,$H$9,I62,$H$10,$H$11,$K$10,$K$11,$H$13)</f>
        <v>6.6116704739542831</v>
      </c>
      <c r="F62" s="328">
        <f>(E62+E61)/2</f>
        <v>5.805835236977142</v>
      </c>
      <c r="G62" s="328">
        <f>F62*$S$53*$C$55*(B62-C62+N62)^1.5</f>
        <v>16.509800851805949</v>
      </c>
      <c r="H62" s="313">
        <f>dv(S61)</f>
        <v>0.08</v>
      </c>
      <c r="I62" s="328">
        <f>(B62-C62)*B$19</f>
        <v>1.2215835970280751</v>
      </c>
      <c r="J62" s="328">
        <f t="shared" ref="J62:J125" si="1">$B$7</f>
        <v>859</v>
      </c>
      <c r="K62" s="335">
        <f>INT(IF((1-S61-0.015)&gt;0,1,-1))</f>
        <v>1</v>
      </c>
      <c r="L62" s="323">
        <f>D62+K62*H62</f>
        <v>2.1603184674517615</v>
      </c>
      <c r="M62" s="323">
        <f>(D62+L62)/2</f>
        <v>2.1203184674517614</v>
      </c>
      <c r="N62" s="328">
        <f>2*($P$53*M62/$S$52/$S$51)^2-(B62-C62)*2</f>
        <v>0.11884155415507536</v>
      </c>
      <c r="O62" s="328">
        <f t="shared" ref="O62:O125" si="2">IF(wh(B61,$F$51,$F$52,$F$53)&gt;0,wh(B61,$F$51,$F$52,$F$53),O61)</f>
        <v>48.910606060606263</v>
      </c>
      <c r="P62" s="332">
        <f>$C$54*$L$55*$L$55*M62*M62/(($B$19*(B62-C62))^0.333)*1000</f>
        <v>25.761008554970434</v>
      </c>
      <c r="Q62" s="328">
        <f>M62/$S$54*(B62-C62+N62/2)*E62-J62</f>
        <v>-841.20839782116161</v>
      </c>
      <c r="R62" s="277">
        <f>IF(H62&gt;0, rate1(1,$L$52,$L$51,$L$54,L62,$L$53,$L$50,P62),"")</f>
        <v>1517.9475793098361</v>
      </c>
      <c r="S62" s="323">
        <f>Q62/O62/R62</f>
        <v>-1.1330361890762985E-2</v>
      </c>
      <c r="T62" s="323">
        <f>N62/(1-S62)</f>
        <v>0.11751012194758156</v>
      </c>
      <c r="U62" s="328">
        <f t="shared" ref="U62:U125" si="3">L62-K62*H62</f>
        <v>2.0803184674517614</v>
      </c>
      <c r="V62" s="336">
        <f>(D62+U62)/2</f>
        <v>2.0803184674517614</v>
      </c>
      <c r="W62" s="328">
        <f>2*($P$53*V62/$S$52/$S$51)^2-(B62-C62)*2</f>
        <v>2.6038778492809556E-4</v>
      </c>
      <c r="X62" s="328">
        <f>V62/$S$54*(B62-C62+W62/2)*F62-J62</f>
        <v>-844.24447211260576</v>
      </c>
      <c r="Y62" s="328">
        <f>$C$54*$L$55*$L$55*V62*V62/(($B$19*(B62-C62))^0.333)*1000</f>
        <v>24.798209161711171</v>
      </c>
      <c r="Z62" s="108">
        <f>IF(H62&gt;0, rate1(1,$L$52,$L$51,$L$54,U62,$L$53,$L$50,Y62),"")</f>
        <v>1457.3469532043805</v>
      </c>
      <c r="AA62" s="336">
        <f>X62/O62/Z62</f>
        <v>-1.1844104324136967E-2</v>
      </c>
      <c r="AB62" s="336">
        <f>W62/(1-AA62)</f>
        <v>2.5733982519176907E-4</v>
      </c>
      <c r="AC62" s="328">
        <f>delta_z(N62,S62,H62,AE61,AB62)</f>
        <v>0.11751012194758156</v>
      </c>
      <c r="AD62" s="328">
        <f>H62/AC62*K62</f>
        <v>0.68079241748796815</v>
      </c>
      <c r="AE62" s="328">
        <f>(AD62-AD61)/(AC62+AC61)*2</f>
        <v>-9.7241912295758487E-2</v>
      </c>
      <c r="AF62" s="328">
        <f>B62-(AC62-N62)</f>
        <v>2262.8227249997099</v>
      </c>
      <c r="AG62" s="328">
        <f>C62-AC62</f>
        <v>2261.1769039492701</v>
      </c>
      <c r="AH62" s="328">
        <f>$S$54*$S$53*$C$55*SQRT(AF62-AG62)</f>
        <v>2.1597551985098624</v>
      </c>
      <c r="AI62" s="328">
        <f>AC62/R62*1000000</f>
        <v>77.413820838931599</v>
      </c>
      <c r="AJ62" s="328">
        <f>AJ61+AI62/3600</f>
        <v>4.3856867183208192E-2</v>
      </c>
      <c r="AK62" s="337">
        <f>AK61+AI61*G61/1000000</f>
        <v>1.0224966301684512E-3</v>
      </c>
      <c r="AL62" s="42">
        <f>AL61+AI61*J61/1000000</f>
        <v>6.9124503976710786E-2</v>
      </c>
      <c r="BA62" s="8"/>
    </row>
    <row r="63" spans="1:53" ht="15" x14ac:dyDescent="0.15">
      <c r="A63" s="116"/>
      <c r="B63" s="328">
        <f>IF(H63&gt;0, AF62,"")</f>
        <v>2262.8227249997099</v>
      </c>
      <c r="C63" s="328">
        <f>IF(H63&gt;0, AG62,"")</f>
        <v>2261.1769039492701</v>
      </c>
      <c r="D63" s="328">
        <f>IF(H63&gt;0, AH62,"")</f>
        <v>2.1597551985098624</v>
      </c>
      <c r="E63" s="328">
        <f t="shared" si="0"/>
        <v>6.9822080246376608</v>
      </c>
      <c r="F63" s="328">
        <f>IF(H63&gt;0, (E63+E62)/2,"")</f>
        <v>6.7969392492959724</v>
      </c>
      <c r="G63" s="328">
        <f>IF(H63&gt;0, F63*$S$53*$C$55*(B63-C63+N63)^1.5,"")</f>
        <v>21.541211368029025</v>
      </c>
      <c r="H63" s="313">
        <f>dv(S62)</f>
        <v>0.08</v>
      </c>
      <c r="I63" s="328">
        <f>IF(H63&gt;0, (B63-C63)*B$19,"")</f>
        <v>1.3166568403517886</v>
      </c>
      <c r="J63" s="328">
        <f t="shared" si="1"/>
        <v>859</v>
      </c>
      <c r="K63" s="335">
        <f>IF(H63&gt;0, IF((1-S62-0.015)&gt;0,1,-1),"")</f>
        <v>1</v>
      </c>
      <c r="L63" s="323">
        <f>IF(H63&gt;0, D63+K63*H63,"")</f>
        <v>2.2397551985098625</v>
      </c>
      <c r="M63" s="323">
        <f>IF(H63&gt;0, (D63+L63)/2,"")</f>
        <v>2.1997551985098625</v>
      </c>
      <c r="N63" s="328">
        <f>IF(H63&gt;0, 2*($P$53*M63/$S$52/$S$51)^2-(B63-C63)*2,"")</f>
        <v>0.12334671097549066</v>
      </c>
      <c r="O63" s="328">
        <f t="shared" si="2"/>
        <v>48.91146688901685</v>
      </c>
      <c r="P63" s="332">
        <f t="shared" ref="P63:P126" si="4">IF(H63&gt;0, $C$54*$L$55*$L$55*M63*M63/(($B$19*(B63-C63))^0.333)*1000,"")</f>
        <v>27.0439685825623</v>
      </c>
      <c r="Q63" s="328">
        <f>IF(H63&gt;0, M63/$S$54*(B63-C63+N63/2)*E63-J63,"")</f>
        <v>-838.01947202274368</v>
      </c>
      <c r="R63" s="277">
        <f>IF(H63&gt;0, rate1(1,$L$52,$L$51,$L$54,L63,$L$53,$L$50,P63),"")</f>
        <v>1589.6044146088825</v>
      </c>
      <c r="S63" s="323">
        <f>IF(H63&gt;0, Q63/O63/R63,"")</f>
        <v>-1.0778401615941844E-2</v>
      </c>
      <c r="T63" s="323">
        <f>IF(H63&gt;0, N63/(1-S63),"")</f>
        <v>0.12203140745616943</v>
      </c>
      <c r="U63" s="328">
        <f t="shared" si="3"/>
        <v>2.1597551985098624</v>
      </c>
      <c r="V63" s="336">
        <f>IF(H63&gt;0, (D63+U63)/2,"")</f>
        <v>2.1597551985098624</v>
      </c>
      <c r="W63" s="328">
        <f>IF(H63&gt;0, 2*($P$53*V63/$S$52/$S$51)^2-(B63-C63)*2,"")</f>
        <v>2.8065321031078838E-4</v>
      </c>
      <c r="X63" s="328">
        <f>IF(H63&gt;0, V63/$S$54*(B63-C63+W63/2)*F63-J63,"")</f>
        <v>-839.67019186063044</v>
      </c>
      <c r="Y63" s="328">
        <f t="shared" ref="Y63:Y126" si="5">IF(H63&gt;0, $C$54*$L$55*$L$55*V63*V63/(($B$19*(B63-C63))^0.333)*1000,"")</f>
        <v>26.069384247694888</v>
      </c>
      <c r="Z63" s="108">
        <f>IF(H63&gt;0, rate1(1,$L$52,$L$51,$L$54,U63,$L$53,$L$50,Y63),"")</f>
        <v>1536.0563460140022</v>
      </c>
      <c r="AA63" s="336">
        <f>IF(H63&gt;0, X63/O63/Z63,"")</f>
        <v>-1.1176116015219395E-2</v>
      </c>
      <c r="AB63" s="336">
        <f>IF(H63&gt;0, W63/(1-AA63),"")</f>
        <v>2.7755126517106562E-4</v>
      </c>
      <c r="AC63" s="328">
        <f>IF(H63&gt;0, delta_z(N63,S63,H63,AE62,AB63),"")</f>
        <v>0.12203140745616943</v>
      </c>
      <c r="AD63" s="328">
        <f>IF(H63&gt;0, H63/AC63*K63,"")</f>
        <v>0.65556893645378922</v>
      </c>
      <c r="AE63" s="328">
        <f>IF(H63&gt;0, (AD63-AD62)/(AC63+AC62)*2,"")</f>
        <v>-0.21059797937304103</v>
      </c>
      <c r="AF63" s="328">
        <f>IF(H63&gt;0, B63-(AC63-N63),"")</f>
        <v>2262.8240403032291</v>
      </c>
      <c r="AG63" s="328">
        <f>IF(H63&gt;0, C63-AC63,"")</f>
        <v>2261.0548725418139</v>
      </c>
      <c r="AH63" s="328">
        <f>IF(H63&gt;0, $S$54*$S$53*$C$55*SQRT(AF63-AG63),"")</f>
        <v>2.239224978723148</v>
      </c>
      <c r="AI63" s="328">
        <f>IF(H63&gt;0, AC63/R63*1000000,"")</f>
        <v>76.768412527462004</v>
      </c>
      <c r="AJ63" s="328">
        <f>IF(H63&gt;0, AJ62+AI63/3600,"")</f>
        <v>6.5181426218614308E-2</v>
      </c>
      <c r="AK63" s="337">
        <f>IF(H63&gt;0, AK62+AI62*G62/1000000,"")</f>
        <v>2.3005833953965975E-3</v>
      </c>
      <c r="AL63" s="42">
        <f>IF(H63&gt;0, AL62+AI62*J62/1000000,"")</f>
        <v>0.13562297607735302</v>
      </c>
      <c r="BA63" s="8"/>
    </row>
    <row r="64" spans="1:53" ht="15" x14ac:dyDescent="0.15">
      <c r="A64" s="116"/>
      <c r="B64" s="328">
        <f t="shared" ref="B64:B127" si="6">IF(H64&gt;0, AF63,"")</f>
        <v>2262.8240403032291</v>
      </c>
      <c r="C64" s="328">
        <f t="shared" ref="C64:C127" si="7">IF(H64&gt;0, AG63,"")</f>
        <v>2261.0548725418139</v>
      </c>
      <c r="D64" s="328">
        <f t="shared" ref="D64:D127" si="8">IF(H64&gt;0, AH63,"")</f>
        <v>2.239224978723148</v>
      </c>
      <c r="E64" s="328">
        <f t="shared" si="0"/>
        <v>7.3704981665351639</v>
      </c>
      <c r="F64" s="328">
        <f t="shared" ref="F64:F127" si="9">IF(H64&gt;0, (E64+E63)/2,"")</f>
        <v>7.1763530955864123</v>
      </c>
      <c r="G64" s="328">
        <f t="shared" ref="G64:G127" si="10">IF(H64&gt;0, F64*$S$53*$C$55*(B64-C64+N64)^1.5,"")</f>
        <v>25.253155286600958</v>
      </c>
      <c r="H64" s="313">
        <f t="shared" ref="H64:H93" si="11">dv(S63)</f>
        <v>0.08</v>
      </c>
      <c r="I64" s="328">
        <f t="shared" ref="I64:I127" si="12">IF(H64&gt;0, (B64-C64)*B$19,"")</f>
        <v>1.4153342091321974</v>
      </c>
      <c r="J64" s="328">
        <f t="shared" si="1"/>
        <v>859</v>
      </c>
      <c r="K64" s="335">
        <f t="shared" ref="K64:K127" si="13">IF(H64&gt;0, IF((1-S63-0.015)&gt;0,1,-1),"")</f>
        <v>1</v>
      </c>
      <c r="L64" s="323">
        <f t="shared" ref="L64:L127" si="14">IF(H64&gt;0, D64+K64*H64,"")</f>
        <v>2.319224978723148</v>
      </c>
      <c r="M64" s="323">
        <f t="shared" ref="M64:M127" si="15">IF(H64&gt;0, (D64+L64)/2,"")</f>
        <v>2.279224978723148</v>
      </c>
      <c r="N64" s="328">
        <f t="shared" ref="N64:N127" si="16">IF(H64&gt;0, 2*($P$53*M64/$S$52/$S$51)^2-(B64-C64)*2,"")</f>
        <v>0.12785450194762937</v>
      </c>
      <c r="O64" s="328">
        <f t="shared" si="2"/>
        <v>48.91228933548522</v>
      </c>
      <c r="P64" s="332">
        <f t="shared" si="4"/>
        <v>28.342909913496705</v>
      </c>
      <c r="Q64" s="328">
        <f t="shared" ref="Q64:Q127" si="17">IF(H64&gt;0, M64/$S$54*(B64-C64+N64/2)*E64-J64,"")</f>
        <v>-834.36463500801301</v>
      </c>
      <c r="R64" s="277">
        <f>IF(H64&gt;0, rate1(1,$L$52,$L$51,$L$54,L64,$L$53,$L$50,P64),"")</f>
        <v>1653.3338758791344</v>
      </c>
      <c r="S64" s="323">
        <f t="shared" ref="S64:S127" si="18">IF(H64&gt;0, Q64/O64/R64,"")</f>
        <v>-1.0317567844210698E-2</v>
      </c>
      <c r="T64" s="323">
        <f t="shared" ref="T64:T127" si="19">IF(H64&gt;0, N64/(1-S64),"")</f>
        <v>0.12654882585130334</v>
      </c>
      <c r="U64" s="328">
        <f t="shared" si="3"/>
        <v>2.239224978723148</v>
      </c>
      <c r="V64" s="336">
        <f t="shared" ref="V64:V127" si="20">IF(H64&gt;0, (D64+U64)/2,"")</f>
        <v>2.239224978723148</v>
      </c>
      <c r="W64" s="328">
        <f t="shared" ref="W64:W127" si="21">IF(H64&gt;0, 2*($P$53*V64/$S$52/$S$51)^2-(B64-C64)*2,"")</f>
        <v>3.0168687639919867E-4</v>
      </c>
      <c r="X64" s="328">
        <f t="shared" ref="X64:X127" si="22">IF(H64&gt;0, V64/$S$54*(B64-C64+W64/2)*F64-J64,"")</f>
        <v>-836.25439146999781</v>
      </c>
      <c r="Y64" s="328">
        <f t="shared" si="5"/>
        <v>27.356813196648108</v>
      </c>
      <c r="Z64" s="108">
        <f>IF(H64&gt;0, rate1(1,$L$52,$L$51,$L$54,U64,$L$53,$L$50,Y64),"")</f>
        <v>1605.7007687133641</v>
      </c>
      <c r="AA64" s="336">
        <f t="shared" ref="AA64:AA127" si="23">IF(H64&gt;0, X64/O64/Z64,"")</f>
        <v>-1.0647699984537087E-2</v>
      </c>
      <c r="AB64" s="336">
        <f t="shared" ref="AB64:AB127" si="24">IF(H64&gt;0, W64/(1-AA64),"")</f>
        <v>2.9850844800202335E-4</v>
      </c>
      <c r="AC64" s="328">
        <f t="shared" ref="AC64:AC127" si="25">IF(H64&gt;0, delta_z(N64,S64,H64,AE63,AB64),"")</f>
        <v>0.12654882585130334</v>
      </c>
      <c r="AD64" s="328">
        <f t="shared" ref="AD64:AD127" si="26">IF(H64&gt;0, H64/AC64*K64,"")</f>
        <v>0.63216706644122589</v>
      </c>
      <c r="AE64" s="328">
        <f t="shared" ref="AE64:AE127" si="27">IF(H64&gt;0, (AD64-AD63)/(AC64+AC63)*2,"")</f>
        <v>-0.18828423886477888</v>
      </c>
      <c r="AF64" s="328">
        <f t="shared" ref="AF64:AF127" si="28">IF(H64&gt;0, B64-(AC64-N64),"")</f>
        <v>2262.8253459793254</v>
      </c>
      <c r="AG64" s="328">
        <f t="shared" ref="AG64:AG127" si="29">IF(H64&gt;0, C64-AC64,"")</f>
        <v>2260.9283237159625</v>
      </c>
      <c r="AH64" s="328">
        <f t="shared" ref="AH64:AH127" si="30">IF(H64&gt;0, $S$54*$S$53*$C$55*SQRT(AF64-AG64),"")</f>
        <v>2.3187260198662534</v>
      </c>
      <c r="AI64" s="328">
        <f t="shared" ref="AI64:AI127" si="31">IF(H64&gt;0, AC64/R64*1000000,"")</f>
        <v>76.541603421760755</v>
      </c>
      <c r="AJ64" s="328">
        <f t="shared" ref="AJ64:AJ127" si="32">IF(H64&gt;0, AJ63+AI64/3600,"")</f>
        <v>8.6442982724658959E-2</v>
      </c>
      <c r="AK64" s="337">
        <f t="shared" ref="AK64:AK127" si="33">IF(H64&gt;0, AK63+AI63*G63/1000000,"")</f>
        <v>3.9542679960387038E-3</v>
      </c>
      <c r="AL64" s="42">
        <f t="shared" ref="AL64:AL127" si="34">IF(H64&gt;0, AL63+AI63*J63/1000000,"")</f>
        <v>0.20156704243844287</v>
      </c>
      <c r="BA64" s="8"/>
    </row>
    <row r="65" spans="1:53" ht="15" x14ac:dyDescent="0.15">
      <c r="A65" s="116"/>
      <c r="B65" s="328">
        <f t="shared" si="6"/>
        <v>2262.8253459793254</v>
      </c>
      <c r="C65" s="328">
        <f t="shared" si="7"/>
        <v>2260.9283237159625</v>
      </c>
      <c r="D65" s="328">
        <f t="shared" si="8"/>
        <v>2.3187260198662534</v>
      </c>
      <c r="E65" s="328">
        <f t="shared" si="0"/>
        <v>7.7768034224432778</v>
      </c>
      <c r="F65" s="328">
        <f t="shared" si="9"/>
        <v>7.5736507944892208</v>
      </c>
      <c r="G65" s="328">
        <f t="shared" si="10"/>
        <v>29.488713450889083</v>
      </c>
      <c r="H65" s="313">
        <f t="shared" si="11"/>
        <v>0.08</v>
      </c>
      <c r="I65" s="328">
        <f t="shared" si="12"/>
        <v>1.5176178106903535</v>
      </c>
      <c r="J65" s="328">
        <f t="shared" si="1"/>
        <v>859</v>
      </c>
      <c r="K65" s="335">
        <f t="shared" si="13"/>
        <v>1</v>
      </c>
      <c r="L65" s="323">
        <f t="shared" si="14"/>
        <v>2.3987260198662534</v>
      </c>
      <c r="M65" s="323">
        <f t="shared" si="15"/>
        <v>2.3587260198662534</v>
      </c>
      <c r="N65" s="328">
        <f t="shared" si="16"/>
        <v>0.13236482655987158</v>
      </c>
      <c r="O65" s="328">
        <f t="shared" si="2"/>
        <v>48.913101819011111</v>
      </c>
      <c r="P65" s="332">
        <f t="shared" si="4"/>
        <v>29.657463511332846</v>
      </c>
      <c r="Q65" s="328">
        <f t="shared" si="17"/>
        <v>-830.19060181983468</v>
      </c>
      <c r="R65" s="277">
        <f>IF(H65&gt;0, rate1(1,$L$52,$L$51,$L$54,L65,$L$53,$L$50,P65),"")</f>
        <v>1710.3551668457906</v>
      </c>
      <c r="S65" s="323">
        <f t="shared" si="18"/>
        <v>-9.923532680255219E-3</v>
      </c>
      <c r="T65" s="323">
        <f t="shared" si="19"/>
        <v>0.13106420662224402</v>
      </c>
      <c r="U65" s="328">
        <f t="shared" si="3"/>
        <v>2.3187260198662534</v>
      </c>
      <c r="V65" s="336">
        <f t="shared" si="20"/>
        <v>2.3187260198662534</v>
      </c>
      <c r="W65" s="328">
        <f t="shared" si="21"/>
        <v>3.2348923238156857E-4</v>
      </c>
      <c r="X65" s="328">
        <f t="shared" si="22"/>
        <v>-832.34650563984076</v>
      </c>
      <c r="Y65" s="328">
        <f t="shared" si="5"/>
        <v>28.660111785766954</v>
      </c>
      <c r="Z65" s="108">
        <f>IF(H65&gt;0, rate1(1,$L$52,$L$51,$L$54,U65,$L$53,$L$50,Y65),"")</f>
        <v>1667.7297630214036</v>
      </c>
      <c r="AA65" s="336">
        <f t="shared" si="23"/>
        <v>-1.020359651404939E-2</v>
      </c>
      <c r="AB65" s="336">
        <f t="shared" si="24"/>
        <v>3.2022181815412852E-4</v>
      </c>
      <c r="AC65" s="328">
        <f t="shared" si="25"/>
        <v>0.13106420662224402</v>
      </c>
      <c r="AD65" s="328">
        <f t="shared" si="26"/>
        <v>0.61038785540111395</v>
      </c>
      <c r="AE65" s="328">
        <f t="shared" si="27"/>
        <v>-0.16908469910075921</v>
      </c>
      <c r="AF65" s="328">
        <f t="shared" si="28"/>
        <v>2262.8266465992629</v>
      </c>
      <c r="AG65" s="328">
        <f t="shared" si="29"/>
        <v>2260.7972595093402</v>
      </c>
      <c r="AH65" s="328">
        <f t="shared" si="30"/>
        <v>2.3982567101682153</v>
      </c>
      <c r="AI65" s="328">
        <f t="shared" si="31"/>
        <v>76.629818860342624</v>
      </c>
      <c r="AJ65" s="328">
        <f t="shared" si="32"/>
        <v>0.10772904351919857</v>
      </c>
      <c r="AK65" s="337">
        <f t="shared" si="33"/>
        <v>5.8871849931338557E-3</v>
      </c>
      <c r="AL65" s="42">
        <f t="shared" si="34"/>
        <v>0.26731627977773537</v>
      </c>
      <c r="BA65" s="8"/>
    </row>
    <row r="66" spans="1:53" ht="15" x14ac:dyDescent="0.15">
      <c r="A66" s="116"/>
      <c r="B66" s="328">
        <f t="shared" si="6"/>
        <v>2262.8266465992629</v>
      </c>
      <c r="C66" s="328">
        <f t="shared" si="7"/>
        <v>2260.7972595093402</v>
      </c>
      <c r="D66" s="328">
        <f t="shared" si="8"/>
        <v>2.3982567101682153</v>
      </c>
      <c r="E66" s="328">
        <f t="shared" si="0"/>
        <v>8.2013837594830186</v>
      </c>
      <c r="F66" s="328">
        <f t="shared" si="9"/>
        <v>7.9890935909631482</v>
      </c>
      <c r="G66" s="328">
        <f t="shared" si="10"/>
        <v>34.305835196416368</v>
      </c>
      <c r="H66" s="313">
        <f t="shared" si="11"/>
        <v>0.08</v>
      </c>
      <c r="I66" s="328">
        <f t="shared" si="12"/>
        <v>1.6235096719381545</v>
      </c>
      <c r="J66" s="328">
        <f t="shared" si="1"/>
        <v>859</v>
      </c>
      <c r="K66" s="335">
        <f t="shared" si="13"/>
        <v>1</v>
      </c>
      <c r="L66" s="323">
        <f t="shared" si="14"/>
        <v>2.4782567101682154</v>
      </c>
      <c r="M66" s="323">
        <f t="shared" si="15"/>
        <v>2.4382567101682153</v>
      </c>
      <c r="N66" s="328">
        <f t="shared" si="16"/>
        <v>0.13687759424583401</v>
      </c>
      <c r="O66" s="328">
        <f t="shared" si="2"/>
        <v>48.913908355527475</v>
      </c>
      <c r="P66" s="332">
        <f t="shared" si="4"/>
        <v>30.98728125926533</v>
      </c>
      <c r="Q66" s="328">
        <f t="shared" si="17"/>
        <v>-825.43968803327914</v>
      </c>
      <c r="R66" s="277">
        <f>IF(H66&gt;0, rate1(1,$L$52,$L$51,$L$54,L66,$L$53,$L$50,P66),"")</f>
        <v>1761.651490630343</v>
      </c>
      <c r="S66" s="323">
        <f t="shared" si="18"/>
        <v>-9.5792825908035967E-3</v>
      </c>
      <c r="T66" s="323">
        <f t="shared" si="19"/>
        <v>0.13557884616508359</v>
      </c>
      <c r="U66" s="328">
        <f t="shared" si="3"/>
        <v>2.3982567101682153</v>
      </c>
      <c r="V66" s="336">
        <f t="shared" si="20"/>
        <v>2.3982567101682153</v>
      </c>
      <c r="W66" s="328">
        <f t="shared" si="21"/>
        <v>3.4606071030385266E-4</v>
      </c>
      <c r="X66" s="328">
        <f t="shared" si="22"/>
        <v>-827.89106920443783</v>
      </c>
      <c r="Y66" s="328">
        <f t="shared" si="5"/>
        <v>29.978918016026284</v>
      </c>
      <c r="Z66" s="108">
        <f>IF(H66&gt;0, rate1(1,$L$52,$L$51,$L$54,U66,$L$53,$L$50,Y66),"")</f>
        <v>1723.301568980316</v>
      </c>
      <c r="AA66" s="336">
        <f t="shared" si="23"/>
        <v>-9.8215390735627971E-3</v>
      </c>
      <c r="AB66" s="336">
        <f t="shared" si="24"/>
        <v>3.4269491876885293E-4</v>
      </c>
      <c r="AC66" s="328">
        <f t="shared" si="25"/>
        <v>0.13557884616508359</v>
      </c>
      <c r="AD66" s="328">
        <f t="shared" si="26"/>
        <v>0.59006255225531534</v>
      </c>
      <c r="AE66" s="328">
        <f t="shared" si="27"/>
        <v>-0.15245327364302205</v>
      </c>
      <c r="AF66" s="328">
        <f t="shared" si="28"/>
        <v>2262.8279453473438</v>
      </c>
      <c r="AG66" s="328">
        <f t="shared" si="29"/>
        <v>2260.661680663175</v>
      </c>
      <c r="AH66" s="328">
        <f t="shared" si="30"/>
        <v>2.4778155918914253</v>
      </c>
      <c r="AI66" s="328">
        <f t="shared" si="31"/>
        <v>76.961218996029459</v>
      </c>
      <c r="AJ66" s="328">
        <f t="shared" si="32"/>
        <v>0.12910715990698454</v>
      </c>
      <c r="AK66" s="337">
        <f t="shared" si="33"/>
        <v>8.1468997633000351E-3</v>
      </c>
      <c r="AL66" s="42">
        <f t="shared" si="34"/>
        <v>0.3331412941787697</v>
      </c>
      <c r="BA66" s="8"/>
    </row>
    <row r="67" spans="1:53" ht="15" x14ac:dyDescent="0.15">
      <c r="A67" s="116"/>
      <c r="B67" s="328">
        <f t="shared" si="6"/>
        <v>2262.8279453473438</v>
      </c>
      <c r="C67" s="328">
        <f t="shared" si="7"/>
        <v>2260.661680663175</v>
      </c>
      <c r="D67" s="328">
        <f t="shared" si="8"/>
        <v>2.4778155918914253</v>
      </c>
      <c r="E67" s="328">
        <f t="shared" si="0"/>
        <v>8.6444949762378638</v>
      </c>
      <c r="F67" s="328">
        <f t="shared" si="9"/>
        <v>8.4229393678604403</v>
      </c>
      <c r="G67" s="328">
        <f t="shared" si="10"/>
        <v>39.767096626946831</v>
      </c>
      <c r="H67" s="313">
        <f t="shared" si="11"/>
        <v>0.08</v>
      </c>
      <c r="I67" s="328">
        <f t="shared" si="12"/>
        <v>1.7330117473349675</v>
      </c>
      <c r="J67" s="328">
        <f t="shared" si="1"/>
        <v>859</v>
      </c>
      <c r="K67" s="335">
        <f t="shared" si="13"/>
        <v>1</v>
      </c>
      <c r="L67" s="323">
        <f t="shared" si="14"/>
        <v>2.5578155918914254</v>
      </c>
      <c r="M67" s="323">
        <f t="shared" si="15"/>
        <v>2.5178155918914253</v>
      </c>
      <c r="N67" s="328">
        <f t="shared" si="16"/>
        <v>0.141392723120215</v>
      </c>
      <c r="O67" s="328">
        <f t="shared" si="2"/>
        <v>48.914711768775526</v>
      </c>
      <c r="P67" s="332">
        <f t="shared" si="4"/>
        <v>32.332034133105033</v>
      </c>
      <c r="Q67" s="328">
        <f t="shared" si="17"/>
        <v>-820.04959719606927</v>
      </c>
      <c r="R67" s="277">
        <f>IF(H67&gt;0, rate1(1,$L$52,$L$51,$L$54,L67,$L$53,$L$50,P67),"")</f>
        <v>1808.0243478077502</v>
      </c>
      <c r="S67" s="323">
        <f t="shared" si="18"/>
        <v>-9.2724894149412221E-3</v>
      </c>
      <c r="T67" s="323">
        <f t="shared" si="19"/>
        <v>0.14009370571685556</v>
      </c>
      <c r="U67" s="328">
        <f t="shared" si="3"/>
        <v>2.4778155918914253</v>
      </c>
      <c r="V67" s="336">
        <f t="shared" si="20"/>
        <v>2.4778155918914253</v>
      </c>
      <c r="W67" s="328">
        <f t="shared" si="21"/>
        <v>3.6940172677546457E-4</v>
      </c>
      <c r="X67" s="328">
        <f t="shared" si="22"/>
        <v>-822.82811096101409</v>
      </c>
      <c r="Y67" s="328">
        <f t="shared" si="5"/>
        <v>31.312890136484604</v>
      </c>
      <c r="Z67" s="108">
        <f>IF(H67&gt;0, rate1(1,$L$52,$L$51,$L$54,U67,$L$53,$L$50,Y67),"")</f>
        <v>1773.3526004789553</v>
      </c>
      <c r="AA67" s="336">
        <f t="shared" si="23"/>
        <v>-9.4858122718303583E-3</v>
      </c>
      <c r="AB67" s="336">
        <f t="shared" si="24"/>
        <v>3.6593057800795865E-4</v>
      </c>
      <c r="AC67" s="328">
        <f t="shared" si="25"/>
        <v>0.14009370571685556</v>
      </c>
      <c r="AD67" s="328">
        <f t="shared" si="26"/>
        <v>0.57104635494251688</v>
      </c>
      <c r="AE67" s="328">
        <f t="shared" si="27"/>
        <v>-0.13796221047746846</v>
      </c>
      <c r="AF67" s="328">
        <f t="shared" si="28"/>
        <v>2262.829244364747</v>
      </c>
      <c r="AG67" s="328">
        <f t="shared" si="29"/>
        <v>2260.5215869574581</v>
      </c>
      <c r="AH67" s="328">
        <f t="shared" si="30"/>
        <v>2.5574013423553885</v>
      </c>
      <c r="AI67" s="328">
        <f t="shared" si="31"/>
        <v>77.484413241846411</v>
      </c>
      <c r="AJ67" s="328">
        <f t="shared" si="32"/>
        <v>0.15063060802971967</v>
      </c>
      <c r="AK67" s="337">
        <f t="shared" si="33"/>
        <v>1.078711865869313E-2</v>
      </c>
      <c r="AL67" s="42">
        <f t="shared" si="34"/>
        <v>0.399250981296359</v>
      </c>
      <c r="BA67" s="8"/>
    </row>
    <row r="68" spans="1:53" ht="15" x14ac:dyDescent="0.15">
      <c r="A68" s="116"/>
      <c r="B68" s="328">
        <f t="shared" si="6"/>
        <v>2262.829244364747</v>
      </c>
      <c r="C68" s="328">
        <f t="shared" si="7"/>
        <v>2260.5215869574581</v>
      </c>
      <c r="D68" s="328">
        <f t="shared" si="8"/>
        <v>2.5574013423553885</v>
      </c>
      <c r="E68" s="328">
        <f t="shared" si="0"/>
        <v>9.1063875787676913</v>
      </c>
      <c r="F68" s="328">
        <f t="shared" si="9"/>
        <v>8.8754412775027767</v>
      </c>
      <c r="G68" s="328">
        <f t="shared" si="10"/>
        <v>45.939915425898818</v>
      </c>
      <c r="H68" s="313">
        <f t="shared" si="11"/>
        <v>0.08</v>
      </c>
      <c r="I68" s="328">
        <f t="shared" si="12"/>
        <v>1.8461259258310747</v>
      </c>
      <c r="J68" s="328">
        <f t="shared" si="1"/>
        <v>859</v>
      </c>
      <c r="K68" s="335">
        <f t="shared" si="13"/>
        <v>1</v>
      </c>
      <c r="L68" s="323">
        <f t="shared" si="14"/>
        <v>2.6374013423553886</v>
      </c>
      <c r="M68" s="323">
        <f t="shared" si="15"/>
        <v>2.5974013423553886</v>
      </c>
      <c r="N68" s="328">
        <f t="shared" si="16"/>
        <v>0.14591013890888238</v>
      </c>
      <c r="O68" s="328">
        <f t="shared" si="2"/>
        <v>48.915514025748578</v>
      </c>
      <c r="P68" s="332">
        <f t="shared" si="4"/>
        <v>33.691410586355225</v>
      </c>
      <c r="Q68" s="328">
        <f t="shared" si="17"/>
        <v>-813.95320641447074</v>
      </c>
      <c r="R68" s="277">
        <f>IF(H68&gt;0, rate1(1,$L$52,$L$51,$L$54,L68,$L$53,$L$50,P68),"")</f>
        <v>1850.1335226560859</v>
      </c>
      <c r="S68" s="323">
        <f t="shared" si="18"/>
        <v>-8.993934998124958E-3</v>
      </c>
      <c r="T68" s="323">
        <f t="shared" si="19"/>
        <v>0.1446095301942063</v>
      </c>
      <c r="U68" s="328">
        <f t="shared" si="3"/>
        <v>2.5574013423553885</v>
      </c>
      <c r="V68" s="336">
        <f t="shared" si="20"/>
        <v>2.5574013423553885</v>
      </c>
      <c r="W68" s="328">
        <f t="shared" si="21"/>
        <v>3.9351268443255094E-4</v>
      </c>
      <c r="X68" s="328">
        <f t="shared" si="22"/>
        <v>-817.09294013972794</v>
      </c>
      <c r="Y68" s="328">
        <f t="shared" si="5"/>
        <v>32.661704901544212</v>
      </c>
      <c r="Z68" s="108">
        <f>IF(H68&gt;0, rate1(1,$L$52,$L$51,$L$54,U68,$L$53,$L$50,Y68),"")</f>
        <v>1818.6479659315939</v>
      </c>
      <c r="AA68" s="336">
        <f t="shared" si="23"/>
        <v>-9.1849372848624884E-3</v>
      </c>
      <c r="AB68" s="336">
        <f t="shared" si="24"/>
        <v>3.8993119089873431E-4</v>
      </c>
      <c r="AC68" s="328">
        <f t="shared" si="25"/>
        <v>0.1446095301942063</v>
      </c>
      <c r="AD68" s="328">
        <f t="shared" si="26"/>
        <v>0.55321388495324186</v>
      </c>
      <c r="AE68" s="328">
        <f t="shared" si="27"/>
        <v>-0.12527058171439737</v>
      </c>
      <c r="AF68" s="328">
        <f t="shared" si="28"/>
        <v>2262.8305449734617</v>
      </c>
      <c r="AG68" s="328">
        <f t="shared" si="29"/>
        <v>2260.3769774272637</v>
      </c>
      <c r="AH68" s="328">
        <f t="shared" si="30"/>
        <v>2.6370127577930367</v>
      </c>
      <c r="AI68" s="328">
        <f t="shared" si="31"/>
        <v>78.161672346005702</v>
      </c>
      <c r="AJ68" s="328">
        <f t="shared" si="32"/>
        <v>0.17234218368138793</v>
      </c>
      <c r="AK68" s="337">
        <f t="shared" si="33"/>
        <v>1.3868448807163914E-2</v>
      </c>
      <c r="AL68" s="42">
        <f t="shared" si="34"/>
        <v>0.46581009227110504</v>
      </c>
      <c r="BA68" s="8"/>
    </row>
    <row r="69" spans="1:53" ht="15" x14ac:dyDescent="0.15">
      <c r="A69" s="116"/>
      <c r="B69" s="328">
        <f t="shared" si="6"/>
        <v>2262.8305449734617</v>
      </c>
      <c r="C69" s="328">
        <f t="shared" si="7"/>
        <v>2260.3769774272637</v>
      </c>
      <c r="D69" s="328">
        <f>IF(H69&gt;0, AH68,"")</f>
        <v>2.6370127577930367</v>
      </c>
      <c r="E69" s="328">
        <f>bb2wang($B$6,$H$12,C69,$H$8,$H$9,I69,$H$10,$H$11,$K$10,$K$11,$H$13)</f>
        <v>9.587305975198241</v>
      </c>
      <c r="F69" s="328">
        <f t="shared" si="9"/>
        <v>9.3468467769829662</v>
      </c>
      <c r="G69" s="328">
        <f t="shared" si="10"/>
        <v>52.896767274621233</v>
      </c>
      <c r="H69" s="313">
        <f t="shared" si="11"/>
        <v>0.08</v>
      </c>
      <c r="I69" s="328">
        <f t="shared" si="12"/>
        <v>1.9628540369583789</v>
      </c>
      <c r="J69" s="328">
        <f t="shared" si="1"/>
        <v>859</v>
      </c>
      <c r="K69" s="335">
        <f t="shared" si="13"/>
        <v>1</v>
      </c>
      <c r="L69" s="323">
        <f t="shared" si="14"/>
        <v>2.7170127577930367</v>
      </c>
      <c r="M69" s="323">
        <f t="shared" si="15"/>
        <v>2.6770127577930367</v>
      </c>
      <c r="N69" s="328">
        <f>IF(H69&gt;0, 2*($P$53*M69/$S$52/$S$51)^2-(B69-C69)*2,"")</f>
        <v>0.15042977403873792</v>
      </c>
      <c r="O69" s="328">
        <f>IF(wh(B68,$F$51,$F$52,$F$53)&gt;0,wh(B68,$F$51,$F$52,$F$53),O68)</f>
        <v>48.916316449086217</v>
      </c>
      <c r="P69" s="332">
        <f t="shared" si="4"/>
        <v>35.065115117087522</v>
      </c>
      <c r="Q69" s="328">
        <f>IF(H69&gt;0, M69/$S$54*(B69-C69+N69/2)*E69-J69,"")</f>
        <v>-807.07835042601209</v>
      </c>
      <c r="R69" s="277">
        <f>IF(H69&gt;0, rate1(1,$L$52,$L$51,$L$54,L69,$L$53,$L$50,P69),"")</f>
        <v>1888.5269705904345</v>
      </c>
      <c r="S69" s="323">
        <f>IF(H69&gt;0, Q69/O69/R69,"")</f>
        <v>-8.736525730522306E-3</v>
      </c>
      <c r="T69" s="323">
        <f t="shared" si="19"/>
        <v>0.14912692284023063</v>
      </c>
      <c r="U69" s="328">
        <f t="shared" si="3"/>
        <v>2.6370127577930367</v>
      </c>
      <c r="V69" s="336">
        <f t="shared" si="20"/>
        <v>2.6370127577930367</v>
      </c>
      <c r="W69" s="328">
        <f t="shared" si="21"/>
        <v>4.1839397325293959E-4</v>
      </c>
      <c r="X69" s="328">
        <f t="shared" si="22"/>
        <v>-810.6159311856195</v>
      </c>
      <c r="Y69" s="328">
        <f t="shared" si="5"/>
        <v>34.025056027429713</v>
      </c>
      <c r="Z69" s="108">
        <f>IF(H69&gt;0, rate1(1,$L$52,$L$51,$L$54,U69,$L$53,$L$50,Y69),"")</f>
        <v>1859.818801613</v>
      </c>
      <c r="AA69" s="336">
        <f t="shared" si="23"/>
        <v>-8.91026775894674E-3</v>
      </c>
      <c r="AB69" s="336">
        <f t="shared" si="24"/>
        <v>4.1469889505862787E-4</v>
      </c>
      <c r="AC69" s="328">
        <f t="shared" si="25"/>
        <v>0.14912692284023063</v>
      </c>
      <c r="AD69" s="328">
        <f t="shared" si="26"/>
        <v>0.53645578193623167</v>
      </c>
      <c r="AE69" s="328">
        <f t="shared" si="27"/>
        <v>-0.11410298479396097</v>
      </c>
      <c r="AF69" s="328">
        <f t="shared" si="28"/>
        <v>2262.8318478246601</v>
      </c>
      <c r="AG69" s="328">
        <f t="shared" si="29"/>
        <v>2260.2278505044233</v>
      </c>
      <c r="AH69" s="328">
        <f t="shared" si="30"/>
        <v>2.7166487395435439</v>
      </c>
      <c r="AI69" s="328">
        <f t="shared" si="31"/>
        <v>78.964677318644362</v>
      </c>
      <c r="AJ69" s="328">
        <f t="shared" si="32"/>
        <v>0.19427681626990026</v>
      </c>
      <c r="AK69" s="337">
        <f t="shared" si="33"/>
        <v>1.7459189424286231E-2</v>
      </c>
      <c r="AL69" s="42">
        <f t="shared" si="34"/>
        <v>0.53295096881632398</v>
      </c>
      <c r="BA69" s="8"/>
    </row>
    <row r="70" spans="1:53" ht="15" x14ac:dyDescent="0.15">
      <c r="A70" s="116"/>
      <c r="B70" s="328">
        <f t="shared" si="6"/>
        <v>2262.8318478246601</v>
      </c>
      <c r="C70" s="328">
        <f t="shared" si="7"/>
        <v>2260.2278505044233</v>
      </c>
      <c r="D70" s="328">
        <f t="shared" si="8"/>
        <v>2.7166487395435439</v>
      </c>
      <c r="E70" s="328">
        <f>bb2wang($B$6,$H$12,C70,$H$8,$H$9,I70,$H$10,$H$11,$K$10,$K$11,$H$13)</f>
        <v>10.08748789185311</v>
      </c>
      <c r="F70" s="328">
        <f t="shared" si="9"/>
        <v>9.8373969335256746</v>
      </c>
      <c r="G70" s="328">
        <f t="shared" si="10"/>
        <v>60.715403558335574</v>
      </c>
      <c r="H70" s="313">
        <f t="shared" si="11"/>
        <v>0.08</v>
      </c>
      <c r="I70" s="328">
        <f t="shared" si="12"/>
        <v>2.0831978561895084</v>
      </c>
      <c r="J70" s="328">
        <f t="shared" si="1"/>
        <v>859</v>
      </c>
      <c r="K70" s="335">
        <f t="shared" si="13"/>
        <v>1</v>
      </c>
      <c r="L70" s="323">
        <f t="shared" si="14"/>
        <v>2.796648739543544</v>
      </c>
      <c r="M70" s="323">
        <f t="shared" si="15"/>
        <v>2.7566487395435439</v>
      </c>
      <c r="N70" s="328">
        <f t="shared" si="16"/>
        <v>0.15495156685931377</v>
      </c>
      <c r="O70" s="328">
        <f t="shared" si="2"/>
        <v>48.917119855401822</v>
      </c>
      <c r="P70" s="332">
        <f t="shared" si="4"/>
        <v>36.45286699129683</v>
      </c>
      <c r="Q70" s="328">
        <f t="shared" si="17"/>
        <v>-799.34760442923744</v>
      </c>
      <c r="R70" s="277">
        <f>IF(H70&gt;0, rate1(1,$L$52,$L$51,$L$54,L70,$L$53,$L$50,P70),"")</f>
        <v>1923.6634600722416</v>
      </c>
      <c r="S70" s="323">
        <f t="shared" si="18"/>
        <v>-8.4946541818738553E-3</v>
      </c>
      <c r="T70" s="323">
        <f t="shared" si="19"/>
        <v>0.15364639387703638</v>
      </c>
      <c r="U70" s="328">
        <f t="shared" si="3"/>
        <v>2.7166487395435439</v>
      </c>
      <c r="V70" s="336">
        <f t="shared" si="20"/>
        <v>2.7166487395435439</v>
      </c>
      <c r="W70" s="328">
        <f t="shared" si="21"/>
        <v>4.4404597168767879E-4</v>
      </c>
      <c r="X70" s="328">
        <f t="shared" si="22"/>
        <v>-803.3223071609915</v>
      </c>
      <c r="Y70" s="328">
        <f t="shared" si="5"/>
        <v>35.402652819771056</v>
      </c>
      <c r="Z70" s="108">
        <f>IF(H70&gt;0, rate1(1,$L$52,$L$51,$L$54,U70,$L$53,$L$50,Y70),"")</f>
        <v>1897.3902636437156</v>
      </c>
      <c r="AA70" s="336">
        <f t="shared" si="23"/>
        <v>-8.6551037959016804E-3</v>
      </c>
      <c r="AB70" s="336">
        <f t="shared" si="24"/>
        <v>4.4023568612956736E-4</v>
      </c>
      <c r="AC70" s="328">
        <f t="shared" si="25"/>
        <v>0.15364639387703638</v>
      </c>
      <c r="AD70" s="328">
        <f t="shared" si="26"/>
        <v>0.52067606652730303</v>
      </c>
      <c r="AE70" s="328">
        <f t="shared" si="27"/>
        <v>-0.10423451828592879</v>
      </c>
      <c r="AF70" s="328">
        <f t="shared" si="28"/>
        <v>2262.8331529976426</v>
      </c>
      <c r="AG70" s="328">
        <f t="shared" si="29"/>
        <v>2260.0742041105464</v>
      </c>
      <c r="AH70" s="328">
        <f t="shared" si="30"/>
        <v>2.7963082821913474</v>
      </c>
      <c r="AI70" s="328">
        <f t="shared" si="31"/>
        <v>79.871763988939279</v>
      </c>
      <c r="AJ70" s="328">
        <f t="shared" si="32"/>
        <v>0.21646341737793895</v>
      </c>
      <c r="AK70" s="337">
        <f t="shared" si="33"/>
        <v>2.1636165583326122E-2</v>
      </c>
      <c r="AL70" s="42">
        <f t="shared" si="34"/>
        <v>0.60078162663303947</v>
      </c>
      <c r="BA70" s="8"/>
    </row>
    <row r="71" spans="1:53" ht="15" x14ac:dyDescent="0.15">
      <c r="A71" s="116"/>
      <c r="B71" s="328">
        <f t="shared" si="6"/>
        <v>2262.8331529976426</v>
      </c>
      <c r="C71" s="328">
        <f t="shared" si="7"/>
        <v>2260.0742041105464</v>
      </c>
      <c r="D71" s="328">
        <f t="shared" si="8"/>
        <v>2.7963082821913474</v>
      </c>
      <c r="E71" s="328">
        <f t="shared" si="0"/>
        <v>10.607163952058428</v>
      </c>
      <c r="F71" s="328">
        <f t="shared" si="9"/>
        <v>10.347325921955768</v>
      </c>
      <c r="G71" s="328">
        <f t="shared" si="10"/>
        <v>69.479070109004724</v>
      </c>
      <c r="H71" s="313">
        <f t="shared" si="11"/>
        <v>0.08</v>
      </c>
      <c r="I71" s="328">
        <f t="shared" si="12"/>
        <v>2.2071591096770136</v>
      </c>
      <c r="J71" s="328">
        <f t="shared" si="1"/>
        <v>859</v>
      </c>
      <c r="K71" s="335">
        <f t="shared" si="13"/>
        <v>1</v>
      </c>
      <c r="L71" s="323">
        <f t="shared" si="14"/>
        <v>2.8763082821913475</v>
      </c>
      <c r="M71" s="323">
        <f t="shared" si="15"/>
        <v>2.8363082821913475</v>
      </c>
      <c r="N71" s="328">
        <f t="shared" si="16"/>
        <v>0.15947546097413667</v>
      </c>
      <c r="O71" s="328">
        <f t="shared" si="2"/>
        <v>48.917924646934694</v>
      </c>
      <c r="P71" s="332">
        <f t="shared" si="4"/>
        <v>37.854399101700658</v>
      </c>
      <c r="Q71" s="328">
        <f t="shared" si="17"/>
        <v>-790.67806589364534</v>
      </c>
      <c r="R71" s="277">
        <f>IF(H71&gt;0, rate1(1,$L$52,$L$51,$L$54,L71,$L$53,$L$50,P71),"")</f>
        <v>1955.9299370461299</v>
      </c>
      <c r="S71" s="323">
        <f t="shared" si="18"/>
        <v>-8.263772898366677E-3</v>
      </c>
      <c r="T71" s="323">
        <f t="shared" si="19"/>
        <v>0.15816839329226981</v>
      </c>
      <c r="U71" s="328">
        <f t="shared" si="3"/>
        <v>2.7963082821913474</v>
      </c>
      <c r="V71" s="336">
        <f t="shared" si="20"/>
        <v>2.7963082821913474</v>
      </c>
      <c r="W71" s="328">
        <f t="shared" si="21"/>
        <v>4.7046904767888975E-4</v>
      </c>
      <c r="X71" s="328">
        <f t="shared" si="22"/>
        <v>-795.13192201603601</v>
      </c>
      <c r="Y71" s="328">
        <f t="shared" si="5"/>
        <v>36.794218948973722</v>
      </c>
      <c r="Z71" s="108">
        <f>IF(H71&gt;0, rate1(1,$L$52,$L$51,$L$54,U71,$L$53,$L$50,Y71),"")</f>
        <v>1931.8027944145749</v>
      </c>
      <c r="AA71" s="336">
        <f t="shared" si="23"/>
        <v>-8.4141136869839428E-3</v>
      </c>
      <c r="AB71" s="336">
        <f t="shared" si="24"/>
        <v>4.6654349764974171E-4</v>
      </c>
      <c r="AC71" s="328">
        <f t="shared" si="25"/>
        <v>0.15816839329226981</v>
      </c>
      <c r="AD71" s="328">
        <f t="shared" si="26"/>
        <v>0.50579005283421474</v>
      </c>
      <c r="AE71" s="328">
        <f t="shared" si="27"/>
        <v>-9.5479844482202952E-2</v>
      </c>
      <c r="AF71" s="328">
        <f t="shared" si="28"/>
        <v>2262.8344600653245</v>
      </c>
      <c r="AG71" s="328">
        <f t="shared" si="29"/>
        <v>2259.9160357172541</v>
      </c>
      <c r="AH71" s="328">
        <f t="shared" si="30"/>
        <v>2.8759904633293121</v>
      </c>
      <c r="AI71" s="328">
        <f t="shared" si="31"/>
        <v>80.866083337902026</v>
      </c>
      <c r="AJ71" s="328">
        <f t="shared" si="32"/>
        <v>0.23892621830513394</v>
      </c>
      <c r="AK71" s="337">
        <f t="shared" si="33"/>
        <v>2.6485611966830705E-2</v>
      </c>
      <c r="AL71" s="42">
        <f t="shared" si="34"/>
        <v>0.66939147189953829</v>
      </c>
      <c r="BA71" s="8"/>
    </row>
    <row r="72" spans="1:53" ht="15" x14ac:dyDescent="0.15">
      <c r="A72" s="116"/>
      <c r="B72" s="328">
        <f t="shared" si="6"/>
        <v>2262.8344600653245</v>
      </c>
      <c r="C72" s="328">
        <f t="shared" si="7"/>
        <v>2259.9160357172541</v>
      </c>
      <c r="D72" s="328">
        <f t="shared" si="8"/>
        <v>2.8759904633293121</v>
      </c>
      <c r="E72" s="328">
        <f t="shared" si="0"/>
        <v>11.14655737999027</v>
      </c>
      <c r="F72" s="328">
        <f t="shared" si="9"/>
        <v>10.876860666024349</v>
      </c>
      <c r="G72" s="328">
        <f t="shared" si="10"/>
        <v>79.276726780252901</v>
      </c>
      <c r="H72" s="313">
        <f t="shared" si="11"/>
        <v>0.08</v>
      </c>
      <c r="I72" s="328">
        <f t="shared" si="12"/>
        <v>2.334739478456322</v>
      </c>
      <c r="J72" s="328">
        <f t="shared" si="1"/>
        <v>859</v>
      </c>
      <c r="K72" s="335">
        <f t="shared" si="13"/>
        <v>1</v>
      </c>
      <c r="L72" s="323">
        <f t="shared" si="14"/>
        <v>2.9559904633293121</v>
      </c>
      <c r="M72" s="323">
        <f t="shared" si="15"/>
        <v>2.9159904633293121</v>
      </c>
      <c r="N72" s="328">
        <f t="shared" si="16"/>
        <v>0.16400140466365531</v>
      </c>
      <c r="O72" s="328">
        <f t="shared" si="2"/>
        <v>48.918730872669791</v>
      </c>
      <c r="P72" s="332">
        <f t="shared" si="4"/>
        <v>39.269456944183041</v>
      </c>
      <c r="Q72" s="328">
        <f t="shared" si="17"/>
        <v>-780.98113553709334</v>
      </c>
      <c r="R72" s="277">
        <f>IF(H72&gt;0, rate1(1,$L$52,$L$51,$L$54,L72,$L$53,$L$50,P72),"")</f>
        <v>1985.6549920925772</v>
      </c>
      <c r="S72" s="323">
        <f t="shared" si="18"/>
        <v>-8.0401022212745806E-3</v>
      </c>
      <c r="T72" s="323">
        <f t="shared" si="19"/>
        <v>0.16269333363054581</v>
      </c>
      <c r="U72" s="328">
        <f t="shared" si="3"/>
        <v>2.8759904633293121</v>
      </c>
      <c r="V72" s="336">
        <f t="shared" si="20"/>
        <v>2.8759904633293121</v>
      </c>
      <c r="W72" s="328">
        <f t="shared" si="21"/>
        <v>4.9766355954439234E-4</v>
      </c>
      <c r="X72" s="328">
        <f t="shared" si="22"/>
        <v>-785.95904193387116</v>
      </c>
      <c r="Y72" s="328">
        <f t="shared" si="5"/>
        <v>38.199491353701127</v>
      </c>
      <c r="Z72" s="108">
        <f>IF(H72&gt;0, rate1(1,$L$52,$L$51,$L$54,U72,$L$53,$L$50,Y72),"")</f>
        <v>1963.4284746224846</v>
      </c>
      <c r="AA72" s="336">
        <f t="shared" si="23"/>
        <v>-8.1829453015448209E-3</v>
      </c>
      <c r="AB72" s="336">
        <f t="shared" si="24"/>
        <v>4.9362425923158478E-4</v>
      </c>
      <c r="AC72" s="328">
        <f t="shared" si="25"/>
        <v>0.16269333363054581</v>
      </c>
      <c r="AD72" s="328">
        <f t="shared" si="26"/>
        <v>0.491722667516722</v>
      </c>
      <c r="AE72" s="328">
        <f t="shared" si="27"/>
        <v>-8.7685031508146813E-2</v>
      </c>
      <c r="AF72" s="328">
        <f t="shared" si="28"/>
        <v>2262.8357681363577</v>
      </c>
      <c r="AG72" s="328">
        <f t="shared" si="29"/>
        <v>2259.7533423836235</v>
      </c>
      <c r="AH72" s="328">
        <f t="shared" si="30"/>
        <v>2.955694434687453</v>
      </c>
      <c r="AI72" s="328">
        <f t="shared" si="31"/>
        <v>81.934341201485296</v>
      </c>
      <c r="AJ72" s="328">
        <f t="shared" si="32"/>
        <v>0.26168575752776874</v>
      </c>
      <c r="AK72" s="337">
        <f t="shared" si="33"/>
        <v>3.2104112240505418E-2</v>
      </c>
      <c r="AL72" s="42">
        <f t="shared" si="34"/>
        <v>0.73885543748679616</v>
      </c>
      <c r="BA72" s="8"/>
    </row>
    <row r="73" spans="1:53" ht="15" x14ac:dyDescent="0.15">
      <c r="A73" s="116"/>
      <c r="B73" s="328">
        <f t="shared" si="6"/>
        <v>2262.8357681363577</v>
      </c>
      <c r="C73" s="328">
        <f t="shared" si="7"/>
        <v>2259.7533423836235</v>
      </c>
      <c r="D73" s="328">
        <f t="shared" si="8"/>
        <v>2.955694434687453</v>
      </c>
      <c r="E73" s="328">
        <f t="shared" si="0"/>
        <v>11.705883804297244</v>
      </c>
      <c r="F73" s="328">
        <f t="shared" si="9"/>
        <v>11.426220592143757</v>
      </c>
      <c r="G73" s="328">
        <f t="shared" si="10"/>
        <v>90.203267686092559</v>
      </c>
      <c r="H73" s="313">
        <f t="shared" si="11"/>
        <v>0.08</v>
      </c>
      <c r="I73" s="328">
        <f t="shared" si="12"/>
        <v>2.465940602187402</v>
      </c>
      <c r="J73" s="328">
        <f t="shared" si="1"/>
        <v>859</v>
      </c>
      <c r="K73" s="335">
        <f t="shared" si="13"/>
        <v>1</v>
      </c>
      <c r="L73" s="323">
        <f t="shared" si="14"/>
        <v>3.035694434687453</v>
      </c>
      <c r="M73" s="323">
        <f t="shared" si="15"/>
        <v>2.995694434687453</v>
      </c>
      <c r="N73" s="328">
        <f t="shared" si="16"/>
        <v>0.16852935038518968</v>
      </c>
      <c r="O73" s="328">
        <f t="shared" si="2"/>
        <v>48.919538268790291</v>
      </c>
      <c r="P73" s="332">
        <f t="shared" si="4"/>
        <v>40.697797696898562</v>
      </c>
      <c r="Q73" s="328">
        <f t="shared" si="17"/>
        <v>-770.16229762674163</v>
      </c>
      <c r="R73" s="277">
        <f>IF(H73&gt;0, rate1(1,$L$52,$L$51,$L$54,L73,$L$53,$L$50,P73),"")</f>
        <v>2013.1194130163533</v>
      </c>
      <c r="S73" s="323">
        <f t="shared" si="18"/>
        <v>-7.8204252328181265E-3</v>
      </c>
      <c r="T73" s="323">
        <f t="shared" si="19"/>
        <v>0.16722160631568608</v>
      </c>
      <c r="U73" s="328">
        <f t="shared" si="3"/>
        <v>2.955694434687453</v>
      </c>
      <c r="V73" s="336">
        <f t="shared" si="20"/>
        <v>2.955694434687453</v>
      </c>
      <c r="W73" s="328">
        <f t="shared" si="21"/>
        <v>5.2562985679394103E-4</v>
      </c>
      <c r="X73" s="328">
        <f t="shared" si="22"/>
        <v>-775.71212592205961</v>
      </c>
      <c r="Y73" s="328">
        <f t="shared" si="5"/>
        <v>39.618219255935003</v>
      </c>
      <c r="Z73" s="108">
        <f>IF(H73&gt;0, rate1(1,$L$52,$L$51,$L$54,U73,$L$53,$L$50,Y73),"")</f>
        <v>1992.5837355503754</v>
      </c>
      <c r="AA73" s="336">
        <f t="shared" si="23"/>
        <v>-7.9579581342918548E-3</v>
      </c>
      <c r="AB73" s="336">
        <f t="shared" si="24"/>
        <v>5.2147994125357209E-4</v>
      </c>
      <c r="AC73" s="328">
        <f t="shared" si="25"/>
        <v>0.16722160631568608</v>
      </c>
      <c r="AD73" s="328">
        <f t="shared" si="26"/>
        <v>0.47840707766539181</v>
      </c>
      <c r="AE73" s="328">
        <f t="shared" si="27"/>
        <v>-8.0721351106441602E-2</v>
      </c>
      <c r="AF73" s="328">
        <f t="shared" si="28"/>
        <v>2262.8370758804272</v>
      </c>
      <c r="AG73" s="328">
        <f t="shared" si="29"/>
        <v>2259.5861207773078</v>
      </c>
      <c r="AH73" s="328">
        <f t="shared" si="30"/>
        <v>3.0354194144138624</v>
      </c>
      <c r="AI73" s="328">
        <f t="shared" si="31"/>
        <v>83.065915133732645</v>
      </c>
      <c r="AJ73" s="328">
        <f t="shared" si="32"/>
        <v>0.28475962284269446</v>
      </c>
      <c r="AK73" s="337">
        <f t="shared" si="33"/>
        <v>3.8599598621855587E-2</v>
      </c>
      <c r="AL73" s="42">
        <f t="shared" si="34"/>
        <v>0.80923703657887203</v>
      </c>
      <c r="BA73" s="8"/>
    </row>
    <row r="74" spans="1:53" ht="15" x14ac:dyDescent="0.15">
      <c r="A74" s="116"/>
      <c r="B74" s="328">
        <f t="shared" si="6"/>
        <v>2262.8370758804272</v>
      </c>
      <c r="C74" s="328">
        <f t="shared" si="7"/>
        <v>2259.5861207773078</v>
      </c>
      <c r="D74" s="328">
        <f t="shared" si="8"/>
        <v>3.0354194144138624</v>
      </c>
      <c r="E74" s="328">
        <f t="shared" si="0"/>
        <v>12.285351143726032</v>
      </c>
      <c r="F74" s="328">
        <f t="shared" si="9"/>
        <v>11.995617474011638</v>
      </c>
      <c r="G74" s="328">
        <f t="shared" si="10"/>
        <v>102.35974196652302</v>
      </c>
      <c r="H74" s="313">
        <f t="shared" si="11"/>
        <v>0.08</v>
      </c>
      <c r="I74" s="328">
        <f t="shared" si="12"/>
        <v>2.600764082495516</v>
      </c>
      <c r="J74" s="328">
        <f t="shared" si="1"/>
        <v>859</v>
      </c>
      <c r="K74" s="335">
        <f t="shared" si="13"/>
        <v>1</v>
      </c>
      <c r="L74" s="323">
        <f t="shared" si="14"/>
        <v>3.1154194144138625</v>
      </c>
      <c r="M74" s="323">
        <f t="shared" si="15"/>
        <v>3.0754194144138625</v>
      </c>
      <c r="N74" s="328">
        <f t="shared" si="16"/>
        <v>0.17305925433782221</v>
      </c>
      <c r="O74" s="328">
        <f t="shared" si="2"/>
        <v>48.920346284696599</v>
      </c>
      <c r="P74" s="332">
        <f t="shared" si="4"/>
        <v>42.139189389279586</v>
      </c>
      <c r="Q74" s="328">
        <f t="shared" si="17"/>
        <v>-758.12089973139928</v>
      </c>
      <c r="R74" s="277">
        <f>IF(H74&gt;0, rate1(1,$L$52,$L$51,$L$54,L74,$L$53,$L$50,P74),"")</f>
        <v>2038.5645323843992</v>
      </c>
      <c r="S74" s="323">
        <f t="shared" si="18"/>
        <v>-7.6019407937475778E-3</v>
      </c>
      <c r="T74" s="323">
        <f t="shared" si="19"/>
        <v>0.17175359368749649</v>
      </c>
      <c r="U74" s="328">
        <f t="shared" si="3"/>
        <v>3.0354194144138624</v>
      </c>
      <c r="V74" s="336">
        <f t="shared" si="20"/>
        <v>3.0354194144138624</v>
      </c>
      <c r="W74" s="328">
        <f t="shared" si="21"/>
        <v>5.54368280816675E-4</v>
      </c>
      <c r="X74" s="328">
        <f t="shared" si="22"/>
        <v>-764.29360579295235</v>
      </c>
      <c r="Y74" s="328">
        <f t="shared" si="5"/>
        <v>41.050163273569943</v>
      </c>
      <c r="Z74" s="108">
        <f>IF(H74&gt;0, rate1(1,$L$52,$L$51,$L$54,U74,$L$53,$L$50,Y74),"")</f>
        <v>2019.5393420698265</v>
      </c>
      <c r="AA74" s="336">
        <f t="shared" si="23"/>
        <v>-7.7360342833649644E-3</v>
      </c>
      <c r="AB74" s="336">
        <f t="shared" si="24"/>
        <v>5.5011259095334914E-4</v>
      </c>
      <c r="AC74" s="328">
        <f t="shared" si="25"/>
        <v>0.17175359368749649</v>
      </c>
      <c r="AD74" s="328">
        <f t="shared" si="26"/>
        <v>0.46578355819185363</v>
      </c>
      <c r="AE74" s="328">
        <f t="shared" si="27"/>
        <v>-7.4480489861321178E-2</v>
      </c>
      <c r="AF74" s="328">
        <f t="shared" si="28"/>
        <v>2262.8383815410775</v>
      </c>
      <c r="AG74" s="328">
        <f t="shared" si="29"/>
        <v>2259.4143671836205</v>
      </c>
      <c r="AH74" s="328">
        <f t="shared" si="30"/>
        <v>3.1151646803344066</v>
      </c>
      <c r="AI74" s="328">
        <f t="shared" si="31"/>
        <v>84.252223051583044</v>
      </c>
      <c r="AJ74" s="328">
        <f t="shared" si="32"/>
        <v>0.30816301813480085</v>
      </c>
      <c r="AK74" s="337">
        <f t="shared" si="33"/>
        <v>4.6092415600253921E-2</v>
      </c>
      <c r="AL74" s="42">
        <f t="shared" si="34"/>
        <v>0.88059065767874833</v>
      </c>
      <c r="BA74" s="8"/>
    </row>
    <row r="75" spans="1:53" ht="15" x14ac:dyDescent="0.15">
      <c r="A75" s="116"/>
      <c r="B75" s="328">
        <f t="shared" si="6"/>
        <v>2262.8383815410775</v>
      </c>
      <c r="C75" s="328">
        <f t="shared" si="7"/>
        <v>2259.4143671836205</v>
      </c>
      <c r="D75" s="328">
        <f t="shared" si="8"/>
        <v>3.1151646803344066</v>
      </c>
      <c r="E75" s="328">
        <f t="shared" si="0"/>
        <v>12.885159561667029</v>
      </c>
      <c r="F75" s="328">
        <f t="shared" si="9"/>
        <v>12.585255352696532</v>
      </c>
      <c r="G75" s="328">
        <f t="shared" si="10"/>
        <v>115.85357497185539</v>
      </c>
      <c r="H75" s="313">
        <f t="shared" si="11"/>
        <v>0.08</v>
      </c>
      <c r="I75" s="328">
        <f t="shared" si="12"/>
        <v>2.7392114859656433</v>
      </c>
      <c r="J75" s="328">
        <f t="shared" si="1"/>
        <v>859</v>
      </c>
      <c r="K75" s="335">
        <f t="shared" si="13"/>
        <v>1</v>
      </c>
      <c r="L75" s="323">
        <f t="shared" si="14"/>
        <v>3.1951646803344067</v>
      </c>
      <c r="M75" s="323">
        <f t="shared" si="15"/>
        <v>3.1551646803344067</v>
      </c>
      <c r="N75" s="328">
        <f t="shared" si="16"/>
        <v>0.1775910760825008</v>
      </c>
      <c r="O75" s="328">
        <f t="shared" si="2"/>
        <v>48.921154098632265</v>
      </c>
      <c r="P75" s="332">
        <f t="shared" si="4"/>
        <v>43.593410150101057</v>
      </c>
      <c r="Q75" s="328">
        <f t="shared" si="17"/>
        <v>-744.74993202636938</v>
      </c>
      <c r="R75" s="277">
        <f>IF(H75&gt;0, rate1(1,$L$52,$L$51,$L$54,L75,$L$53,$L$50,P75),"")</f>
        <v>2062.1988888761211</v>
      </c>
      <c r="S75" s="323">
        <f t="shared" si="18"/>
        <v>-7.382156192428913E-3</v>
      </c>
      <c r="T75" s="323">
        <f t="shared" si="19"/>
        <v>0.17628967814333368</v>
      </c>
      <c r="U75" s="328">
        <f t="shared" si="3"/>
        <v>3.1151646803344066</v>
      </c>
      <c r="V75" s="336">
        <f t="shared" si="20"/>
        <v>3.1151646803344066</v>
      </c>
      <c r="W75" s="328">
        <f t="shared" si="21"/>
        <v>5.8387916554814012E-4</v>
      </c>
      <c r="X75" s="328">
        <f t="shared" si="22"/>
        <v>-751.5996656474598</v>
      </c>
      <c r="Y75" s="328">
        <f t="shared" si="5"/>
        <v>42.495094618621685</v>
      </c>
      <c r="Z75" s="108">
        <f>IF(H75&gt;0, rate1(1,$L$52,$L$51,$L$54,U75,$L$53,$L$50,Y75),"")</f>
        <v>2044.5283056677579</v>
      </c>
      <c r="AA75" s="336">
        <f t="shared" si="23"/>
        <v>-7.5144423466321159E-3</v>
      </c>
      <c r="AB75" s="336">
        <f t="shared" si="24"/>
        <v>5.7952436313290926E-4</v>
      </c>
      <c r="AC75" s="328">
        <f t="shared" si="25"/>
        <v>0.17628967814333368</v>
      </c>
      <c r="AD75" s="328">
        <f t="shared" si="26"/>
        <v>0.45379854817679899</v>
      </c>
      <c r="AE75" s="328">
        <f t="shared" si="27"/>
        <v>-6.8870804207817438E-2</v>
      </c>
      <c r="AF75" s="328">
        <f t="shared" si="28"/>
        <v>2262.8396829390167</v>
      </c>
      <c r="AG75" s="328">
        <f t="shared" si="29"/>
        <v>2259.2380775054771</v>
      </c>
      <c r="AH75" s="328">
        <f t="shared" si="30"/>
        <v>3.1949295640445516</v>
      </c>
      <c r="AI75" s="328">
        <f t="shared" si="31"/>
        <v>85.486263761595708</v>
      </c>
      <c r="AJ75" s="328">
        <f t="shared" si="32"/>
        <v>0.33190920251302186</v>
      </c>
      <c r="AK75" s="337">
        <f t="shared" si="33"/>
        <v>5.47164514119199E-2</v>
      </c>
      <c r="AL75" s="42">
        <f t="shared" si="34"/>
        <v>0.95296331728005812</v>
      </c>
      <c r="BA75" s="8"/>
    </row>
    <row r="76" spans="1:53" ht="15" x14ac:dyDescent="0.15">
      <c r="A76" s="116"/>
      <c r="B76" s="328">
        <f t="shared" si="6"/>
        <v>2262.8396829390167</v>
      </c>
      <c r="C76" s="328">
        <f t="shared" si="7"/>
        <v>2259.2380775054771</v>
      </c>
      <c r="D76" s="328">
        <f t="shared" si="8"/>
        <v>3.1949295640445516</v>
      </c>
      <c r="E76" s="328">
        <f t="shared" si="0"/>
        <v>13.505501479597491</v>
      </c>
      <c r="F76" s="328">
        <f t="shared" si="9"/>
        <v>13.195330520632261</v>
      </c>
      <c r="G76" s="328">
        <f t="shared" si="10"/>
        <v>130.7987897841769</v>
      </c>
      <c r="H76" s="313">
        <f t="shared" si="11"/>
        <v>0.08</v>
      </c>
      <c r="I76" s="328">
        <f t="shared" si="12"/>
        <v>2.8812843468316718</v>
      </c>
      <c r="J76" s="328">
        <f t="shared" si="1"/>
        <v>859</v>
      </c>
      <c r="K76" s="335">
        <f t="shared" si="13"/>
        <v>1</v>
      </c>
      <c r="L76" s="323">
        <f t="shared" si="14"/>
        <v>3.2749295640445517</v>
      </c>
      <c r="M76" s="323">
        <f t="shared" si="15"/>
        <v>3.2349295640445517</v>
      </c>
      <c r="N76" s="328">
        <f t="shared" si="16"/>
        <v>0.1821247782090234</v>
      </c>
      <c r="O76" s="328">
        <f t="shared" si="2"/>
        <v>48.921960625607433</v>
      </c>
      <c r="P76" s="332">
        <f t="shared" si="4"/>
        <v>45.060247525252159</v>
      </c>
      <c r="Q76" s="328">
        <f t="shared" si="17"/>
        <v>-729.93580622657976</v>
      </c>
      <c r="R76" s="277">
        <f>IF(H76&gt;0, rate1(1,$L$52,$L$51,$L$54,L76,$L$53,$L$50,P76),"")</f>
        <v>2084.2035863982869</v>
      </c>
      <c r="S76" s="323">
        <f t="shared" si="18"/>
        <v>-7.1588073513148918E-3</v>
      </c>
      <c r="T76" s="323">
        <f t="shared" si="19"/>
        <v>0.18083024929105845</v>
      </c>
      <c r="U76" s="328">
        <f t="shared" si="3"/>
        <v>3.1949295640445516</v>
      </c>
      <c r="V76" s="336">
        <f t="shared" si="20"/>
        <v>3.1949295640445516</v>
      </c>
      <c r="W76" s="328">
        <f t="shared" si="21"/>
        <v>6.1416283801207783E-4</v>
      </c>
      <c r="X76" s="328">
        <f t="shared" si="22"/>
        <v>-737.52002095097214</v>
      </c>
      <c r="Y76" s="328">
        <f t="shared" si="5"/>
        <v>43.952794370797776</v>
      </c>
      <c r="Z76" s="108">
        <f>IF(H76&gt;0, rate1(1,$L$52,$L$51,$L$54,U76,$L$53,$L$50,Y76),"")</f>
        <v>2067.7522109540428</v>
      </c>
      <c r="AA76" s="336">
        <f t="shared" si="23"/>
        <v>-7.2907375798393747E-3</v>
      </c>
      <c r="AB76" s="336">
        <f t="shared" si="24"/>
        <v>6.0971754737633368E-4</v>
      </c>
      <c r="AC76" s="328">
        <f t="shared" si="25"/>
        <v>0.18083024929105845</v>
      </c>
      <c r="AD76" s="328">
        <f t="shared" si="26"/>
        <v>0.4424038583900563</v>
      </c>
      <c r="AE76" s="328">
        <f t="shared" si="27"/>
        <v>-6.3814359890829925E-2</v>
      </c>
      <c r="AF76" s="328">
        <f t="shared" si="28"/>
        <v>2262.8409774679349</v>
      </c>
      <c r="AG76" s="328">
        <f t="shared" si="29"/>
        <v>2259.0572472561862</v>
      </c>
      <c r="AH76" s="328">
        <f t="shared" si="30"/>
        <v>3.2747134457135973</v>
      </c>
      <c r="AI76" s="328">
        <f t="shared" si="31"/>
        <v>86.762277193635995</v>
      </c>
      <c r="AJ76" s="328">
        <f t="shared" si="32"/>
        <v>0.35600983506680961</v>
      </c>
      <c r="AK76" s="337">
        <f t="shared" si="33"/>
        <v>6.4620340679687735E-2</v>
      </c>
      <c r="AL76" s="42">
        <f t="shared" si="34"/>
        <v>1.0263960178512688</v>
      </c>
      <c r="BA76" s="8"/>
    </row>
    <row r="77" spans="1:53" ht="15" x14ac:dyDescent="0.15">
      <c r="A77" s="116"/>
      <c r="B77" s="328">
        <f t="shared" si="6"/>
        <v>2262.8409774679349</v>
      </c>
      <c r="C77" s="328">
        <f t="shared" si="7"/>
        <v>2259.0572472561862</v>
      </c>
      <c r="D77" s="328">
        <f t="shared" si="8"/>
        <v>3.2747134457135973</v>
      </c>
      <c r="E77" s="328">
        <f>bb2wang($B$6,$H$12,C77,$H$8,$H$9,I77,$H$10,$H$11,$K$10,$K$11,$H$13)</f>
        <v>14.146561641458906</v>
      </c>
      <c r="F77" s="328">
        <f t="shared" si="9"/>
        <v>13.826031560528198</v>
      </c>
      <c r="G77" s="328">
        <f t="shared" si="10"/>
        <v>147.31622902026805</v>
      </c>
      <c r="H77" s="313">
        <f t="shared" si="11"/>
        <v>0.08</v>
      </c>
      <c r="I77" s="328">
        <f t="shared" si="12"/>
        <v>3.0269841693989292</v>
      </c>
      <c r="J77" s="328">
        <f t="shared" si="1"/>
        <v>859</v>
      </c>
      <c r="K77" s="335">
        <f t="shared" si="13"/>
        <v>1</v>
      </c>
      <c r="L77" s="323">
        <f t="shared" si="14"/>
        <v>3.3547134457135974</v>
      </c>
      <c r="M77" s="323">
        <f t="shared" si="15"/>
        <v>3.3147134457135974</v>
      </c>
      <c r="N77" s="328">
        <f t="shared" si="16"/>
        <v>0.18666032604324023</v>
      </c>
      <c r="O77" s="328">
        <f t="shared" si="2"/>
        <v>48.922764519439333</v>
      </c>
      <c r="P77" s="332">
        <f t="shared" si="4"/>
        <v>46.539497857208822</v>
      </c>
      <c r="Q77" s="328">
        <f t="shared" si="17"/>
        <v>-713.55813419880019</v>
      </c>
      <c r="R77" s="277">
        <f>IF(H77&gt;0, rate1(1,$L$52,$L$51,$L$54,L77,$L$53,$L$50,P77),"")</f>
        <v>2104.7366382146583</v>
      </c>
      <c r="S77" s="323">
        <f t="shared" si="18"/>
        <v>-6.9297985535816745E-3</v>
      </c>
      <c r="T77" s="323">
        <f t="shared" si="19"/>
        <v>0.18537570971816611</v>
      </c>
      <c r="U77" s="328">
        <f t="shared" si="3"/>
        <v>3.2747134457135973</v>
      </c>
      <c r="V77" s="336">
        <f t="shared" si="20"/>
        <v>3.2747134457135973</v>
      </c>
      <c r="W77" s="328">
        <f t="shared" si="21"/>
        <v>6.4521961886132573E-4</v>
      </c>
      <c r="X77" s="328">
        <f t="shared" si="22"/>
        <v>-721.93769726472829</v>
      </c>
      <c r="Y77" s="328">
        <f t="shared" si="5"/>
        <v>45.423052817665329</v>
      </c>
      <c r="Z77" s="108">
        <f>IF(H77&gt;0, rate1(1,$L$52,$L$51,$L$54,U77,$L$53,$L$50,Y77),"")</f>
        <v>2089.3863143076956</v>
      </c>
      <c r="AA77" s="336">
        <f t="shared" si="23"/>
        <v>-7.0626873934177496E-3</v>
      </c>
      <c r="AB77" s="336">
        <f t="shared" si="24"/>
        <v>6.4069459323465652E-4</v>
      </c>
      <c r="AC77" s="328">
        <f t="shared" si="25"/>
        <v>0.18537570971816611</v>
      </c>
      <c r="AD77" s="328">
        <f t="shared" si="26"/>
        <v>0.4315560011698788</v>
      </c>
      <c r="AE77" s="328">
        <f t="shared" si="27"/>
        <v>-5.9244569637952015E-2</v>
      </c>
      <c r="AF77" s="328">
        <f t="shared" si="28"/>
        <v>2262.8422620842598</v>
      </c>
      <c r="AG77" s="328">
        <f t="shared" si="29"/>
        <v>2258.8718715464679</v>
      </c>
      <c r="AH77" s="328">
        <f t="shared" si="30"/>
        <v>3.3545157495014504</v>
      </c>
      <c r="AI77" s="328">
        <f t="shared" si="31"/>
        <v>88.075489518446801</v>
      </c>
      <c r="AJ77" s="328">
        <f t="shared" si="32"/>
        <v>0.38047524882193373</v>
      </c>
      <c r="AK77" s="337">
        <f t="shared" si="33"/>
        <v>7.5968741535534623E-2</v>
      </c>
      <c r="AL77" s="42">
        <f>IF(H77&gt;0, AL76+AI76*J76/1000000,"")</f>
        <v>1.100924813960602</v>
      </c>
      <c r="BA77" s="8"/>
    </row>
    <row r="78" spans="1:53" ht="15" x14ac:dyDescent="0.15">
      <c r="A78" s="116"/>
      <c r="B78" s="328">
        <f t="shared" si="6"/>
        <v>2262.8422620842598</v>
      </c>
      <c r="C78" s="328">
        <f t="shared" si="7"/>
        <v>2258.8718715464679</v>
      </c>
      <c r="D78" s="328">
        <f t="shared" si="8"/>
        <v>3.3545157495014504</v>
      </c>
      <c r="E78" s="328">
        <f t="shared" si="0"/>
        <v>14.808517222467227</v>
      </c>
      <c r="F78" s="328">
        <f t="shared" si="9"/>
        <v>14.477539431963066</v>
      </c>
      <c r="G78" s="328">
        <f t="shared" si="10"/>
        <v>165.5337768853008</v>
      </c>
      <c r="H78" s="313">
        <f t="shared" si="11"/>
        <v>0.08</v>
      </c>
      <c r="I78" s="328">
        <f t="shared" si="12"/>
        <v>3.1763124302335202</v>
      </c>
      <c r="J78" s="328">
        <f t="shared" si="1"/>
        <v>859</v>
      </c>
      <c r="K78" s="335">
        <f t="shared" si="13"/>
        <v>1</v>
      </c>
      <c r="L78" s="323">
        <f t="shared" si="14"/>
        <v>3.4345157495014504</v>
      </c>
      <c r="M78" s="323">
        <f t="shared" si="15"/>
        <v>3.3945157495014504</v>
      </c>
      <c r="N78" s="328">
        <f t="shared" si="16"/>
        <v>0.19119768738872089</v>
      </c>
      <c r="O78" s="328">
        <f t="shared" si="2"/>
        <v>48.923564170169655</v>
      </c>
      <c r="P78" s="332">
        <f t="shared" si="4"/>
        <v>48.030965719294997</v>
      </c>
      <c r="Q78" s="328">
        <f t="shared" si="17"/>
        <v>-695.48950627927206</v>
      </c>
      <c r="R78" s="277">
        <f>IF(H78&gt;0, rate1(1,$L$52,$L$51,$L$54,L78,$L$53,$L$50,P78),"")</f>
        <v>2123.9365131908112</v>
      </c>
      <c r="S78" s="323">
        <f t="shared" si="18"/>
        <v>-6.6931562238288231E-3</v>
      </c>
      <c r="T78" s="323">
        <f t="shared" si="19"/>
        <v>0.18992647978845489</v>
      </c>
      <c r="U78" s="328">
        <f t="shared" si="3"/>
        <v>3.3545157495014504</v>
      </c>
      <c r="V78" s="336">
        <f t="shared" si="20"/>
        <v>3.3545157495014504</v>
      </c>
      <c r="W78" s="328">
        <f t="shared" si="21"/>
        <v>6.7704982283522952E-4</v>
      </c>
      <c r="X78" s="328">
        <f t="shared" si="22"/>
        <v>-704.72880867124309</v>
      </c>
      <c r="Y78" s="328">
        <f t="shared" si="5"/>
        <v>46.905668853861428</v>
      </c>
      <c r="Z78" s="108">
        <f>IF(H78&gt;0, rate1(1,$L$52,$L$51,$L$54,U78,$L$53,$L$50,Y78),"")</f>
        <v>2109.5836836165381</v>
      </c>
      <c r="AA78" s="336">
        <f t="shared" si="23"/>
        <v>-6.82821486937653E-3</v>
      </c>
      <c r="AB78" s="336">
        <f t="shared" si="24"/>
        <v>6.7245813420422306E-4</v>
      </c>
      <c r="AC78" s="328">
        <f t="shared" si="25"/>
        <v>0.18992647978845489</v>
      </c>
      <c r="AD78" s="328">
        <f t="shared" si="26"/>
        <v>0.42121562032374898</v>
      </c>
      <c r="AE78" s="328">
        <f t="shared" si="27"/>
        <v>-5.5104292675315678E-2</v>
      </c>
      <c r="AF78" s="328">
        <f t="shared" si="28"/>
        <v>2262.8435332918602</v>
      </c>
      <c r="AG78" s="328">
        <f t="shared" si="29"/>
        <v>2258.6819450666794</v>
      </c>
      <c r="AH78" s="328">
        <f t="shared" si="30"/>
        <v>3.4343359395026987</v>
      </c>
      <c r="AI78" s="328">
        <f t="shared" si="31"/>
        <v>89.42191944481732</v>
      </c>
      <c r="AJ78" s="328">
        <f t="shared" si="32"/>
        <v>0.40531467088993856</v>
      </c>
      <c r="AK78" s="337">
        <f t="shared" si="33"/>
        <v>8.8943690520506352E-2</v>
      </c>
      <c r="AL78" s="42">
        <f t="shared" si="34"/>
        <v>1.1765816594569478</v>
      </c>
      <c r="BA78" s="8"/>
    </row>
    <row r="79" spans="1:53" ht="15" x14ac:dyDescent="0.15">
      <c r="A79" s="116"/>
      <c r="B79" s="328">
        <f t="shared" si="6"/>
        <v>2262.8435332918602</v>
      </c>
      <c r="C79" s="328">
        <f t="shared" si="7"/>
        <v>2258.6819450666794</v>
      </c>
      <c r="D79" s="328">
        <f t="shared" si="8"/>
        <v>3.4343359395026987</v>
      </c>
      <c r="E79" s="328">
        <f t="shared" si="0"/>
        <v>15.491537976869662</v>
      </c>
      <c r="F79" s="328">
        <f t="shared" si="9"/>
        <v>15.150027599668444</v>
      </c>
      <c r="G79" s="328">
        <f t="shared" si="10"/>
        <v>185.58658147065469</v>
      </c>
      <c r="H79" s="313">
        <f t="shared" si="11"/>
        <v>0.08</v>
      </c>
      <c r="I79" s="328">
        <f t="shared" si="12"/>
        <v>3.3292705801446574</v>
      </c>
      <c r="J79" s="328">
        <f t="shared" si="1"/>
        <v>859</v>
      </c>
      <c r="K79" s="335">
        <f t="shared" si="13"/>
        <v>1</v>
      </c>
      <c r="L79" s="323">
        <f t="shared" si="14"/>
        <v>3.5143359395026987</v>
      </c>
      <c r="M79" s="323">
        <f t="shared" si="15"/>
        <v>3.4743359395026987</v>
      </c>
      <c r="N79" s="328">
        <f t="shared" si="16"/>
        <v>0.19573683229822159</v>
      </c>
      <c r="O79" s="328">
        <f t="shared" si="2"/>
        <v>48.92435769773634</v>
      </c>
      <c r="P79" s="332">
        <f t="shared" si="4"/>
        <v>49.534463398713498</v>
      </c>
      <c r="Q79" s="328">
        <f t="shared" si="17"/>
        <v>-675.5952692998095</v>
      </c>
      <c r="R79" s="277">
        <f>IF(H79&gt;0, rate1(1,$L$52,$L$51,$L$54,L79,$L$53,$L$50,P79),"")</f>
        <v>2141.9250497983458</v>
      </c>
      <c r="S79" s="323">
        <f t="shared" si="18"/>
        <v>-6.446992978006637E-3</v>
      </c>
      <c r="T79" s="323">
        <f t="shared" si="19"/>
        <v>0.19448300175158745</v>
      </c>
      <c r="U79" s="328">
        <f t="shared" si="3"/>
        <v>3.4343359395026987</v>
      </c>
      <c r="V79" s="336">
        <f t="shared" si="20"/>
        <v>3.4343359395026987</v>
      </c>
      <c r="W79" s="328">
        <f t="shared" si="21"/>
        <v>7.0965375918419227E-4</v>
      </c>
      <c r="X79" s="328">
        <f t="shared" si="22"/>
        <v>-685.76233590859908</v>
      </c>
      <c r="Y79" s="328">
        <f t="shared" si="5"/>
        <v>48.400449432781933</v>
      </c>
      <c r="Z79" s="108">
        <f>IF(H79&gt;0, rate1(1,$L$52,$L$51,$L$54,U79,$L$53,$L$50,Y79),"")</f>
        <v>2128.4785828270865</v>
      </c>
      <c r="AA79" s="336">
        <f t="shared" si="23"/>
        <v>-6.585355299042776E-3</v>
      </c>
      <c r="AB79" s="336">
        <f t="shared" si="24"/>
        <v>7.0501101118579639E-4</v>
      </c>
      <c r="AC79" s="328">
        <f t="shared" si="25"/>
        <v>0.19448300175158745</v>
      </c>
      <c r="AD79" s="328">
        <f t="shared" si="26"/>
        <v>0.41134700348868414</v>
      </c>
      <c r="AE79" s="328">
        <f t="shared" si="27"/>
        <v>-5.134429460755574E-2</v>
      </c>
      <c r="AF79" s="328">
        <f t="shared" si="28"/>
        <v>2262.8447871224071</v>
      </c>
      <c r="AG79" s="328">
        <f t="shared" si="29"/>
        <v>2258.487462064928</v>
      </c>
      <c r="AH79" s="328">
        <f t="shared" si="30"/>
        <v>3.5141735161466152</v>
      </c>
      <c r="AI79" s="328">
        <f t="shared" si="31"/>
        <v>90.798229270392682</v>
      </c>
      <c r="AJ79" s="328">
        <f t="shared" si="32"/>
        <v>0.43053640124282544</v>
      </c>
      <c r="AK79" s="337">
        <f t="shared" si="33"/>
        <v>0.10374603858254008</v>
      </c>
      <c r="AL79" s="42">
        <f t="shared" si="34"/>
        <v>1.253395088260046</v>
      </c>
      <c r="BA79" s="8"/>
    </row>
    <row r="80" spans="1:53" ht="15" x14ac:dyDescent="0.15">
      <c r="A80" s="116"/>
      <c r="B80" s="328">
        <f t="shared" si="6"/>
        <v>2262.8447871224071</v>
      </c>
      <c r="C80" s="328">
        <f t="shared" si="7"/>
        <v>2258.487462064928</v>
      </c>
      <c r="D80" s="328">
        <f t="shared" si="8"/>
        <v>3.5141735161466152</v>
      </c>
      <c r="E80" s="328">
        <f t="shared" si="0"/>
        <v>16.195786419976734</v>
      </c>
      <c r="F80" s="328">
        <f t="shared" si="9"/>
        <v>15.843662198423198</v>
      </c>
      <c r="G80" s="328">
        <f t="shared" si="10"/>
        <v>207.61727731278273</v>
      </c>
      <c r="H80" s="313">
        <f t="shared" si="11"/>
        <v>0.08</v>
      </c>
      <c r="I80" s="328">
        <f t="shared" si="12"/>
        <v>3.4858600459832818</v>
      </c>
      <c r="J80" s="328">
        <f t="shared" si="1"/>
        <v>859</v>
      </c>
      <c r="K80" s="335">
        <f t="shared" si="13"/>
        <v>1</v>
      </c>
      <c r="L80" s="323">
        <f t="shared" si="14"/>
        <v>3.5941735161466153</v>
      </c>
      <c r="M80" s="323">
        <f t="shared" si="15"/>
        <v>3.5541735161466153</v>
      </c>
      <c r="N80" s="328">
        <f t="shared" si="16"/>
        <v>0.20027773287078077</v>
      </c>
      <c r="O80" s="328">
        <f t="shared" si="2"/>
        <v>48.925142942524495</v>
      </c>
      <c r="P80" s="332">
        <f t="shared" si="4"/>
        <v>51.049810423117698</v>
      </c>
      <c r="Q80" s="328">
        <f t="shared" si="17"/>
        <v>-653.73330430194437</v>
      </c>
      <c r="R80" s="277">
        <f>IF(H80&gt;0, rate1(1,$L$52,$L$51,$L$54,L80,$L$53,$L$50,P80),"")</f>
        <v>2158.8098653863299</v>
      </c>
      <c r="S80" s="323">
        <f t="shared" si="18"/>
        <v>-6.1894792786238335E-3</v>
      </c>
      <c r="T80" s="323">
        <f t="shared" si="19"/>
        <v>0.19904574336671421</v>
      </c>
      <c r="U80" s="328">
        <f t="shared" si="3"/>
        <v>3.5141735161466152</v>
      </c>
      <c r="V80" s="336">
        <f t="shared" si="20"/>
        <v>3.5141735161466152</v>
      </c>
      <c r="W80" s="328">
        <f t="shared" si="21"/>
        <v>7.4303173204448569E-4</v>
      </c>
      <c r="X80" s="328">
        <f t="shared" si="22"/>
        <v>-664.89990420493029</v>
      </c>
      <c r="Y80" s="328">
        <f t="shared" si="5"/>
        <v>49.907209065054396</v>
      </c>
      <c r="Z80" s="108">
        <f>IF(H80&gt;0, rate1(1,$L$52,$L$51,$L$54,U80,$L$53,$L$50,Y80),"")</f>
        <v>2146.1892570547652</v>
      </c>
      <c r="AA80" s="336">
        <f t="shared" si="23"/>
        <v>-6.3322222662091244E-3</v>
      </c>
      <c r="AB80" s="336">
        <f t="shared" si="24"/>
        <v>7.3835629586739841E-4</v>
      </c>
      <c r="AC80" s="328">
        <f t="shared" si="25"/>
        <v>0.19904574336671421</v>
      </c>
      <c r="AD80" s="328">
        <f t="shared" si="26"/>
        <v>0.40191766297966536</v>
      </c>
      <c r="AE80" s="328">
        <f t="shared" si="27"/>
        <v>-4.7921991092082256E-2</v>
      </c>
      <c r="AF80" s="328">
        <f t="shared" si="28"/>
        <v>2262.8460191119111</v>
      </c>
      <c r="AG80" s="328">
        <f t="shared" si="29"/>
        <v>2258.2884163215613</v>
      </c>
      <c r="AH80" s="328">
        <f t="shared" si="30"/>
        <v>3.5940280129941105</v>
      </c>
      <c r="AI80" s="328">
        <f t="shared" si="31"/>
        <v>92.201609117204015</v>
      </c>
      <c r="AJ80" s="328">
        <f t="shared" si="32"/>
        <v>0.45614795933093766</v>
      </c>
      <c r="AK80" s="337">
        <f t="shared" si="33"/>
        <v>0.12059697155642099</v>
      </c>
      <c r="AL80" s="42">
        <f t="shared" si="34"/>
        <v>1.3313907672033132</v>
      </c>
      <c r="BA80" s="8"/>
    </row>
    <row r="81" spans="1:53" ht="15" x14ac:dyDescent="0.15">
      <c r="A81" s="116"/>
      <c r="B81" s="328">
        <f t="shared" si="6"/>
        <v>2262.8460191119111</v>
      </c>
      <c r="C81" s="328">
        <f t="shared" si="7"/>
        <v>2258.2884163215613</v>
      </c>
      <c r="D81" s="328">
        <f t="shared" si="8"/>
        <v>3.5940280129941105</v>
      </c>
      <c r="E81" s="328">
        <f t="shared" si="0"/>
        <v>16.921418040389955</v>
      </c>
      <c r="F81" s="328">
        <f t="shared" si="9"/>
        <v>16.558602230183347</v>
      </c>
      <c r="G81" s="328">
        <f t="shared" si="10"/>
        <v>231.77620825341373</v>
      </c>
      <c r="H81" s="313">
        <f t="shared" si="11"/>
        <v>0.08</v>
      </c>
      <c r="I81" s="328">
        <f t="shared" si="12"/>
        <v>3.6460822322798778</v>
      </c>
      <c r="J81" s="328">
        <f t="shared" si="1"/>
        <v>859</v>
      </c>
      <c r="K81" s="335">
        <f t="shared" si="13"/>
        <v>1</v>
      </c>
      <c r="L81" s="323">
        <f t="shared" si="14"/>
        <v>3.6740280129941105</v>
      </c>
      <c r="M81" s="323">
        <f t="shared" si="15"/>
        <v>3.6340280129941105</v>
      </c>
      <c r="N81" s="328">
        <f t="shared" si="16"/>
        <v>0.20482036307126528</v>
      </c>
      <c r="O81" s="328">
        <f t="shared" si="2"/>
        <v>48.925917453235236</v>
      </c>
      <c r="P81" s="332">
        <f t="shared" si="4"/>
        <v>52.57683312618726</v>
      </c>
      <c r="Q81" s="328">
        <f t="shared" si="17"/>
        <v>-629.75380389591032</v>
      </c>
      <c r="R81" s="277">
        <f>IF(H81&gt;0, rate1(1,$L$52,$L$51,$L$54,L81,$L$53,$L$50,P81),"")</f>
        <v>2174.6863596881412</v>
      </c>
      <c r="S81" s="323">
        <f t="shared" si="18"/>
        <v>-5.9188207918979994E-3</v>
      </c>
      <c r="T81" s="323">
        <f t="shared" si="19"/>
        <v>0.2036152011849453</v>
      </c>
      <c r="U81" s="328">
        <f t="shared" si="3"/>
        <v>3.5940280129941105</v>
      </c>
      <c r="V81" s="336">
        <f t="shared" si="20"/>
        <v>3.5940280129941105</v>
      </c>
      <c r="W81" s="328">
        <f t="shared" si="21"/>
        <v>7.7718404081394965E-4</v>
      </c>
      <c r="X81" s="328">
        <f t="shared" si="22"/>
        <v>-641.99556078116939</v>
      </c>
      <c r="Y81" s="328">
        <f t="shared" si="5"/>
        <v>51.425769358860414</v>
      </c>
      <c r="Z81" s="108">
        <f>IF(H81&gt;0, rate1(1,$L$52,$L$51,$L$54,U81,$L$53,$L$50,Y81),"")</f>
        <v>2162.820238375034</v>
      </c>
      <c r="AA81" s="336">
        <f t="shared" si="23"/>
        <v>-6.0669808205491395E-3</v>
      </c>
      <c r="AB81" s="336">
        <f t="shared" si="24"/>
        <v>7.7249731442341702E-4</v>
      </c>
      <c r="AC81" s="328">
        <f t="shared" si="25"/>
        <v>0.2036152011849453</v>
      </c>
      <c r="AD81" s="328">
        <f t="shared" si="26"/>
        <v>0.39289797389604209</v>
      </c>
      <c r="AE81" s="328">
        <f t="shared" si="27"/>
        <v>-4.4800416855258672E-2</v>
      </c>
      <c r="AF81" s="328">
        <f t="shared" si="28"/>
        <v>2262.8472242737976</v>
      </c>
      <c r="AG81" s="328">
        <f t="shared" si="29"/>
        <v>2258.0848011203761</v>
      </c>
      <c r="AH81" s="328">
        <f t="shared" si="30"/>
        <v>3.673898993879289</v>
      </c>
      <c r="AI81" s="328">
        <f t="shared" si="31"/>
        <v>93.629686082247062</v>
      </c>
      <c r="AJ81" s="328">
        <f t="shared" si="32"/>
        <v>0.48215620546489518</v>
      </c>
      <c r="AK81" s="337">
        <f t="shared" si="33"/>
        <v>0.13973961860519232</v>
      </c>
      <c r="AL81" s="42">
        <f t="shared" si="34"/>
        <v>1.4105919494349914</v>
      </c>
      <c r="BA81" s="8"/>
    </row>
    <row r="82" spans="1:53" ht="15" x14ac:dyDescent="0.15">
      <c r="A82" s="116"/>
      <c r="B82" s="328">
        <f t="shared" si="6"/>
        <v>2262.8472242737976</v>
      </c>
      <c r="C82" s="328">
        <f t="shared" si="7"/>
        <v>2258.0848011203761</v>
      </c>
      <c r="D82" s="328">
        <f t="shared" si="8"/>
        <v>3.673898993879289</v>
      </c>
      <c r="E82" s="328">
        <f t="shared" si="0"/>
        <v>17.66858153884057</v>
      </c>
      <c r="F82" s="328">
        <f t="shared" si="9"/>
        <v>17.294999789615261</v>
      </c>
      <c r="G82" s="328">
        <f t="shared" si="10"/>
        <v>258.22165066343325</v>
      </c>
      <c r="H82" s="313">
        <f t="shared" si="11"/>
        <v>0.08</v>
      </c>
      <c r="I82" s="328">
        <f t="shared" si="12"/>
        <v>3.8099385227371387</v>
      </c>
      <c r="J82" s="328">
        <f t="shared" si="1"/>
        <v>859</v>
      </c>
      <c r="K82" s="335">
        <f t="shared" si="13"/>
        <v>1</v>
      </c>
      <c r="L82" s="323">
        <f t="shared" si="14"/>
        <v>3.753898993879289</v>
      </c>
      <c r="M82" s="323">
        <f t="shared" si="15"/>
        <v>3.713898993879289</v>
      </c>
      <c r="N82" s="328">
        <f t="shared" si="16"/>
        <v>0.20936469856927253</v>
      </c>
      <c r="O82" s="328">
        <f t="shared" si="2"/>
        <v>48.926678472392751</v>
      </c>
      <c r="P82" s="332">
        <f t="shared" si="4"/>
        <v>54.115364248192016</v>
      </c>
      <c r="Q82" s="328">
        <f t="shared" si="17"/>
        <v>-603.49904919935159</v>
      </c>
      <c r="R82" s="277">
        <f>IF(H82&gt;0, rate1(1,$L$52,$L$51,$L$54,L82,$L$53,$L$50,P82),"")</f>
        <v>2189.6393899785712</v>
      </c>
      <c r="S82" s="323">
        <f t="shared" si="18"/>
        <v>-5.63324006804726E-3</v>
      </c>
      <c r="T82" s="323">
        <f t="shared" si="19"/>
        <v>0.20819190359609199</v>
      </c>
      <c r="U82" s="328">
        <f t="shared" si="3"/>
        <v>3.673898993879289</v>
      </c>
      <c r="V82" s="336">
        <f t="shared" si="20"/>
        <v>3.673898993879289</v>
      </c>
      <c r="W82" s="328">
        <f t="shared" si="21"/>
        <v>8.1211098041755747E-4</v>
      </c>
      <c r="X82" s="328">
        <f t="shared" si="22"/>
        <v>-616.89555196806168</v>
      </c>
      <c r="Y82" s="328">
        <f t="shared" si="5"/>
        <v>52.955958597749579</v>
      </c>
      <c r="Z82" s="108">
        <f>IF(H82&gt;0, rate1(1,$L$52,$L$51,$L$54,U82,$L$53,$L$50,Y82),"")</f>
        <v>2178.4642656958013</v>
      </c>
      <c r="AA82" s="336">
        <f t="shared" si="23"/>
        <v>-5.7878259812397916E-3</v>
      </c>
      <c r="AB82" s="336">
        <f t="shared" si="24"/>
        <v>8.0743767168315792E-4</v>
      </c>
      <c r="AC82" s="328">
        <f t="shared" si="25"/>
        <v>0.20819190359609199</v>
      </c>
      <c r="AD82" s="328">
        <f t="shared" si="26"/>
        <v>0.38426086038007529</v>
      </c>
      <c r="AE82" s="328">
        <f t="shared" si="27"/>
        <v>-4.1947374951480029E-2</v>
      </c>
      <c r="AF82" s="328">
        <f t="shared" si="28"/>
        <v>2262.8483970687707</v>
      </c>
      <c r="AG82" s="328">
        <f t="shared" si="29"/>
        <v>2257.8766092167803</v>
      </c>
      <c r="AH82" s="328">
        <f t="shared" si="30"/>
        <v>3.7537860503517728</v>
      </c>
      <c r="AI82" s="328">
        <f t="shared" si="31"/>
        <v>95.080452310519249</v>
      </c>
      <c r="AJ82" s="328">
        <f t="shared" si="32"/>
        <v>0.50856744221781724</v>
      </c>
      <c r="AK82" s="337">
        <f t="shared" si="33"/>
        <v>0.16144075222529297</v>
      </c>
      <c r="AL82" s="42">
        <f t="shared" si="34"/>
        <v>1.4910198497796416</v>
      </c>
      <c r="BA82" s="8"/>
    </row>
    <row r="83" spans="1:53" ht="15" x14ac:dyDescent="0.15">
      <c r="A83" s="116"/>
      <c r="B83" s="328">
        <f t="shared" si="6"/>
        <v>2262.8483970687707</v>
      </c>
      <c r="C83" s="328">
        <f t="shared" si="7"/>
        <v>2257.8766092167803</v>
      </c>
      <c r="D83" s="328">
        <f t="shared" si="8"/>
        <v>3.7537860503517728</v>
      </c>
      <c r="E83" s="328">
        <f t="shared" si="0"/>
        <v>18.437419090463472</v>
      </c>
      <c r="F83" s="328">
        <f t="shared" si="9"/>
        <v>18.053000314652021</v>
      </c>
      <c r="G83" s="328">
        <f t="shared" si="10"/>
        <v>287.12003711490081</v>
      </c>
      <c r="H83" s="313">
        <f t="shared" si="11"/>
        <v>0.08</v>
      </c>
      <c r="I83" s="328">
        <f t="shared" si="12"/>
        <v>3.9774302815923877</v>
      </c>
      <c r="J83" s="328">
        <f t="shared" si="1"/>
        <v>859</v>
      </c>
      <c r="K83" s="335">
        <f t="shared" si="13"/>
        <v>1</v>
      </c>
      <c r="L83" s="323">
        <f t="shared" si="14"/>
        <v>3.8337860503517729</v>
      </c>
      <c r="M83" s="323">
        <f t="shared" si="15"/>
        <v>3.7937860503517729</v>
      </c>
      <c r="N83" s="328">
        <f t="shared" si="16"/>
        <v>0.21391071659503957</v>
      </c>
      <c r="O83" s="328">
        <f t="shared" si="2"/>
        <v>48.927422919711887</v>
      </c>
      <c r="P83" s="332">
        <f t="shared" si="4"/>
        <v>55.66524256803158</v>
      </c>
      <c r="Q83" s="328">
        <f t="shared" si="17"/>
        <v>-574.8031862687717</v>
      </c>
      <c r="R83" s="277">
        <f>IF(H83&gt;0, rate1(1,$L$52,$L$51,$L$54,L83,$L$53,$L$50,P83),"")</f>
        <v>2203.7446788810425</v>
      </c>
      <c r="S83" s="323">
        <f t="shared" si="18"/>
        <v>-5.3309615330497826E-3</v>
      </c>
      <c r="T83" s="323">
        <f t="shared" si="19"/>
        <v>0.2127764137183667</v>
      </c>
      <c r="U83" s="328">
        <f t="shared" si="3"/>
        <v>3.7537860503517728</v>
      </c>
      <c r="V83" s="336">
        <f t="shared" si="20"/>
        <v>3.7537860503517728</v>
      </c>
      <c r="W83" s="328">
        <f t="shared" si="21"/>
        <v>8.4781284166624005E-4</v>
      </c>
      <c r="X83" s="328">
        <f t="shared" si="22"/>
        <v>-589.43809986133533</v>
      </c>
      <c r="Y83" s="328">
        <f t="shared" si="5"/>
        <v>54.497611352137902</v>
      </c>
      <c r="Z83" s="108">
        <f>IF(H83&gt;0, rate1(1,$L$52,$L$51,$L$54,U83,$L$53,$L$50,Y83),"")</f>
        <v>2193.2038918943454</v>
      </c>
      <c r="AA83" s="336">
        <f t="shared" si="23"/>
        <v>-5.492965291797141E-3</v>
      </c>
      <c r="AB83" s="336">
        <f t="shared" si="24"/>
        <v>8.431812761814819E-4</v>
      </c>
      <c r="AC83" s="328">
        <f t="shared" si="25"/>
        <v>0.2127764137183667</v>
      </c>
      <c r="AD83" s="328">
        <f t="shared" si="26"/>
        <v>0.37598152258496526</v>
      </c>
      <c r="AE83" s="328">
        <f t="shared" si="27"/>
        <v>-3.9334731164224201E-2</v>
      </c>
      <c r="AF83" s="328">
        <f t="shared" si="28"/>
        <v>2262.8495313716476</v>
      </c>
      <c r="AG83" s="328">
        <f t="shared" si="29"/>
        <v>2257.6638328030617</v>
      </c>
      <c r="AH83" s="328">
        <f t="shared" si="30"/>
        <v>3.8336887993850008</v>
      </c>
      <c r="AI83" s="328">
        <f t="shared" si="31"/>
        <v>96.552207593487864</v>
      </c>
      <c r="AJ83" s="328">
        <f t="shared" si="32"/>
        <v>0.53538749988267498</v>
      </c>
      <c r="AK83" s="337">
        <f t="shared" si="33"/>
        <v>0.18599258356674109</v>
      </c>
      <c r="AL83" s="42">
        <f t="shared" si="34"/>
        <v>1.5726939583143777</v>
      </c>
      <c r="BA83" s="8"/>
    </row>
    <row r="84" spans="1:53" ht="15" x14ac:dyDescent="0.15">
      <c r="A84" s="116"/>
      <c r="B84" s="328">
        <f t="shared" si="6"/>
        <v>2262.8495313716476</v>
      </c>
      <c r="C84" s="328">
        <f t="shared" si="7"/>
        <v>2257.6638328030617</v>
      </c>
      <c r="D84" s="328">
        <f t="shared" si="8"/>
        <v>3.8336887993850008</v>
      </c>
      <c r="E84" s="328">
        <f t="shared" si="0"/>
        <v>19.228066627691202</v>
      </c>
      <c r="F84" s="328">
        <f t="shared" si="9"/>
        <v>18.832742859077335</v>
      </c>
      <c r="G84" s="328">
        <f t="shared" si="10"/>
        <v>318.64618060795073</v>
      </c>
      <c r="H84" s="313">
        <f t="shared" si="11"/>
        <v>0.08</v>
      </c>
      <c r="I84" s="328">
        <f t="shared" si="12"/>
        <v>4.1485588548686794</v>
      </c>
      <c r="J84" s="328">
        <f t="shared" si="1"/>
        <v>859</v>
      </c>
      <c r="K84" s="335">
        <f t="shared" si="13"/>
        <v>1</v>
      </c>
      <c r="L84" s="323">
        <f t="shared" si="14"/>
        <v>3.9136887993850009</v>
      </c>
      <c r="M84" s="323">
        <f t="shared" si="15"/>
        <v>3.8736887993850009</v>
      </c>
      <c r="N84" s="328">
        <f t="shared" si="16"/>
        <v>0.21845839581030724</v>
      </c>
      <c r="O84" s="328">
        <f t="shared" si="2"/>
        <v>48.928147373483192</v>
      </c>
      <c r="P84" s="332">
        <f t="shared" si="4"/>
        <v>57.226312563709435</v>
      </c>
      <c r="Q84" s="328">
        <f t="shared" si="17"/>
        <v>-543.49200191450166</v>
      </c>
      <c r="R84" s="277">
        <f>IF(H84&gt;0, rate1(1,$L$52,$L$51,$L$54,L84,$L$53,$L$50,P84),"")</f>
        <v>2217.0700032223349</v>
      </c>
      <c r="S84" s="323">
        <f t="shared" si="18"/>
        <v>-5.0101990406772592E-3</v>
      </c>
      <c r="T84" s="323">
        <f t="shared" si="19"/>
        <v>0.21736933219069277</v>
      </c>
      <c r="U84" s="328">
        <f t="shared" si="3"/>
        <v>3.8336887993850008</v>
      </c>
      <c r="V84" s="336">
        <f t="shared" si="20"/>
        <v>3.8336887993850008</v>
      </c>
      <c r="W84" s="328">
        <f t="shared" si="21"/>
        <v>8.8428991146116687E-4</v>
      </c>
      <c r="X84" s="328">
        <f t="shared" si="22"/>
        <v>-559.45317841662063</v>
      </c>
      <c r="Y84" s="328">
        <f t="shared" si="5"/>
        <v>56.050568121194758</v>
      </c>
      <c r="Z84" s="108">
        <f>IF(H84&gt;0, rate1(1,$L$52,$L$51,$L$54,U84,$L$53,$L$50,Y84),"")</f>
        <v>2207.1128359757968</v>
      </c>
      <c r="AA84" s="336">
        <f t="shared" si="23"/>
        <v>-5.1806044849470193E-3</v>
      </c>
      <c r="AB84" s="336">
        <f t="shared" si="24"/>
        <v>8.7973236602020962E-4</v>
      </c>
      <c r="AC84" s="328">
        <f t="shared" si="25"/>
        <v>0.21736933219069277</v>
      </c>
      <c r="AD84" s="328">
        <f t="shared" si="26"/>
        <v>0.36803719822729164</v>
      </c>
      <c r="AE84" s="328">
        <f t="shared" si="27"/>
        <v>-3.6937825996090121E-2</v>
      </c>
      <c r="AF84" s="328">
        <f t="shared" si="28"/>
        <v>2262.850620435267</v>
      </c>
      <c r="AG84" s="328">
        <f t="shared" si="29"/>
        <v>2257.4464634708711</v>
      </c>
      <c r="AH84" s="328">
        <f t="shared" si="30"/>
        <v>3.9136068813138287</v>
      </c>
      <c r="AI84" s="328">
        <f t="shared" si="31"/>
        <v>98.043513229065269</v>
      </c>
      <c r="AJ84" s="328">
        <f t="shared" si="32"/>
        <v>0.56262180911297088</v>
      </c>
      <c r="AK84" s="337">
        <f t="shared" si="33"/>
        <v>0.21371465699450892</v>
      </c>
      <c r="AL84" s="42">
        <f t="shared" si="34"/>
        <v>1.6556323046371839</v>
      </c>
      <c r="BA84" s="8"/>
    </row>
    <row r="85" spans="1:53" ht="15" x14ac:dyDescent="0.15">
      <c r="A85" s="116"/>
      <c r="B85" s="328">
        <f t="shared" si="6"/>
        <v>2262.850620435267</v>
      </c>
      <c r="C85" s="328">
        <f t="shared" si="7"/>
        <v>2257.4464634708711</v>
      </c>
      <c r="D85" s="328">
        <f t="shared" si="8"/>
        <v>3.9136068813138287</v>
      </c>
      <c r="E85" s="328">
        <f t="shared" si="0"/>
        <v>20.040654141208016</v>
      </c>
      <c r="F85" s="328">
        <f t="shared" si="9"/>
        <v>19.634360384449607</v>
      </c>
      <c r="G85" s="328">
        <f t="shared" si="10"/>
        <v>352.98349947874647</v>
      </c>
      <c r="H85" s="313">
        <f t="shared" si="11"/>
        <v>0.08</v>
      </c>
      <c r="I85" s="328">
        <f t="shared" si="12"/>
        <v>4.3233255715167616</v>
      </c>
      <c r="J85" s="328">
        <f t="shared" si="1"/>
        <v>859</v>
      </c>
      <c r="K85" s="335">
        <f t="shared" si="13"/>
        <v>1</v>
      </c>
      <c r="L85" s="323">
        <f t="shared" si="14"/>
        <v>3.9936068813138288</v>
      </c>
      <c r="M85" s="323">
        <f t="shared" si="15"/>
        <v>3.9536068813138288</v>
      </c>
      <c r="N85" s="328">
        <f t="shared" si="16"/>
        <v>0.2230077161921411</v>
      </c>
      <c r="O85" s="328">
        <f t="shared" si="2"/>
        <v>48.928848050085435</v>
      </c>
      <c r="P85" s="332">
        <f t="shared" si="4"/>
        <v>58.798424098422529</v>
      </c>
      <c r="Q85" s="328">
        <f t="shared" si="17"/>
        <v>-509.38269877116107</v>
      </c>
      <c r="R85" s="277">
        <f>IF(H85&gt;0, rate1(1,$L$52,$L$51,$L$54,L85,$L$53,$L$50,P85),"")</f>
        <v>2229.6762025817343</v>
      </c>
      <c r="S85" s="323">
        <f t="shared" si="18"/>
        <v>-4.6691454207969576E-3</v>
      </c>
      <c r="T85" s="323">
        <f t="shared" si="19"/>
        <v>0.22197129991360115</v>
      </c>
      <c r="U85" s="328">
        <f t="shared" si="3"/>
        <v>3.9136068813138287</v>
      </c>
      <c r="V85" s="336">
        <f t="shared" si="20"/>
        <v>3.9136068813138287</v>
      </c>
      <c r="W85" s="328">
        <f t="shared" si="21"/>
        <v>9.2154247308329218E-4</v>
      </c>
      <c r="X85" s="328">
        <f t="shared" si="22"/>
        <v>-526.76228886615752</v>
      </c>
      <c r="Y85" s="328">
        <f t="shared" si="5"/>
        <v>57.614675002078613</v>
      </c>
      <c r="Z85" s="108">
        <f>IF(H85&gt;0, rate1(1,$L$52,$L$51,$L$54,U85,$L$53,$L$50,Y85),"")</f>
        <v>2220.2571261445146</v>
      </c>
      <c r="AA85" s="336">
        <f t="shared" si="23"/>
        <v>-4.8489355567986432E-3</v>
      </c>
      <c r="AB85" s="336">
        <f t="shared" si="24"/>
        <v>9.1709553593013918E-4</v>
      </c>
      <c r="AC85" s="328">
        <f t="shared" si="25"/>
        <v>0.22197129991360115</v>
      </c>
      <c r="AD85" s="328">
        <f t="shared" si="26"/>
        <v>0.36040695365184033</v>
      </c>
      <c r="AE85" s="328">
        <f t="shared" si="27"/>
        <v>-3.4734982461808735E-2</v>
      </c>
      <c r="AF85" s="328">
        <f t="shared" si="28"/>
        <v>2262.8516568515456</v>
      </c>
      <c r="AG85" s="328">
        <f t="shared" si="29"/>
        <v>2257.2244921709575</v>
      </c>
      <c r="AH85" s="328">
        <f t="shared" si="30"/>
        <v>3.9935399579795492</v>
      </c>
      <c r="AI85" s="328">
        <f t="shared" si="31"/>
        <v>99.553154694202391</v>
      </c>
      <c r="AJ85" s="328">
        <f t="shared" si="32"/>
        <v>0.59027546319469382</v>
      </c>
      <c r="AK85" s="337">
        <f t="shared" si="33"/>
        <v>0.24495584801833567</v>
      </c>
      <c r="AL85" s="42">
        <f t="shared" si="34"/>
        <v>1.7398516825009509</v>
      </c>
      <c r="BA85" s="8"/>
    </row>
    <row r="86" spans="1:53" ht="15" x14ac:dyDescent="0.15">
      <c r="A86" s="116"/>
      <c r="B86" s="328">
        <f t="shared" si="6"/>
        <v>2262.8516568515456</v>
      </c>
      <c r="C86" s="328">
        <f t="shared" si="7"/>
        <v>2257.2244921709575</v>
      </c>
      <c r="D86" s="328">
        <f t="shared" si="8"/>
        <v>3.9935399579795492</v>
      </c>
      <c r="E86" s="328">
        <f t="shared" si="0"/>
        <v>20.87530599674734</v>
      </c>
      <c r="F86" s="328">
        <f t="shared" si="9"/>
        <v>20.457980068977676</v>
      </c>
      <c r="G86" s="328">
        <f t="shared" si="10"/>
        <v>390.32424313785913</v>
      </c>
      <c r="H86" s="313">
        <f t="shared" si="11"/>
        <v>0.08</v>
      </c>
      <c r="I86" s="328">
        <f t="shared" si="12"/>
        <v>4.5017317444704537</v>
      </c>
      <c r="J86" s="328">
        <f t="shared" si="1"/>
        <v>859</v>
      </c>
      <c r="K86" s="335">
        <f t="shared" si="13"/>
        <v>1</v>
      </c>
      <c r="L86" s="323">
        <f t="shared" si="14"/>
        <v>4.0735399579795493</v>
      </c>
      <c r="M86" s="323">
        <f t="shared" si="15"/>
        <v>4.0335399579795492</v>
      </c>
      <c r="N86" s="328">
        <f t="shared" si="16"/>
        <v>0.22755865892841953</v>
      </c>
      <c r="O86" s="328">
        <f t="shared" si="2"/>
        <v>48.92952078169187</v>
      </c>
      <c r="P86" s="332">
        <f t="shared" si="4"/>
        <v>60.381432129959556</v>
      </c>
      <c r="Q86" s="328">
        <f t="shared" si="17"/>
        <v>-472.28366947153546</v>
      </c>
      <c r="R86" s="277">
        <f>IF(H86&gt;0, rate1(1,$L$52,$L$51,$L$54,L86,$L$53,$L$50,P86),"")</f>
        <v>2241.6180385877669</v>
      </c>
      <c r="S86" s="323">
        <f t="shared" si="18"/>
        <v>-4.3059635959556619E-3</v>
      </c>
      <c r="T86" s="323">
        <f t="shared" si="19"/>
        <v>0.22658300077561733</v>
      </c>
      <c r="U86" s="328">
        <f t="shared" si="3"/>
        <v>3.9935399579795492</v>
      </c>
      <c r="V86" s="336">
        <f t="shared" si="20"/>
        <v>3.9935399579795492</v>
      </c>
      <c r="W86" s="328">
        <f t="shared" si="21"/>
        <v>9.5957080639941239E-4</v>
      </c>
      <c r="X86" s="328">
        <f t="shared" si="22"/>
        <v>-491.17823431616625</v>
      </c>
      <c r="Y86" s="328">
        <f t="shared" si="5"/>
        <v>59.189783384022213</v>
      </c>
      <c r="Z86" s="108">
        <f>IF(H86&gt;0, rate1(1,$L$52,$L$51,$L$54,U86,$L$53,$L$50,Y86),"")</f>
        <v>2232.6960704886937</v>
      </c>
      <c r="AA86" s="336">
        <f t="shared" si="23"/>
        <v>-4.4961267228003097E-3</v>
      </c>
      <c r="AB86" s="336">
        <f t="shared" si="24"/>
        <v>9.552757655024931E-4</v>
      </c>
      <c r="AC86" s="328">
        <f t="shared" si="25"/>
        <v>0.22658300077561733</v>
      </c>
      <c r="AD86" s="328">
        <f t="shared" si="26"/>
        <v>0.35307150018382505</v>
      </c>
      <c r="AE86" s="328">
        <f t="shared" si="27"/>
        <v>-3.2707092348659324E-2</v>
      </c>
      <c r="AF86" s="328">
        <f t="shared" si="28"/>
        <v>2262.8526325096982</v>
      </c>
      <c r="AG86" s="328">
        <f t="shared" si="29"/>
        <v>2256.9979091701821</v>
      </c>
      <c r="AH86" s="328">
        <f t="shared" si="30"/>
        <v>4.0734877110529801</v>
      </c>
      <c r="AI86" s="328">
        <f t="shared" si="31"/>
        <v>101.08011127460679</v>
      </c>
      <c r="AJ86" s="328">
        <f t="shared" si="32"/>
        <v>0.61835327188208455</v>
      </c>
      <c r="AK86" s="337">
        <f t="shared" si="33"/>
        <v>0.28009646894644424</v>
      </c>
      <c r="AL86" s="42">
        <f t="shared" si="34"/>
        <v>1.8253678423832707</v>
      </c>
      <c r="BA86" s="8"/>
    </row>
    <row r="87" spans="1:53" ht="15" x14ac:dyDescent="0.15">
      <c r="A87" s="116"/>
      <c r="B87" s="328">
        <f t="shared" si="6"/>
        <v>2262.8526325096982</v>
      </c>
      <c r="C87" s="328">
        <f t="shared" si="7"/>
        <v>2256.9979091701821</v>
      </c>
      <c r="D87" s="328">
        <f t="shared" si="8"/>
        <v>4.0734877110529801</v>
      </c>
      <c r="E87" s="328">
        <f t="shared" si="0"/>
        <v>21.732141265678187</v>
      </c>
      <c r="F87" s="328">
        <f t="shared" si="9"/>
        <v>21.303723631212762</v>
      </c>
      <c r="G87" s="328">
        <f t="shared" si="10"/>
        <v>430.86971880643358</v>
      </c>
      <c r="H87" s="313">
        <f t="shared" si="11"/>
        <v>0.08</v>
      </c>
      <c r="I87" s="328">
        <f t="shared" si="12"/>
        <v>4.6837786716128909</v>
      </c>
      <c r="J87" s="328">
        <f t="shared" si="1"/>
        <v>859</v>
      </c>
      <c r="K87" s="335">
        <f t="shared" si="13"/>
        <v>1</v>
      </c>
      <c r="L87" s="323">
        <f t="shared" si="14"/>
        <v>4.1534877110529802</v>
      </c>
      <c r="M87" s="323">
        <f t="shared" si="15"/>
        <v>4.1134877110529802</v>
      </c>
      <c r="N87" s="328">
        <f t="shared" si="16"/>
        <v>0.23211120632334215</v>
      </c>
      <c r="O87" s="328">
        <f t="shared" si="2"/>
        <v>48.930160992213594</v>
      </c>
      <c r="P87" s="332">
        <f t="shared" si="4"/>
        <v>61.975196441153869</v>
      </c>
      <c r="Q87" s="328">
        <f t="shared" si="17"/>
        <v>-431.99426975506782</v>
      </c>
      <c r="R87" s="277">
        <f>IF(H87&gt;0, rate1(1,$L$52,$L$51,$L$54,L87,$L$53,$L$50,P87),"")</f>
        <v>2252.944930056125</v>
      </c>
      <c r="S87" s="323">
        <f t="shared" si="18"/>
        <v>-3.9187789382669688E-3</v>
      </c>
      <c r="T87" s="323">
        <f t="shared" si="19"/>
        <v>0.23120516439469369</v>
      </c>
      <c r="U87" s="328">
        <f t="shared" si="3"/>
        <v>4.0734877110529801</v>
      </c>
      <c r="V87" s="336">
        <f t="shared" si="20"/>
        <v>4.0734877110529801</v>
      </c>
      <c r="W87" s="328">
        <f t="shared" si="21"/>
        <v>9.983751880415781E-4</v>
      </c>
      <c r="X87" s="328">
        <f t="shared" si="22"/>
        <v>-452.50489336559104</v>
      </c>
      <c r="Y87" s="328">
        <f t="shared" si="5"/>
        <v>60.775749664846174</v>
      </c>
      <c r="Z87" s="108">
        <f>IF(H87&gt;0, rate1(1,$L$52,$L$51,$L$54,U87,$L$53,$L$50,Y87),"")</f>
        <v>2244.4830848032998</v>
      </c>
      <c r="AA87" s="336">
        <f t="shared" si="23"/>
        <v>-4.1203138542396656E-3</v>
      </c>
      <c r="AB87" s="336">
        <f t="shared" si="24"/>
        <v>9.9427844877412216E-4</v>
      </c>
      <c r="AC87" s="328">
        <f t="shared" si="25"/>
        <v>0.23120516439469369</v>
      </c>
      <c r="AD87" s="328">
        <f t="shared" si="26"/>
        <v>0.34601303223240654</v>
      </c>
      <c r="AE87" s="328">
        <f t="shared" si="27"/>
        <v>-3.0837267052513467E-2</v>
      </c>
      <c r="AF87" s="328">
        <f t="shared" si="28"/>
        <v>2262.853538551627</v>
      </c>
      <c r="AG87" s="328">
        <f t="shared" si="29"/>
        <v>2256.7667040057872</v>
      </c>
      <c r="AH87" s="328">
        <f t="shared" si="30"/>
        <v>4.1534498405195777</v>
      </c>
      <c r="AI87" s="328">
        <f t="shared" si="31"/>
        <v>102.62353123248953</v>
      </c>
      <c r="AJ87" s="328">
        <f t="shared" si="32"/>
        <v>0.6468598083355539</v>
      </c>
      <c r="AK87" s="337">
        <f t="shared" si="33"/>
        <v>0.31955048687599574</v>
      </c>
      <c r="AL87" s="42">
        <f t="shared" si="34"/>
        <v>1.9121956579681578</v>
      </c>
      <c r="BA87" s="8"/>
    </row>
    <row r="88" spans="1:53" ht="15" x14ac:dyDescent="0.15">
      <c r="A88" s="116"/>
      <c r="B88" s="328">
        <f t="shared" si="6"/>
        <v>2262.853538551627</v>
      </c>
      <c r="C88" s="328">
        <f t="shared" si="7"/>
        <v>2256.7667040057872</v>
      </c>
      <c r="D88" s="328">
        <f t="shared" si="8"/>
        <v>4.1534498405195777</v>
      </c>
      <c r="E88" s="328">
        <f t="shared" si="0"/>
        <v>22.61127406761598</v>
      </c>
      <c r="F88" s="328">
        <f t="shared" si="9"/>
        <v>22.171707666647084</v>
      </c>
      <c r="G88" s="328">
        <f t="shared" si="10"/>
        <v>474.83051944014079</v>
      </c>
      <c r="H88" s="313">
        <f t="shared" si="11"/>
        <v>0.08</v>
      </c>
      <c r="I88" s="328">
        <f t="shared" si="12"/>
        <v>4.8694676366718346</v>
      </c>
      <c r="J88" s="328">
        <f t="shared" si="1"/>
        <v>859</v>
      </c>
      <c r="K88" s="335">
        <f t="shared" si="13"/>
        <v>1</v>
      </c>
      <c r="L88" s="323">
        <f t="shared" si="14"/>
        <v>4.2334498405195777</v>
      </c>
      <c r="M88" s="323">
        <f t="shared" si="15"/>
        <v>4.1934498405195777</v>
      </c>
      <c r="N88" s="328">
        <f t="shared" si="16"/>
        <v>0.23666534171213627</v>
      </c>
      <c r="O88" s="328">
        <f t="shared" si="2"/>
        <v>48.930763671491995</v>
      </c>
      <c r="P88" s="332">
        <f t="shared" si="4"/>
        <v>63.579581389570997</v>
      </c>
      <c r="Q88" s="328">
        <f t="shared" si="17"/>
        <v>-388.30459031833749</v>
      </c>
      <c r="R88" s="277">
        <f>IF(H88&gt;0, rate1(1,$L$52,$L$51,$L$54,L88,$L$53,$L$50,P88),"")</f>
        <v>2263.7015843612289</v>
      </c>
      <c r="S88" s="323">
        <f t="shared" si="18"/>
        <v>-3.505672612777531E-3</v>
      </c>
      <c r="T88" s="323">
        <f t="shared" si="19"/>
        <v>0.23583856890010652</v>
      </c>
      <c r="U88" s="328">
        <f t="shared" si="3"/>
        <v>4.1534498405195777</v>
      </c>
      <c r="V88" s="336">
        <f t="shared" si="20"/>
        <v>4.1534498405195777</v>
      </c>
      <c r="W88" s="328">
        <f t="shared" si="21"/>
        <v>1.0379558916628895E-3</v>
      </c>
      <c r="X88" s="328">
        <f t="shared" si="22"/>
        <v>-410.53699256431241</v>
      </c>
      <c r="Y88" s="328">
        <f t="shared" si="5"/>
        <v>62.37243498793368</v>
      </c>
      <c r="Z88" s="108">
        <f>IF(H88&gt;0, rate1(1,$L$52,$L$51,$L$54,U88,$L$53,$L$50,Y88),"")</f>
        <v>2255.6664014435355</v>
      </c>
      <c r="AA88" s="336">
        <f t="shared" si="23"/>
        <v>-3.7195930870196963E-3</v>
      </c>
      <c r="AB88" s="336">
        <f t="shared" si="24"/>
        <v>1.0341094253929759E-3</v>
      </c>
      <c r="AC88" s="328">
        <f t="shared" si="25"/>
        <v>0.23583856890010652</v>
      </c>
      <c r="AD88" s="328">
        <f t="shared" si="26"/>
        <v>0.33921508417007645</v>
      </c>
      <c r="AE88" s="328">
        <f t="shared" si="27"/>
        <v>-2.9110541808893886E-2</v>
      </c>
      <c r="AF88" s="328">
        <f t="shared" si="28"/>
        <v>2262.8543653244392</v>
      </c>
      <c r="AG88" s="328">
        <f t="shared" si="29"/>
        <v>2256.5308654368873</v>
      </c>
      <c r="AH88" s="328">
        <f t="shared" si="30"/>
        <v>4.233426063304254</v>
      </c>
      <c r="AI88" s="328">
        <f t="shared" si="31"/>
        <v>104.18271141805796</v>
      </c>
      <c r="AJ88" s="328">
        <f t="shared" si="32"/>
        <v>0.67579945039612555</v>
      </c>
      <c r="AK88" s="337">
        <f t="shared" si="33"/>
        <v>0.36376785892106178</v>
      </c>
      <c r="AL88" s="42">
        <f t="shared" si="34"/>
        <v>2.0003492712968662</v>
      </c>
      <c r="BA88" s="8"/>
    </row>
    <row r="89" spans="1:53" ht="15" x14ac:dyDescent="0.15">
      <c r="A89" s="116"/>
      <c r="B89" s="328">
        <f t="shared" si="6"/>
        <v>2262.8543653244392</v>
      </c>
      <c r="C89" s="328">
        <f t="shared" si="7"/>
        <v>2256.5308654368873</v>
      </c>
      <c r="D89" s="328">
        <f t="shared" si="8"/>
        <v>4.233426063304254</v>
      </c>
      <c r="E89" s="328">
        <f t="shared" si="0"/>
        <v>23.512813923443513</v>
      </c>
      <c r="F89" s="328">
        <f t="shared" si="9"/>
        <v>23.062043995529748</v>
      </c>
      <c r="G89" s="328">
        <f t="shared" si="10"/>
        <v>522.42675304885108</v>
      </c>
      <c r="H89" s="313">
        <f t="shared" si="11"/>
        <v>0.08</v>
      </c>
      <c r="I89" s="328">
        <f t="shared" si="12"/>
        <v>5.0587999100414898</v>
      </c>
      <c r="J89" s="328">
        <f t="shared" si="1"/>
        <v>859</v>
      </c>
      <c r="K89" s="335">
        <f t="shared" si="13"/>
        <v>1</v>
      </c>
      <c r="L89" s="323">
        <f t="shared" si="14"/>
        <v>4.313426063304254</v>
      </c>
      <c r="M89" s="323">
        <f t="shared" si="15"/>
        <v>4.273426063304254</v>
      </c>
      <c r="N89" s="328">
        <f t="shared" si="16"/>
        <v>0.24122104938353672</v>
      </c>
      <c r="O89" s="328">
        <f t="shared" si="2"/>
        <v>48.931323347741738</v>
      </c>
      <c r="P89" s="332">
        <f t="shared" si="4"/>
        <v>65.194455674639201</v>
      </c>
      <c r="Q89" s="328">
        <f t="shared" si="17"/>
        <v>-340.99522719797426</v>
      </c>
      <c r="R89" s="277">
        <f>IF(H89&gt;0, rate1(1,$L$52,$L$51,$L$54,L89,$L$53,$L$50,P89),"")</f>
        <v>2273.9285416977036</v>
      </c>
      <c r="S89" s="323">
        <f t="shared" si="18"/>
        <v>-3.0646757090858571E-3</v>
      </c>
      <c r="T89" s="323">
        <f t="shared" si="19"/>
        <v>0.24048404377615323</v>
      </c>
      <c r="U89" s="328">
        <f t="shared" si="3"/>
        <v>4.233426063304254</v>
      </c>
      <c r="V89" s="336">
        <f t="shared" si="20"/>
        <v>4.233426063304254</v>
      </c>
      <c r="W89" s="328">
        <f t="shared" si="21"/>
        <v>1.0783131880369723E-3</v>
      </c>
      <c r="X89" s="328">
        <f t="shared" si="22"/>
        <v>-365.05987751083444</v>
      </c>
      <c r="Y89" s="328">
        <f t="shared" si="5"/>
        <v>63.979704997746843</v>
      </c>
      <c r="Z89" s="108">
        <f>IF(H89&gt;0, rate1(1,$L$52,$L$51,$L$54,U89,$L$53,$L$50,Y89),"")</f>
        <v>2266.2896786456022</v>
      </c>
      <c r="AA89" s="336">
        <f t="shared" si="23"/>
        <v>-3.2920143636277072E-3</v>
      </c>
      <c r="AB89" s="336">
        <f t="shared" si="24"/>
        <v>1.0747750132556666E-3</v>
      </c>
      <c r="AC89" s="328">
        <f t="shared" si="25"/>
        <v>0.24048404377615323</v>
      </c>
      <c r="AD89" s="328">
        <f t="shared" si="26"/>
        <v>0.33266240347515696</v>
      </c>
      <c r="AE89" s="328">
        <f t="shared" si="27"/>
        <v>-2.7513624256059084E-2</v>
      </c>
      <c r="AF89" s="328">
        <f t="shared" si="28"/>
        <v>2262.8551023300465</v>
      </c>
      <c r="AG89" s="328">
        <f t="shared" si="29"/>
        <v>2256.2903813931111</v>
      </c>
      <c r="AH89" s="328">
        <f t="shared" si="30"/>
        <v>4.3134161120250951</v>
      </c>
      <c r="AI89" s="328">
        <f t="shared" si="31"/>
        <v>105.75708047386971</v>
      </c>
      <c r="AJ89" s="328">
        <f t="shared" si="32"/>
        <v>0.7051764171944227</v>
      </c>
      <c r="AK89" s="337">
        <f t="shared" si="33"/>
        <v>0.41323698990038055</v>
      </c>
      <c r="AL89" s="42">
        <f t="shared" si="34"/>
        <v>2.0898422204049778</v>
      </c>
      <c r="BA89" s="8"/>
    </row>
    <row r="90" spans="1:53" ht="15" x14ac:dyDescent="0.15">
      <c r="A90" s="116"/>
      <c r="B90" s="328">
        <f t="shared" si="6"/>
        <v>2262.8551023300465</v>
      </c>
      <c r="C90" s="328">
        <f t="shared" si="7"/>
        <v>2256.2903813931111</v>
      </c>
      <c r="D90" s="328">
        <f t="shared" si="8"/>
        <v>4.3134161120250951</v>
      </c>
      <c r="E90" s="328">
        <f t="shared" si="0"/>
        <v>24.436866117380298</v>
      </c>
      <c r="F90" s="328">
        <f t="shared" si="9"/>
        <v>23.974840020411904</v>
      </c>
      <c r="G90" s="328">
        <f t="shared" si="10"/>
        <v>573.88827364302017</v>
      </c>
      <c r="H90" s="313">
        <f t="shared" si="11"/>
        <v>0.08</v>
      </c>
      <c r="I90" s="328">
        <f t="shared" si="12"/>
        <v>5.2517767495482985</v>
      </c>
      <c r="J90" s="328">
        <f t="shared" si="1"/>
        <v>859</v>
      </c>
      <c r="K90" s="335">
        <f t="shared" si="13"/>
        <v>1</v>
      </c>
      <c r="L90" s="323">
        <f t="shared" si="14"/>
        <v>4.3934161120250952</v>
      </c>
      <c r="M90" s="323">
        <f t="shared" si="15"/>
        <v>4.3534161120250952</v>
      </c>
      <c r="N90" s="328">
        <f t="shared" si="16"/>
        <v>0.24577831450965171</v>
      </c>
      <c r="O90" s="328">
        <f t="shared" si="2"/>
        <v>48.931834058220112</v>
      </c>
      <c r="P90" s="332">
        <f t="shared" si="4"/>
        <v>66.819692120795736</v>
      </c>
      <c r="Q90" s="328">
        <f t="shared" si="17"/>
        <v>-289.83705045224053</v>
      </c>
      <c r="R90" s="277">
        <f>IF(H90&gt;0, rate1(1,$L$52,$L$51,$L$54,L90,$L$53,$L$50,P90),"")</f>
        <v>2283.66264590625</v>
      </c>
      <c r="S90" s="323">
        <f t="shared" si="18"/>
        <v>-2.5937640049191776E-3</v>
      </c>
      <c r="T90" s="323">
        <f t="shared" si="19"/>
        <v>0.24514247278765819</v>
      </c>
      <c r="U90" s="328">
        <f t="shared" si="3"/>
        <v>4.3134161120250951</v>
      </c>
      <c r="V90" s="336">
        <f t="shared" si="20"/>
        <v>4.3134161120250951</v>
      </c>
      <c r="W90" s="328">
        <f t="shared" si="21"/>
        <v>1.1194473452942333E-3</v>
      </c>
      <c r="X90" s="328">
        <f t="shared" si="22"/>
        <v>-315.84928236645999</v>
      </c>
      <c r="Y90" s="328">
        <f t="shared" si="5"/>
        <v>65.597429612343944</v>
      </c>
      <c r="Z90" s="108">
        <f>IF(H90&gt;0, rate1(1,$L$52,$L$51,$L$54,U90,$L$53,$L$50,Y90),"")</f>
        <v>2276.3925262110324</v>
      </c>
      <c r="AA90" s="336">
        <f t="shared" si="23"/>
        <v>-2.8355757210929314E-3</v>
      </c>
      <c r="AB90" s="336">
        <f t="shared" si="24"/>
        <v>1.116282043035111E-3</v>
      </c>
      <c r="AC90" s="328">
        <f t="shared" si="25"/>
        <v>0.24514247278765819</v>
      </c>
      <c r="AD90" s="328">
        <f t="shared" si="26"/>
        <v>0.3263408380044196</v>
      </c>
      <c r="AE90" s="328">
        <f t="shared" si="27"/>
        <v>-2.6034679965449177E-2</v>
      </c>
      <c r="AF90" s="328">
        <f t="shared" si="28"/>
        <v>2262.8557381717687</v>
      </c>
      <c r="AG90" s="328">
        <f t="shared" si="29"/>
        <v>2256.0452389203233</v>
      </c>
      <c r="AH90" s="328">
        <f t="shared" si="30"/>
        <v>4.3934197338578969</v>
      </c>
      <c r="AI90" s="328">
        <f t="shared" si="31"/>
        <v>107.34618496611425</v>
      </c>
      <c r="AJ90" s="328">
        <f t="shared" si="32"/>
        <v>0.73499480190723221</v>
      </c>
      <c r="AK90" s="337">
        <f t="shared" si="33"/>
        <v>0.46848731806427035</v>
      </c>
      <c r="AL90" s="42">
        <f t="shared" si="34"/>
        <v>2.1806875525320319</v>
      </c>
      <c r="BA90" s="8"/>
    </row>
    <row r="91" spans="1:53" ht="15" x14ac:dyDescent="0.15">
      <c r="A91" s="116"/>
      <c r="B91" s="328">
        <f t="shared" si="6"/>
        <v>2262.8557381717687</v>
      </c>
      <c r="C91" s="328">
        <f t="shared" si="7"/>
        <v>2256.0452389203233</v>
      </c>
      <c r="D91" s="328">
        <f t="shared" si="8"/>
        <v>4.3934197338578969</v>
      </c>
      <c r="E91" s="328">
        <f t="shared" si="0"/>
        <v>25.383532066850076</v>
      </c>
      <c r="F91" s="328">
        <f t="shared" si="9"/>
        <v>24.910199092115185</v>
      </c>
      <c r="G91" s="328">
        <f t="shared" si="10"/>
        <v>629.45491405523023</v>
      </c>
      <c r="H91" s="313">
        <f t="shared" si="11"/>
        <v>0.08</v>
      </c>
      <c r="I91" s="328">
        <f t="shared" si="12"/>
        <v>5.4483994011563484</v>
      </c>
      <c r="J91" s="328">
        <f t="shared" si="1"/>
        <v>859</v>
      </c>
      <c r="K91" s="335">
        <f t="shared" si="13"/>
        <v>1</v>
      </c>
      <c r="L91" s="323">
        <f t="shared" si="14"/>
        <v>4.4734197338578969</v>
      </c>
      <c r="M91" s="323">
        <f t="shared" si="15"/>
        <v>4.4334197338578969</v>
      </c>
      <c r="N91" s="328">
        <f t="shared" si="16"/>
        <v>0.25033712308194467</v>
      </c>
      <c r="O91" s="328">
        <f t="shared" si="2"/>
        <v>48.932289318094107</v>
      </c>
      <c r="P91" s="332">
        <f t="shared" si="4"/>
        <v>68.455167475193733</v>
      </c>
      <c r="Q91" s="328">
        <f t="shared" si="17"/>
        <v>-234.59097089120678</v>
      </c>
      <c r="R91" s="277">
        <f>IF(H91&gt;0, rate1(1,$L$52,$L$51,$L$54,L91,$L$53,$L$50,P91),"")</f>
        <v>2292.9374531413487</v>
      </c>
      <c r="S91" s="323">
        <f t="shared" si="18"/>
        <v>-2.0908532373579859E-3</v>
      </c>
      <c r="T91" s="323">
        <f t="shared" si="19"/>
        <v>0.24981479700488707</v>
      </c>
      <c r="U91" s="328">
        <f t="shared" si="3"/>
        <v>4.3934197338578969</v>
      </c>
      <c r="V91" s="336">
        <f t="shared" si="20"/>
        <v>4.3934197338578969</v>
      </c>
      <c r="W91" s="328">
        <f t="shared" si="21"/>
        <v>1.1613586290160072E-3</v>
      </c>
      <c r="X91" s="328">
        <f t="shared" si="22"/>
        <v>-262.67109754534818</v>
      </c>
      <c r="Y91" s="328">
        <f t="shared" si="5"/>
        <v>67.225482811343028</v>
      </c>
      <c r="Z91" s="108">
        <f>IF(H91&gt;0, rate1(1,$L$52,$L$51,$L$54,U91,$L$53,$L$50,Y91),"")</f>
        <v>2286.0109606169544</v>
      </c>
      <c r="AA91" s="336">
        <f t="shared" si="23"/>
        <v>-2.3482181770306918E-3</v>
      </c>
      <c r="AB91" s="336">
        <f t="shared" si="24"/>
        <v>1.1586378944516591E-3</v>
      </c>
      <c r="AC91" s="328">
        <f t="shared" si="25"/>
        <v>0.24981479700488707</v>
      </c>
      <c r="AD91" s="328">
        <f t="shared" si="26"/>
        <v>0.32023723558070494</v>
      </c>
      <c r="AE91" s="328">
        <f t="shared" si="27"/>
        <v>-2.4663148906865853E-2</v>
      </c>
      <c r="AF91" s="328">
        <f t="shared" si="28"/>
        <v>2262.8562604978456</v>
      </c>
      <c r="AG91" s="328">
        <f t="shared" si="29"/>
        <v>2255.7954241233183</v>
      </c>
      <c r="AH91" s="328">
        <f t="shared" si="30"/>
        <v>4.4734366895015283</v>
      </c>
      <c r="AI91" s="328">
        <f t="shared" si="31"/>
        <v>108.94967791757169</v>
      </c>
      <c r="AJ91" s="328">
        <f t="shared" si="32"/>
        <v>0.76525860132877987</v>
      </c>
      <c r="AK91" s="337">
        <f t="shared" si="33"/>
        <v>0.53009203483663803</v>
      </c>
      <c r="AL91" s="42">
        <f t="shared" si="34"/>
        <v>2.272897925417924</v>
      </c>
      <c r="BA91" s="8"/>
    </row>
    <row r="92" spans="1:53" ht="15" x14ac:dyDescent="0.15">
      <c r="A92" s="116"/>
      <c r="B92" s="328">
        <f t="shared" si="6"/>
        <v>2262.8562604978456</v>
      </c>
      <c r="C92" s="328">
        <f t="shared" si="7"/>
        <v>2255.7954241233183</v>
      </c>
      <c r="D92" s="328">
        <f t="shared" si="8"/>
        <v>4.4734366895015283</v>
      </c>
      <c r="E92" s="328">
        <f t="shared" si="0"/>
        <v>26.352909699126176</v>
      </c>
      <c r="F92" s="328">
        <f t="shared" si="9"/>
        <v>25.868220882988126</v>
      </c>
      <c r="G92" s="328">
        <f t="shared" si="10"/>
        <v>689.37672090778744</v>
      </c>
      <c r="H92" s="313">
        <f t="shared" si="11"/>
        <v>0.08</v>
      </c>
      <c r="I92" s="328">
        <f t="shared" si="12"/>
        <v>5.6486690996218387</v>
      </c>
      <c r="J92" s="328">
        <f t="shared" si="1"/>
        <v>859</v>
      </c>
      <c r="K92" s="335">
        <f t="shared" si="13"/>
        <v>1</v>
      </c>
      <c r="L92" s="323">
        <f t="shared" si="14"/>
        <v>4.5534366895015284</v>
      </c>
      <c r="M92" s="323">
        <f t="shared" si="15"/>
        <v>4.5134366895015283</v>
      </c>
      <c r="N92" s="328">
        <f t="shared" si="16"/>
        <v>0.25489746185298223</v>
      </c>
      <c r="O92" s="328">
        <f t="shared" si="2"/>
        <v>48.932682087456314</v>
      </c>
      <c r="P92" s="332">
        <f t="shared" si="4"/>
        <v>70.100762218783274</v>
      </c>
      <c r="Q92" s="328">
        <f t="shared" si="17"/>
        <v>-175.00770458151203</v>
      </c>
      <c r="R92" s="277">
        <f>IF(H92&gt;0, rate1(1,$L$52,$L$51,$L$54,L92,$L$53,$L$50,P92),"")</f>
        <v>2301.7835877250709</v>
      </c>
      <c r="S92" s="323">
        <f t="shared" si="18"/>
        <v>-1.5537947818522442E-3</v>
      </c>
      <c r="T92" s="323">
        <f t="shared" si="19"/>
        <v>0.25450201794552763</v>
      </c>
      <c r="U92" s="328">
        <f t="shared" si="3"/>
        <v>4.4734366895015283</v>
      </c>
      <c r="V92" s="336">
        <f t="shared" si="20"/>
        <v>4.4734366895015283</v>
      </c>
      <c r="W92" s="328">
        <f t="shared" si="21"/>
        <v>1.2040473023837706E-3</v>
      </c>
      <c r="X92" s="328">
        <f t="shared" si="22"/>
        <v>-205.28113531746749</v>
      </c>
      <c r="Y92" s="328">
        <f t="shared" si="5"/>
        <v>68.863742438057741</v>
      </c>
      <c r="Z92" s="108">
        <f>IF(H92&gt;0, rate1(1,$L$52,$L$51,$L$54,U92,$L$53,$L$50,Y92),"")</f>
        <v>2295.1778003380527</v>
      </c>
      <c r="AA92" s="336">
        <f t="shared" si="23"/>
        <v>-1.8278210957960342E-3</v>
      </c>
      <c r="AB92" s="336">
        <f t="shared" si="24"/>
        <v>1.2018505346225936E-3</v>
      </c>
      <c r="AC92" s="328">
        <f t="shared" si="25"/>
        <v>0.25450201794552763</v>
      </c>
      <c r="AD92" s="328">
        <f t="shared" si="26"/>
        <v>0.31433935434304811</v>
      </c>
      <c r="AE92" s="328">
        <f t="shared" si="27"/>
        <v>-2.3389587905121596E-2</v>
      </c>
      <c r="AF92" s="328">
        <f t="shared" si="28"/>
        <v>2262.8566559417532</v>
      </c>
      <c r="AG92" s="328">
        <f t="shared" si="29"/>
        <v>2255.5409221053728</v>
      </c>
      <c r="AH92" s="328">
        <f t="shared" si="30"/>
        <v>4.5534667522347752</v>
      </c>
      <c r="AI92" s="328">
        <f t="shared" si="31"/>
        <v>110.56730932600853</v>
      </c>
      <c r="AJ92" s="328">
        <f t="shared" si="32"/>
        <v>0.79597174280822669</v>
      </c>
      <c r="AK92" s="337">
        <f t="shared" si="33"/>
        <v>0.59867094498658813</v>
      </c>
      <c r="AL92" s="42">
        <f t="shared" si="34"/>
        <v>2.3664856987491181</v>
      </c>
      <c r="BA92" s="8"/>
    </row>
    <row r="93" spans="1:53" ht="15" x14ac:dyDescent="0.15">
      <c r="A93" s="116"/>
      <c r="B93" s="328">
        <f t="shared" si="6"/>
        <v>2262.8566559417532</v>
      </c>
      <c r="C93" s="328">
        <f t="shared" si="7"/>
        <v>2255.5409221053728</v>
      </c>
      <c r="D93" s="328">
        <f t="shared" si="8"/>
        <v>4.5534667522347752</v>
      </c>
      <c r="E93" s="328">
        <f t="shared" si="0"/>
        <v>27.345093833874383</v>
      </c>
      <c r="F93" s="328">
        <f t="shared" si="9"/>
        <v>26.84900176650028</v>
      </c>
      <c r="G93" s="328">
        <f t="shared" si="10"/>
        <v>753.91419201885162</v>
      </c>
      <c r="H93" s="313">
        <f t="shared" si="11"/>
        <v>0.08</v>
      </c>
      <c r="I93" s="328">
        <f t="shared" si="12"/>
        <v>5.8525870691042661</v>
      </c>
      <c r="J93" s="328">
        <f t="shared" si="1"/>
        <v>859</v>
      </c>
      <c r="K93" s="335">
        <f t="shared" si="13"/>
        <v>1</v>
      </c>
      <c r="L93" s="323">
        <f t="shared" si="14"/>
        <v>4.6334667522347752</v>
      </c>
      <c r="M93" s="323">
        <f t="shared" si="15"/>
        <v>4.5934667522347752</v>
      </c>
      <c r="N93" s="328">
        <f t="shared" si="16"/>
        <v>0.2594593182833318</v>
      </c>
      <c r="O93" s="328">
        <f t="shared" si="2"/>
        <v>48.933004736431535</v>
      </c>
      <c r="P93" s="332">
        <f t="shared" si="4"/>
        <v>71.756360389686506</v>
      </c>
      <c r="Q93" s="328">
        <f t="shared" si="17"/>
        <v>-110.82753483069689</v>
      </c>
      <c r="R93" s="277">
        <f>IF(H93&gt;0, rate1(1,$L$52,$L$51,$L$54,L93,$L$53,$L$50,P93),"")</f>
        <v>2310.2290529619613</v>
      </c>
      <c r="S93" s="323">
        <f t="shared" si="18"/>
        <v>-9.8037165805723941E-4</v>
      </c>
      <c r="T93" s="323">
        <f t="shared" si="19"/>
        <v>0.25920520085079662</v>
      </c>
      <c r="U93" s="328">
        <f t="shared" si="3"/>
        <v>4.5534667522347752</v>
      </c>
      <c r="V93" s="336">
        <f t="shared" si="20"/>
        <v>4.5534667522347752</v>
      </c>
      <c r="W93" s="328">
        <f t="shared" si="21"/>
        <v>1.2475136263567776E-3</v>
      </c>
      <c r="X93" s="328">
        <f t="shared" si="22"/>
        <v>-143.42489303988725</v>
      </c>
      <c r="Y93" s="328">
        <f t="shared" si="5"/>
        <v>70.512090014646674</v>
      </c>
      <c r="Z93" s="108">
        <f>IF(H93&gt;0, rate1(1,$L$52,$L$51,$L$54,U93,$L$53,$L$50,Y93),"")</f>
        <v>2303.9230103250152</v>
      </c>
      <c r="AA93" s="336">
        <f t="shared" si="23"/>
        <v>-1.2721979397458778E-3</v>
      </c>
      <c r="AB93" s="336">
        <f t="shared" si="24"/>
        <v>1.2459285586114417E-3</v>
      </c>
      <c r="AC93" s="328">
        <f t="shared" si="25"/>
        <v>0.25920520085079662</v>
      </c>
      <c r="AD93" s="328">
        <f t="shared" si="26"/>
        <v>0.30863578252833557</v>
      </c>
      <c r="AE93" s="328">
        <f t="shared" si="27"/>
        <v>-2.2205535005237691E-2</v>
      </c>
      <c r="AF93" s="328">
        <f t="shared" si="28"/>
        <v>2262.8569100591858</v>
      </c>
      <c r="AG93" s="328">
        <f t="shared" si="29"/>
        <v>2255.281716904522</v>
      </c>
      <c r="AH93" s="328">
        <f t="shared" si="30"/>
        <v>4.6335097070524291</v>
      </c>
      <c r="AI93" s="328">
        <f t="shared" si="31"/>
        <v>112.19891833602723</v>
      </c>
      <c r="AJ93" s="328">
        <f t="shared" si="32"/>
        <v>0.8271381090126787</v>
      </c>
      <c r="AK93" s="337">
        <f t="shared" si="33"/>
        <v>0.67489347412934886</v>
      </c>
      <c r="AL93" s="42">
        <f t="shared" si="34"/>
        <v>2.4614630174601593</v>
      </c>
      <c r="BA93" s="8"/>
    </row>
    <row r="94" spans="1:53" ht="15" x14ac:dyDescent="0.15">
      <c r="A94" s="116"/>
      <c r="B94" s="328">
        <f t="shared" si="6"/>
        <v>2262.8569100591858</v>
      </c>
      <c r="C94" s="328">
        <f t="shared" si="7"/>
        <v>2255.281716904522</v>
      </c>
      <c r="D94" s="328">
        <f t="shared" si="8"/>
        <v>4.6335097070524291</v>
      </c>
      <c r="E94" s="328">
        <f t="shared" si="0"/>
        <v>28.360176570856446</v>
      </c>
      <c r="F94" s="328">
        <f t="shared" si="9"/>
        <v>27.852635202365413</v>
      </c>
      <c r="G94" s="328">
        <f t="shared" si="10"/>
        <v>823.33851655905971</v>
      </c>
      <c r="H94" s="313">
        <f t="shared" ref="H94:H125" si="35">dv(S93)</f>
        <v>0.08</v>
      </c>
      <c r="I94" s="328">
        <f t="shared" si="12"/>
        <v>6.0601545237310352</v>
      </c>
      <c r="J94" s="328">
        <f t="shared" si="1"/>
        <v>859</v>
      </c>
      <c r="K94" s="335">
        <f t="shared" si="13"/>
        <v>1</v>
      </c>
      <c r="L94" s="323">
        <f t="shared" si="14"/>
        <v>4.7135097070524292</v>
      </c>
      <c r="M94" s="323">
        <f t="shared" si="15"/>
        <v>4.6735097070524292</v>
      </c>
      <c r="N94" s="328">
        <f t="shared" si="16"/>
        <v>0.26402268049288402</v>
      </c>
      <c r="O94" s="328">
        <f t="shared" si="2"/>
        <v>48.933249008309168</v>
      </c>
      <c r="P94" s="332">
        <f t="shared" si="4"/>
        <v>73.421849417810677</v>
      </c>
      <c r="Q94" s="328">
        <f t="shared" si="17"/>
        <v>-41.780071336270453</v>
      </c>
      <c r="R94" s="277">
        <f>IF(H94&gt;0, rate1(1,$L$52,$L$51,$L$54,L94,$L$53,$L$50,P94),"")</f>
        <v>2318.2995034104383</v>
      </c>
      <c r="S94" s="323">
        <f t="shared" si="18"/>
        <v>-3.682947961722924E-4</v>
      </c>
      <c r="T94" s="323">
        <f t="shared" si="19"/>
        <v>0.26392547811271783</v>
      </c>
      <c r="U94" s="328">
        <f t="shared" si="3"/>
        <v>4.6335097070524291</v>
      </c>
      <c r="V94" s="336">
        <f t="shared" si="20"/>
        <v>4.6335097070524291</v>
      </c>
      <c r="W94" s="328">
        <f t="shared" si="21"/>
        <v>1.2917578597146928E-3</v>
      </c>
      <c r="X94" s="328">
        <f t="shared" si="22"/>
        <v>-76.83731371233057</v>
      </c>
      <c r="Y94" s="328">
        <f t="shared" si="5"/>
        <v>72.170410569151997</v>
      </c>
      <c r="Z94" s="108">
        <f>IF(H94&gt;0, rate1(1,$L$52,$L$51,$L$54,U94,$L$53,$L$50,Y94),"")</f>
        <v>2312.2740030887812</v>
      </c>
      <c r="AA94" s="336">
        <f t="shared" si="23"/>
        <v>-6.7909232836854856E-4</v>
      </c>
      <c r="AB94" s="336">
        <f t="shared" si="24"/>
        <v>1.2908812321730891E-3</v>
      </c>
      <c r="AC94" s="328">
        <f t="shared" si="25"/>
        <v>0.26392547811271783</v>
      </c>
      <c r="AD94" s="328">
        <f t="shared" si="26"/>
        <v>0.30311586653954431</v>
      </c>
      <c r="AE94" s="328">
        <f t="shared" si="27"/>
        <v>-2.1103392367382998E-2</v>
      </c>
      <c r="AF94" s="328">
        <f t="shared" si="28"/>
        <v>2262.8570072615657</v>
      </c>
      <c r="AG94" s="328">
        <f t="shared" si="29"/>
        <v>2255.0177914264091</v>
      </c>
      <c r="AH94" s="328">
        <f t="shared" si="30"/>
        <v>4.7135653498749868</v>
      </c>
      <c r="AI94" s="328">
        <f t="shared" si="31"/>
        <v>113.8444267983746</v>
      </c>
      <c r="AJ94" s="328">
        <f t="shared" si="32"/>
        <v>0.85876156090111611</v>
      </c>
      <c r="AK94" s="337">
        <f t="shared" si="33"/>
        <v>0.75948183099204392</v>
      </c>
      <c r="AL94" s="42">
        <f t="shared" si="34"/>
        <v>2.5578418883108065</v>
      </c>
      <c r="BA94" s="8"/>
    </row>
    <row r="95" spans="1:53" ht="15" x14ac:dyDescent="0.15">
      <c r="A95" s="116"/>
      <c r="B95" s="328">
        <f t="shared" si="6"/>
        <v>2262.8570072615657</v>
      </c>
      <c r="C95" s="328">
        <f t="shared" si="7"/>
        <v>2255.0177914264091</v>
      </c>
      <c r="D95" s="328">
        <f t="shared" si="8"/>
        <v>4.7135653498749868</v>
      </c>
      <c r="E95" s="328">
        <f t="shared" si="0"/>
        <v>29.398247682227904</v>
      </c>
      <c r="F95" s="328">
        <f t="shared" si="9"/>
        <v>28.879212126542175</v>
      </c>
      <c r="G95" s="328">
        <f t="shared" si="10"/>
        <v>897.93181829543937</v>
      </c>
      <c r="H95" s="313">
        <f t="shared" si="35"/>
        <v>0.08</v>
      </c>
      <c r="I95" s="328">
        <f t="shared" si="12"/>
        <v>6.2713726681253323</v>
      </c>
      <c r="J95" s="328">
        <f t="shared" si="1"/>
        <v>859</v>
      </c>
      <c r="K95" s="335">
        <f t="shared" si="13"/>
        <v>1</v>
      </c>
      <c r="L95" s="323">
        <f t="shared" si="14"/>
        <v>4.7935653498749868</v>
      </c>
      <c r="M95" s="323">
        <f t="shared" si="15"/>
        <v>4.7535653498749868</v>
      </c>
      <c r="N95" s="328">
        <f t="shared" si="16"/>
        <v>0.26858753721635331</v>
      </c>
      <c r="O95" s="328">
        <f t="shared" si="2"/>
        <v>48.933405980616037</v>
      </c>
      <c r="P95" s="332">
        <f t="shared" si="4"/>
        <v>75.097119969852372</v>
      </c>
      <c r="Q95" s="328">
        <f t="shared" si="17"/>
        <v>32.415993840932629</v>
      </c>
      <c r="R95" s="277">
        <f>IF(H95&gt;0, rate1(1,$L$52,$L$51,$L$54,L95,$L$53,$L$50,P95),"")</f>
        <v>2326.0184840594638</v>
      </c>
      <c r="S95" s="323">
        <f t="shared" si="18"/>
        <v>2.8480049116678008E-4</v>
      </c>
      <c r="T95" s="323">
        <f t="shared" si="19"/>
        <v>0.26866405287056971</v>
      </c>
      <c r="U95" s="328">
        <f t="shared" si="3"/>
        <v>4.7135653498749868</v>
      </c>
      <c r="V95" s="336">
        <f t="shared" si="20"/>
        <v>4.7135653498749868</v>
      </c>
      <c r="W95" s="328">
        <f t="shared" si="21"/>
        <v>1.3367802592370026E-3</v>
      </c>
      <c r="X95" s="328">
        <f t="shared" si="22"/>
        <v>-5.2425435282274293</v>
      </c>
      <c r="Y95" s="328">
        <f t="shared" si="5"/>
        <v>73.838592473518389</v>
      </c>
      <c r="Z95" s="108">
        <f>IF(H95&gt;0, rate1(1,$L$52,$L$51,$L$54,U95,$L$53,$L$50,Y95),"")</f>
        <v>2320.2559026206141</v>
      </c>
      <c r="AA95" s="336">
        <f t="shared" si="23"/>
        <v>-4.6174341781492562E-5</v>
      </c>
      <c r="AB95" s="336">
        <f t="shared" si="24"/>
        <v>1.3367185371384032E-3</v>
      </c>
      <c r="AC95" s="328">
        <f t="shared" si="25"/>
        <v>0.26866405287056971</v>
      </c>
      <c r="AD95" s="328">
        <f t="shared" si="26"/>
        <v>0.29776964631193298</v>
      </c>
      <c r="AE95" s="328">
        <f t="shared" si="27"/>
        <v>-2.0076324886600497E-2</v>
      </c>
      <c r="AF95" s="328">
        <f t="shared" si="28"/>
        <v>2262.8569307459115</v>
      </c>
      <c r="AG95" s="328">
        <f t="shared" si="29"/>
        <v>2254.7491273735386</v>
      </c>
      <c r="AH95" s="328">
        <f t="shared" si="30"/>
        <v>4.7936334868238104</v>
      </c>
      <c r="AI95" s="328">
        <f t="shared" si="31"/>
        <v>115.50383400293796</v>
      </c>
      <c r="AJ95" s="328">
        <f t="shared" si="32"/>
        <v>0.89084595923526555</v>
      </c>
      <c r="AK95" s="337">
        <f t="shared" si="33"/>
        <v>0.85321433247073408</v>
      </c>
      <c r="AL95" s="42">
        <f t="shared" si="34"/>
        <v>2.6556342509306101</v>
      </c>
      <c r="BA95" s="8"/>
    </row>
    <row r="96" spans="1:53" ht="15" x14ac:dyDescent="0.15">
      <c r="A96" s="116"/>
      <c r="B96" s="328">
        <f t="shared" si="6"/>
        <v>2262.8569307459115</v>
      </c>
      <c r="C96" s="328">
        <f t="shared" si="7"/>
        <v>2254.7491273735386</v>
      </c>
      <c r="D96" s="328">
        <f t="shared" si="8"/>
        <v>4.7936334868238104</v>
      </c>
      <c r="E96" s="328">
        <f t="shared" si="0"/>
        <v>30.459395008997667</v>
      </c>
      <c r="F96" s="328">
        <f t="shared" si="9"/>
        <v>29.928821345612786</v>
      </c>
      <c r="G96" s="328">
        <f t="shared" si="10"/>
        <v>977.98740228162706</v>
      </c>
      <c r="H96" s="313">
        <f t="shared" si="35"/>
        <v>0.08</v>
      </c>
      <c r="I96" s="328">
        <f t="shared" si="12"/>
        <v>6.4862426978983425</v>
      </c>
      <c r="J96" s="328">
        <f t="shared" si="1"/>
        <v>859</v>
      </c>
      <c r="K96" s="335">
        <f t="shared" si="13"/>
        <v>1</v>
      </c>
      <c r="L96" s="323">
        <f t="shared" si="14"/>
        <v>4.8736334868238105</v>
      </c>
      <c r="M96" s="323">
        <f t="shared" si="15"/>
        <v>4.8336334868238104</v>
      </c>
      <c r="N96" s="328">
        <f t="shared" si="16"/>
        <v>0.2731538777624678</v>
      </c>
      <c r="O96" s="328">
        <f t="shared" si="2"/>
        <v>48.933466024044208</v>
      </c>
      <c r="P96" s="332">
        <f t="shared" si="4"/>
        <v>76.782065803860334</v>
      </c>
      <c r="Q96" s="328">
        <f t="shared" si="17"/>
        <v>112.05313384183</v>
      </c>
      <c r="R96" s="277">
        <f>IF(H96&gt;0, rate1(1,$L$52,$L$51,$L$54,L96,$L$53,$L$50,P96),"")</f>
        <v>2333.4076409974764</v>
      </c>
      <c r="S96" s="323">
        <f t="shared" si="18"/>
        <v>9.8135787748225957E-4</v>
      </c>
      <c r="T96" s="323">
        <f t="shared" si="19"/>
        <v>0.27342220279505924</v>
      </c>
      <c r="U96" s="328">
        <f t="shared" si="3"/>
        <v>4.7936334868238104</v>
      </c>
      <c r="V96" s="336">
        <f t="shared" si="20"/>
        <v>4.7936334868238104</v>
      </c>
      <c r="W96" s="328">
        <f t="shared" si="21"/>
        <v>1.3825810797776228E-3</v>
      </c>
      <c r="X96" s="328">
        <f t="shared" si="22"/>
        <v>71.646313929652251</v>
      </c>
      <c r="Y96" s="328">
        <f t="shared" si="5"/>
        <v>75.516527291705216</v>
      </c>
      <c r="Z96" s="108">
        <f>IF(H96&gt;0, rate1(1,$L$52,$L$51,$L$54,U96,$L$53,$L$50,Y96),"")</f>
        <v>2327.8917763776685</v>
      </c>
      <c r="AA96" s="336">
        <f t="shared" si="23"/>
        <v>6.2896298417422893E-4</v>
      </c>
      <c r="AB96" s="336">
        <f t="shared" si="24"/>
        <v>1.3834512193850268E-3</v>
      </c>
      <c r="AC96" s="328">
        <f t="shared" si="25"/>
        <v>0.27342220279505924</v>
      </c>
      <c r="AD96" s="328">
        <f t="shared" si="26"/>
        <v>0.29258779712181299</v>
      </c>
      <c r="AE96" s="328">
        <f t="shared" si="27"/>
        <v>-1.9118172194781759E-2</v>
      </c>
      <c r="AF96" s="328">
        <f t="shared" si="28"/>
        <v>2262.8566624208788</v>
      </c>
      <c r="AG96" s="328">
        <f t="shared" si="29"/>
        <v>2254.4757051707434</v>
      </c>
      <c r="AH96" s="328">
        <f t="shared" si="30"/>
        <v>4.8737139335552024</v>
      </c>
      <c r="AI96" s="328">
        <f t="shared" si="31"/>
        <v>117.17721241290603</v>
      </c>
      <c r="AJ96" s="328">
        <f t="shared" si="32"/>
        <v>0.9233951849055172</v>
      </c>
      <c r="AK96" s="337">
        <f t="shared" si="33"/>
        <v>0.95692890015708676</v>
      </c>
      <c r="AL96" s="42">
        <f t="shared" si="34"/>
        <v>2.7548520443391338</v>
      </c>
      <c r="BA96" s="8"/>
    </row>
    <row r="97" spans="1:53" ht="15" x14ac:dyDescent="0.15">
      <c r="A97" s="116"/>
      <c r="B97" s="328">
        <f t="shared" si="6"/>
        <v>2262.8566624208788</v>
      </c>
      <c r="C97" s="328">
        <f t="shared" si="7"/>
        <v>2254.4757051707434</v>
      </c>
      <c r="D97" s="328">
        <f t="shared" si="8"/>
        <v>4.8737139335552024</v>
      </c>
      <c r="E97" s="328">
        <f t="shared" si="0"/>
        <v>31.543704861360993</v>
      </c>
      <c r="F97" s="328">
        <f t="shared" si="9"/>
        <v>31.00154993517933</v>
      </c>
      <c r="G97" s="328">
        <f t="shared" si="10"/>
        <v>1063.8100053782821</v>
      </c>
      <c r="H97" s="313">
        <f t="shared" si="35"/>
        <v>0.08</v>
      </c>
      <c r="I97" s="328">
        <f t="shared" si="12"/>
        <v>6.7047658001083619</v>
      </c>
      <c r="J97" s="328">
        <f t="shared" si="1"/>
        <v>859</v>
      </c>
      <c r="K97" s="335">
        <f t="shared" si="13"/>
        <v>1</v>
      </c>
      <c r="L97" s="323">
        <f t="shared" si="14"/>
        <v>4.9537139335552025</v>
      </c>
      <c r="M97" s="323">
        <f t="shared" si="15"/>
        <v>4.9137139335552025</v>
      </c>
      <c r="N97" s="328">
        <f t="shared" si="16"/>
        <v>0.27772169197645269</v>
      </c>
      <c r="O97" s="328">
        <f t="shared" si="2"/>
        <v>48.933418759129609</v>
      </c>
      <c r="P97" s="332">
        <f t="shared" si="4"/>
        <v>78.476583632616638</v>
      </c>
      <c r="Q97" s="328">
        <f t="shared" si="17"/>
        <v>197.43523850084148</v>
      </c>
      <c r="R97" s="277">
        <f>IF(H97&gt;0, rate1(1,$L$52,$L$51,$L$54,L97,$L$53,$L$50,P97),"")</f>
        <v>2340.4869074494413</v>
      </c>
      <c r="S97" s="323">
        <f t="shared" si="18"/>
        <v>1.7239032706282212E-3</v>
      </c>
      <c r="T97" s="323">
        <f t="shared" si="19"/>
        <v>0.27820128407997113</v>
      </c>
      <c r="U97" s="328">
        <f t="shared" si="3"/>
        <v>4.8737139335552024</v>
      </c>
      <c r="V97" s="336">
        <f t="shared" si="20"/>
        <v>4.8737139335552024</v>
      </c>
      <c r="W97" s="328">
        <f t="shared" si="21"/>
        <v>1.4291605743608216E-3</v>
      </c>
      <c r="X97" s="328">
        <f t="shared" si="22"/>
        <v>154.12744722460695</v>
      </c>
      <c r="Y97" s="328">
        <f t="shared" si="5"/>
        <v>77.20410963710323</v>
      </c>
      <c r="Z97" s="108">
        <f>IF(H97&gt;0, rate1(1,$L$52,$L$51,$L$54,U97,$L$53,$L$50,Y97),"")</f>
        <v>2335.2028397407421</v>
      </c>
      <c r="AA97" s="336">
        <f t="shared" si="23"/>
        <v>1.3488070156507182E-3</v>
      </c>
      <c r="AB97" s="336">
        <f t="shared" si="24"/>
        <v>1.4310908397254767E-3</v>
      </c>
      <c r="AC97" s="328">
        <f t="shared" si="25"/>
        <v>0.27820128407997113</v>
      </c>
      <c r="AD97" s="328">
        <f t="shared" si="26"/>
        <v>0.28756157709539321</v>
      </c>
      <c r="AE97" s="328">
        <f t="shared" si="27"/>
        <v>-1.8223372086252246E-2</v>
      </c>
      <c r="AF97" s="328">
        <f t="shared" si="28"/>
        <v>2262.8561828287752</v>
      </c>
      <c r="AG97" s="328">
        <f t="shared" si="29"/>
        <v>2254.1975038866635</v>
      </c>
      <c r="AH97" s="328">
        <f t="shared" si="30"/>
        <v>4.9538065146477015</v>
      </c>
      <c r="AI97" s="328">
        <f t="shared" si="31"/>
        <v>118.8647042606799</v>
      </c>
      <c r="AJ97" s="328">
        <f t="shared" si="32"/>
        <v>0.95641315831126161</v>
      </c>
      <c r="AK97" s="337">
        <f t="shared" si="33"/>
        <v>1.0715267377313871</v>
      </c>
      <c r="AL97" s="42">
        <f t="shared" si="34"/>
        <v>2.8555072698018202</v>
      </c>
      <c r="BA97" s="8"/>
    </row>
    <row r="98" spans="1:53" ht="15" x14ac:dyDescent="0.15">
      <c r="A98" s="116"/>
      <c r="B98" s="328">
        <f t="shared" si="6"/>
        <v>2262.8561828287752</v>
      </c>
      <c r="C98" s="328">
        <f t="shared" si="7"/>
        <v>2254.1975038866635</v>
      </c>
      <c r="D98" s="328">
        <f t="shared" si="8"/>
        <v>4.9538065146477015</v>
      </c>
      <c r="E98" s="328">
        <f t="shared" si="0"/>
        <v>32.651262422733751</v>
      </c>
      <c r="F98" s="328">
        <f t="shared" si="9"/>
        <v>32.097483642047372</v>
      </c>
      <c r="G98" s="328">
        <f t="shared" si="10"/>
        <v>1155.7160510133847</v>
      </c>
      <c r="H98" s="313">
        <f t="shared" si="35"/>
        <v>0.08</v>
      </c>
      <c r="I98" s="328">
        <f t="shared" si="12"/>
        <v>6.9269431536893542</v>
      </c>
      <c r="J98" s="328">
        <f t="shared" si="1"/>
        <v>859</v>
      </c>
      <c r="K98" s="335">
        <f t="shared" si="13"/>
        <v>1</v>
      </c>
      <c r="L98" s="323">
        <f t="shared" si="14"/>
        <v>5.0338065146477016</v>
      </c>
      <c r="M98" s="323">
        <f t="shared" si="15"/>
        <v>4.9938065146477015</v>
      </c>
      <c r="N98" s="328">
        <f t="shared" si="16"/>
        <v>0.28229097020554761</v>
      </c>
      <c r="O98" s="328">
        <f t="shared" si="2"/>
        <v>48.933253010566276</v>
      </c>
      <c r="P98" s="332">
        <f t="shared" si="4"/>
        <v>80.180572995166585</v>
      </c>
      <c r="Q98" s="328">
        <f t="shared" si="17"/>
        <v>288.87787017856385</v>
      </c>
      <c r="R98" s="277">
        <f>IF(H98&gt;0, rate1(1,$L$52,$L$51,$L$54,L98,$L$53,$L$50,P98),"")</f>
        <v>2347.2746684681688</v>
      </c>
      <c r="S98" s="323">
        <f t="shared" si="18"/>
        <v>2.5150479742006814E-3</v>
      </c>
      <c r="T98" s="323">
        <f t="shared" si="19"/>
        <v>0.283002735662569</v>
      </c>
      <c r="U98" s="328">
        <f t="shared" si="3"/>
        <v>4.9538065146477015</v>
      </c>
      <c r="V98" s="336">
        <f t="shared" si="20"/>
        <v>4.9538065146477015</v>
      </c>
      <c r="W98" s="328">
        <f t="shared" si="21"/>
        <v>1.4765189942771428E-3</v>
      </c>
      <c r="X98" s="328">
        <f t="shared" si="22"/>
        <v>242.51059073371471</v>
      </c>
      <c r="Y98" s="328">
        <f t="shared" si="5"/>
        <v>78.901237038541694</v>
      </c>
      <c r="Z98" s="108">
        <f>IF(H98&gt;0, rate1(1,$L$52,$L$51,$L$54,U98,$L$53,$L$50,Y98),"")</f>
        <v>2342.2086366705639</v>
      </c>
      <c r="AA98" s="336">
        <f t="shared" si="23"/>
        <v>2.1159287691946268E-3</v>
      </c>
      <c r="AB98" s="336">
        <f t="shared" si="24"/>
        <v>1.479649827916365E-3</v>
      </c>
      <c r="AC98" s="328">
        <f t="shared" si="25"/>
        <v>0.283002735662569</v>
      </c>
      <c r="AD98" s="328">
        <f t="shared" si="26"/>
        <v>0.28268277977137979</v>
      </c>
      <c r="AE98" s="328">
        <f t="shared" si="27"/>
        <v>-1.7386893722720061E-2</v>
      </c>
      <c r="AF98" s="328">
        <f t="shared" si="28"/>
        <v>2262.8554710633184</v>
      </c>
      <c r="AG98" s="328">
        <f t="shared" si="29"/>
        <v>2253.9145011510009</v>
      </c>
      <c r="AH98" s="328">
        <f t="shared" si="30"/>
        <v>5.0339110630385031</v>
      </c>
      <c r="AI98" s="328">
        <f t="shared" si="31"/>
        <v>120.56651889284716</v>
      </c>
      <c r="AJ98" s="328">
        <f t="shared" si="32"/>
        <v>0.98990385800371916</v>
      </c>
      <c r="AK98" s="337">
        <f t="shared" si="33"/>
        <v>1.1979761994102289</v>
      </c>
      <c r="AL98" s="42">
        <f t="shared" si="34"/>
        <v>2.9576120507617443</v>
      </c>
      <c r="BA98" s="8"/>
    </row>
    <row r="99" spans="1:53" ht="15" x14ac:dyDescent="0.15">
      <c r="A99" s="116"/>
      <c r="B99" s="328">
        <f t="shared" si="6"/>
        <v>2262.8554710633184</v>
      </c>
      <c r="C99" s="328">
        <f t="shared" si="7"/>
        <v>2253.9145011510009</v>
      </c>
      <c r="D99" s="328">
        <f t="shared" si="8"/>
        <v>5.0339110630385031</v>
      </c>
      <c r="E99" s="328">
        <f t="shared" si="0"/>
        <v>33.782152157489158</v>
      </c>
      <c r="F99" s="328">
        <f t="shared" si="9"/>
        <v>33.216707290111458</v>
      </c>
      <c r="G99" s="328">
        <f t="shared" si="10"/>
        <v>1254.0339086208739</v>
      </c>
      <c r="H99" s="313">
        <f t="shared" si="35"/>
        <v>0.08</v>
      </c>
      <c r="I99" s="328">
        <f t="shared" si="12"/>
        <v>7.1527759298540339</v>
      </c>
      <c r="J99" s="328">
        <f t="shared" si="1"/>
        <v>859</v>
      </c>
      <c r="K99" s="335">
        <f t="shared" si="13"/>
        <v>1</v>
      </c>
      <c r="L99" s="323">
        <f t="shared" si="14"/>
        <v>5.1139110630385032</v>
      </c>
      <c r="M99" s="323">
        <f t="shared" si="15"/>
        <v>5.0739110630385031</v>
      </c>
      <c r="N99" s="328">
        <f t="shared" si="16"/>
        <v>0.28686170326726668</v>
      </c>
      <c r="O99" s="328">
        <f t="shared" si="2"/>
        <v>48.932956759033743</v>
      </c>
      <c r="P99" s="332">
        <f t="shared" si="4"/>
        <v>81.893936135908845</v>
      </c>
      <c r="Q99" s="328">
        <f t="shared" si="17"/>
        <v>386.70852437997632</v>
      </c>
      <c r="R99" s="277">
        <f>IF(H99&gt;0, rate1(1,$L$52,$L$51,$L$54,L99,$L$53,$L$50,P99),"")</f>
        <v>2353.787907075387</v>
      </c>
      <c r="S99" s="323">
        <f t="shared" si="18"/>
        <v>3.3574917916338585E-3</v>
      </c>
      <c r="T99" s="323">
        <f t="shared" si="19"/>
        <v>0.28782808369567658</v>
      </c>
      <c r="U99" s="328">
        <f t="shared" si="3"/>
        <v>5.0339110630385031</v>
      </c>
      <c r="V99" s="336">
        <f t="shared" si="20"/>
        <v>5.0339110630385031</v>
      </c>
      <c r="W99" s="328">
        <f t="shared" si="21"/>
        <v>1.5246565891970931E-3</v>
      </c>
      <c r="X99" s="328">
        <f t="shared" si="22"/>
        <v>337.11728287758592</v>
      </c>
      <c r="Y99" s="328">
        <f t="shared" si="5"/>
        <v>80.607809814259213</v>
      </c>
      <c r="Z99" s="108">
        <f>IF(H99&gt;0, rate1(1,$L$52,$L$51,$L$54,U99,$L$53,$L$50,Y99),"")</f>
        <v>2348.9271997245301</v>
      </c>
      <c r="AA99" s="336">
        <f t="shared" si="23"/>
        <v>2.9329860836221611E-3</v>
      </c>
      <c r="AB99" s="336">
        <f t="shared" si="24"/>
        <v>1.5291415400539598E-3</v>
      </c>
      <c r="AC99" s="328">
        <f t="shared" si="25"/>
        <v>0.28782808369567658</v>
      </c>
      <c r="AD99" s="328">
        <f t="shared" si="26"/>
        <v>0.2779436911534483</v>
      </c>
      <c r="AE99" s="328">
        <f t="shared" si="27"/>
        <v>-1.6604179232156346E-2</v>
      </c>
      <c r="AF99" s="328">
        <f t="shared" si="28"/>
        <v>2262.8545046828899</v>
      </c>
      <c r="AG99" s="328">
        <f t="shared" si="29"/>
        <v>2253.6266730673051</v>
      </c>
      <c r="AH99" s="328">
        <f t="shared" si="30"/>
        <v>5.1140274195023876</v>
      </c>
      <c r="AI99" s="328">
        <f t="shared" si="31"/>
        <v>122.28293077319222</v>
      </c>
      <c r="AJ99" s="328">
        <f t="shared" si="32"/>
        <v>1.0238713387740503</v>
      </c>
      <c r="AK99" s="337">
        <f t="shared" si="33"/>
        <v>1.3373168605095009</v>
      </c>
      <c r="AL99" s="42">
        <f t="shared" si="34"/>
        <v>3.0611786904907001</v>
      </c>
      <c r="BA99" s="8"/>
    </row>
    <row r="100" spans="1:53" ht="15" x14ac:dyDescent="0.15">
      <c r="A100" s="116"/>
      <c r="B100" s="328">
        <f t="shared" si="6"/>
        <v>2262.8545046828899</v>
      </c>
      <c r="C100" s="328">
        <f t="shared" si="7"/>
        <v>2253.6266730673051</v>
      </c>
      <c r="D100" s="328">
        <f t="shared" si="8"/>
        <v>5.1140274195023876</v>
      </c>
      <c r="E100" s="328">
        <f t="shared" si="0"/>
        <v>34.936458222468318</v>
      </c>
      <c r="F100" s="328">
        <f t="shared" si="9"/>
        <v>34.359305189978741</v>
      </c>
      <c r="G100" s="328">
        <f t="shared" si="10"/>
        <v>1359.1041582233945</v>
      </c>
      <c r="H100" s="313">
        <f t="shared" si="35"/>
        <v>0.08</v>
      </c>
      <c r="I100" s="328">
        <f t="shared" si="12"/>
        <v>7.3822652924678556</v>
      </c>
      <c r="J100" s="328">
        <f t="shared" si="1"/>
        <v>859</v>
      </c>
      <c r="K100" s="335">
        <f t="shared" si="13"/>
        <v>1</v>
      </c>
      <c r="L100" s="323">
        <f t="shared" si="14"/>
        <v>5.1940274195023877</v>
      </c>
      <c r="M100" s="323">
        <f t="shared" si="15"/>
        <v>5.1540274195023876</v>
      </c>
      <c r="N100" s="328">
        <f t="shared" si="16"/>
        <v>0.2914338824200442</v>
      </c>
      <c r="O100" s="328">
        <f t="shared" si="2"/>
        <v>48.932517090394931</v>
      </c>
      <c r="P100" s="332">
        <f t="shared" si="4"/>
        <v>83.616577890646468</v>
      </c>
      <c r="Q100" s="328">
        <f t="shared" si="17"/>
        <v>491.26689562914635</v>
      </c>
      <c r="R100" s="277">
        <f>IF(H100&gt;0, rate1(1,$L$52,$L$51,$L$54,L100,$L$53,$L$50,P100),"")</f>
        <v>2360.0423342378567</v>
      </c>
      <c r="S100" s="323">
        <f t="shared" si="18"/>
        <v>4.2540260991358464E-3</v>
      </c>
      <c r="T100" s="323">
        <f t="shared" si="19"/>
        <v>0.29267894629625607</v>
      </c>
      <c r="U100" s="328">
        <f t="shared" si="3"/>
        <v>5.1140274195023876</v>
      </c>
      <c r="V100" s="336">
        <f t="shared" si="20"/>
        <v>5.1140274195023876</v>
      </c>
      <c r="W100" s="328">
        <f t="shared" si="21"/>
        <v>1.573573607188905E-3</v>
      </c>
      <c r="X100" s="328">
        <f t="shared" si="22"/>
        <v>438.28112936896514</v>
      </c>
      <c r="Y100" s="328">
        <f t="shared" si="5"/>
        <v>82.323730953203139</v>
      </c>
      <c r="Z100" s="108">
        <f>IF(H100&gt;0, rate1(1,$L$52,$L$51,$L$54,U100,$L$53,$L$50,Y100),"")</f>
        <v>2355.3751921252983</v>
      </c>
      <c r="AA100" s="336">
        <f t="shared" si="23"/>
        <v>3.8027267441871448E-3</v>
      </c>
      <c r="AB100" s="336">
        <f t="shared" si="24"/>
        <v>1.5795803195145146E-3</v>
      </c>
      <c r="AC100" s="328">
        <f t="shared" si="25"/>
        <v>0.29267894629625607</v>
      </c>
      <c r="AD100" s="328">
        <f t="shared" si="26"/>
        <v>0.27333705075944287</v>
      </c>
      <c r="AE100" s="328">
        <f t="shared" si="27"/>
        <v>-1.5871092531194512E-2</v>
      </c>
      <c r="AF100" s="328">
        <f t="shared" si="28"/>
        <v>2262.8532596190139</v>
      </c>
      <c r="AG100" s="328">
        <f t="shared" si="29"/>
        <v>2253.3339941210088</v>
      </c>
      <c r="AH100" s="328">
        <f t="shared" si="30"/>
        <v>5.1941554321721055</v>
      </c>
      <c r="AI100" s="328">
        <f t="shared" si="31"/>
        <v>124.01427807047061</v>
      </c>
      <c r="AJ100" s="328">
        <f t="shared" si="32"/>
        <v>1.0583197493491812</v>
      </c>
      <c r="AK100" s="337">
        <f t="shared" si="33"/>
        <v>1.490663802144623</v>
      </c>
      <c r="AL100" s="42">
        <f t="shared" si="34"/>
        <v>3.1662197280248723</v>
      </c>
      <c r="BA100" s="8"/>
    </row>
    <row r="101" spans="1:53" ht="15" x14ac:dyDescent="0.15">
      <c r="A101" s="116"/>
      <c r="B101" s="328">
        <f t="shared" si="6"/>
        <v>2262.8532596190139</v>
      </c>
      <c r="C101" s="328">
        <f t="shared" si="7"/>
        <v>2253.3339941210088</v>
      </c>
      <c r="D101" s="328">
        <f t="shared" si="8"/>
        <v>5.1941554321721055</v>
      </c>
      <c r="E101" s="328">
        <f t="shared" si="0"/>
        <v>36.114264882529248</v>
      </c>
      <c r="F101" s="328">
        <f t="shared" si="9"/>
        <v>35.525361552498779</v>
      </c>
      <c r="G101" s="328">
        <f t="shared" si="10"/>
        <v>1471.2798606602353</v>
      </c>
      <c r="H101" s="313">
        <f t="shared" si="35"/>
        <v>0.08</v>
      </c>
      <c r="I101" s="328">
        <f t="shared" si="12"/>
        <v>7.6154123984040787</v>
      </c>
      <c r="J101" s="328">
        <f t="shared" si="1"/>
        <v>859</v>
      </c>
      <c r="K101" s="335">
        <f t="shared" si="13"/>
        <v>1</v>
      </c>
      <c r="L101" s="323">
        <f t="shared" si="14"/>
        <v>5.2741554321721056</v>
      </c>
      <c r="M101" s="323">
        <f t="shared" si="15"/>
        <v>5.2341554321721055</v>
      </c>
      <c r="N101" s="328">
        <f t="shared" si="16"/>
        <v>0.29600749933625536</v>
      </c>
      <c r="O101" s="328">
        <f t="shared" si="2"/>
        <v>48.931920142111586</v>
      </c>
      <c r="P101" s="332">
        <f t="shared" si="4"/>
        <v>85.348405579156875</v>
      </c>
      <c r="Q101" s="328">
        <f t="shared" si="17"/>
        <v>602.90514910967659</v>
      </c>
      <c r="R101" s="277">
        <f>IF(H101&gt;0, rate1(1,$L$52,$L$51,$L$54,L101,$L$53,$L$50,P101),"")</f>
        <v>2366.0525047206829</v>
      </c>
      <c r="S101" s="323">
        <f t="shared" si="18"/>
        <v>5.2075369111822568E-3</v>
      </c>
      <c r="T101" s="323">
        <f t="shared" si="19"/>
        <v>0.2975570385979362</v>
      </c>
      <c r="U101" s="328">
        <f t="shared" si="3"/>
        <v>5.1941554321721055</v>
      </c>
      <c r="V101" s="336">
        <f t="shared" si="20"/>
        <v>5.1941554321721055</v>
      </c>
      <c r="W101" s="328">
        <f t="shared" si="21"/>
        <v>1.6232702948535405E-3</v>
      </c>
      <c r="X101" s="328">
        <f t="shared" si="22"/>
        <v>546.34807197188184</v>
      </c>
      <c r="Y101" s="328">
        <f t="shared" si="5"/>
        <v>84.04890600318403</v>
      </c>
      <c r="Z101" s="108">
        <f>IF(H101&gt;0, rate1(1,$L$52,$L$51,$L$54,U101,$L$53,$L$50,Y101),"")</f>
        <v>2361.5680341800289</v>
      </c>
      <c r="AA101" s="336">
        <f t="shared" si="23"/>
        <v>4.7279915848577863E-3</v>
      </c>
      <c r="AB101" s="336">
        <f t="shared" si="24"/>
        <v>1.6309815619535149E-3</v>
      </c>
      <c r="AC101" s="328">
        <f t="shared" si="25"/>
        <v>0.2975570385979362</v>
      </c>
      <c r="AD101" s="328">
        <f t="shared" si="26"/>
        <v>0.26885601623457905</v>
      </c>
      <c r="AE101" s="328">
        <f t="shared" si="27"/>
        <v>-1.5183874380912576E-2</v>
      </c>
      <c r="AF101" s="328">
        <f t="shared" si="28"/>
        <v>2262.8517100797521</v>
      </c>
      <c r="AG101" s="328">
        <f t="shared" si="29"/>
        <v>2253.0364370824109</v>
      </c>
      <c r="AH101" s="328">
        <f t="shared" si="30"/>
        <v>5.2742949560934864</v>
      </c>
      <c r="AI101" s="328">
        <f t="shared" si="31"/>
        <v>125.76096177251291</v>
      </c>
      <c r="AJ101" s="328">
        <f t="shared" si="32"/>
        <v>1.0932533498415458</v>
      </c>
      <c r="AK101" s="337">
        <f t="shared" si="33"/>
        <v>1.659212123149272</v>
      </c>
      <c r="AL101" s="42">
        <f t="shared" si="34"/>
        <v>3.2727479928874064</v>
      </c>
      <c r="BA101" s="8"/>
    </row>
    <row r="102" spans="1:53" ht="15" x14ac:dyDescent="0.15">
      <c r="A102" s="116"/>
      <c r="B102" s="328">
        <f t="shared" si="6"/>
        <v>2262.8517100797521</v>
      </c>
      <c r="C102" s="328">
        <f t="shared" si="7"/>
        <v>2253.0364370824109</v>
      </c>
      <c r="D102" s="328">
        <f t="shared" si="8"/>
        <v>5.2742949560934864</v>
      </c>
      <c r="E102" s="328">
        <f t="shared" si="0"/>
        <v>37.315656930468258</v>
      </c>
      <c r="F102" s="328">
        <f t="shared" si="9"/>
        <v>36.714960906498753</v>
      </c>
      <c r="G102" s="328">
        <f t="shared" si="10"/>
        <v>1590.926833991922</v>
      </c>
      <c r="H102" s="313">
        <f t="shared" si="35"/>
        <v>0.08</v>
      </c>
      <c r="I102" s="328">
        <f t="shared" si="12"/>
        <v>7.8522183978730027</v>
      </c>
      <c r="J102" s="328">
        <f t="shared" si="1"/>
        <v>859</v>
      </c>
      <c r="K102" s="335">
        <f t="shared" si="13"/>
        <v>1</v>
      </c>
      <c r="L102" s="323">
        <f t="shared" si="14"/>
        <v>5.3542949560934865</v>
      </c>
      <c r="M102" s="323">
        <f t="shared" si="15"/>
        <v>5.3142949560934865</v>
      </c>
      <c r="N102" s="328">
        <f t="shared" si="16"/>
        <v>0.3005825460771625</v>
      </c>
      <c r="O102" s="328">
        <f t="shared" si="2"/>
        <v>48.931151046710319</v>
      </c>
      <c r="P102" s="332">
        <f t="shared" si="4"/>
        <v>87.089328903750967</v>
      </c>
      <c r="Q102" s="328">
        <f t="shared" si="17"/>
        <v>721.9881986092355</v>
      </c>
      <c r="R102" s="277">
        <f>IF(H102&gt;0, rate1(1,$L$52,$L$51,$L$54,L102,$L$53,$L$50,P102),"")</f>
        <v>2371.8319205704693</v>
      </c>
      <c r="S102" s="323">
        <f t="shared" si="18"/>
        <v>6.2210079603870726E-3</v>
      </c>
      <c r="T102" s="323">
        <f t="shared" si="19"/>
        <v>0.30246417813708526</v>
      </c>
      <c r="U102" s="328">
        <f t="shared" si="3"/>
        <v>5.2742949560934864</v>
      </c>
      <c r="V102" s="336">
        <f t="shared" si="20"/>
        <v>5.2742949560934864</v>
      </c>
      <c r="W102" s="328">
        <f t="shared" si="21"/>
        <v>1.6737468973673231E-3</v>
      </c>
      <c r="X102" s="328">
        <f t="shared" si="22"/>
        <v>661.67666329307576</v>
      </c>
      <c r="Y102" s="328">
        <f t="shared" si="5"/>
        <v>85.783242965327602</v>
      </c>
      <c r="Z102" s="108">
        <f>IF(H102&gt;0, rate1(1,$L$52,$L$51,$L$54,U102,$L$53,$L$50,Y102),"")</f>
        <v>2367.5200160187965</v>
      </c>
      <c r="AA102" s="336">
        <f t="shared" si="23"/>
        <v>5.7117175921947184E-3</v>
      </c>
      <c r="AB102" s="336">
        <f t="shared" si="24"/>
        <v>1.6833617844857988E-3</v>
      </c>
      <c r="AC102" s="328">
        <f t="shared" si="25"/>
        <v>0.30246417813708526</v>
      </c>
      <c r="AD102" s="328">
        <f t="shared" si="26"/>
        <v>0.264494131148786</v>
      </c>
      <c r="AE102" s="328">
        <f t="shared" si="27"/>
        <v>-1.4539102832156432E-2</v>
      </c>
      <c r="AF102" s="328">
        <f t="shared" si="28"/>
        <v>2262.8498284476923</v>
      </c>
      <c r="AG102" s="328">
        <f t="shared" si="29"/>
        <v>2252.7339729042737</v>
      </c>
      <c r="AH102" s="328">
        <f t="shared" si="30"/>
        <v>5.354445852814818</v>
      </c>
      <c r="AI102" s="328">
        <f t="shared" si="31"/>
        <v>127.52344528036247</v>
      </c>
      <c r="AJ102" s="328">
        <f t="shared" si="32"/>
        <v>1.128676529086091</v>
      </c>
      <c r="AK102" s="337">
        <f t="shared" si="33"/>
        <v>1.8442416934624319</v>
      </c>
      <c r="AL102" s="42">
        <f t="shared" si="34"/>
        <v>3.380776659049995</v>
      </c>
      <c r="BA102" s="8"/>
    </row>
    <row r="103" spans="1:53" ht="15" x14ac:dyDescent="0.15">
      <c r="A103" s="116"/>
      <c r="B103" s="328">
        <f t="shared" si="6"/>
        <v>2262.8498284476923</v>
      </c>
      <c r="C103" s="328">
        <f t="shared" si="7"/>
        <v>2252.7339729042737</v>
      </c>
      <c r="D103" s="328">
        <f t="shared" si="8"/>
        <v>5.354445852814818</v>
      </c>
      <c r="E103" s="328">
        <f t="shared" si="0"/>
        <v>38.540720111816682</v>
      </c>
      <c r="F103" s="328">
        <f t="shared" si="9"/>
        <v>37.928188521142474</v>
      </c>
      <c r="G103" s="328">
        <f t="shared" si="10"/>
        <v>1718.423936654141</v>
      </c>
      <c r="H103" s="313">
        <f t="shared" si="35"/>
        <v>0.08</v>
      </c>
      <c r="I103" s="328">
        <f t="shared" si="12"/>
        <v>8.0926844347348386</v>
      </c>
      <c r="J103" s="328">
        <f t="shared" si="1"/>
        <v>859</v>
      </c>
      <c r="K103" s="335">
        <f t="shared" si="13"/>
        <v>1</v>
      </c>
      <c r="L103" s="323">
        <f t="shared" si="14"/>
        <v>5.4344458528148181</v>
      </c>
      <c r="M103" s="323">
        <f t="shared" si="15"/>
        <v>5.394445852814818</v>
      </c>
      <c r="N103" s="328">
        <f t="shared" si="16"/>
        <v>0.30515901506977627</v>
      </c>
      <c r="O103" s="328">
        <f t="shared" si="2"/>
        <v>48.93019387210807</v>
      </c>
      <c r="P103" s="332">
        <f t="shared" si="4"/>
        <v>88.839259853459112</v>
      </c>
      <c r="Q103" s="328">
        <f t="shared" si="17"/>
        <v>848.89399135061603</v>
      </c>
      <c r="R103" s="277">
        <f>IF(H103&gt;0, rate1(1,$L$52,$L$51,$L$54,L103,$L$53,$L$50,P103),"")</f>
        <v>2377.3931237376337</v>
      </c>
      <c r="S103" s="323">
        <f t="shared" si="18"/>
        <v>7.2975238123046647E-3</v>
      </c>
      <c r="T103" s="323">
        <f t="shared" si="19"/>
        <v>0.30740229060542634</v>
      </c>
      <c r="U103" s="328">
        <f t="shared" si="3"/>
        <v>5.354445852814818</v>
      </c>
      <c r="V103" s="336">
        <f t="shared" si="20"/>
        <v>5.354445852814818</v>
      </c>
      <c r="W103" s="328">
        <f t="shared" si="21"/>
        <v>1.7250036585387818E-3</v>
      </c>
      <c r="X103" s="328">
        <f t="shared" si="22"/>
        <v>784.63834816807935</v>
      </c>
      <c r="Y103" s="328">
        <f t="shared" si="5"/>
        <v>87.526652194435286</v>
      </c>
      <c r="Z103" s="108">
        <f>IF(H103&gt;0, rate1(1,$L$52,$L$51,$L$54,U103,$L$53,$L$50,Y103),"")</f>
        <v>2373.2443983436788</v>
      </c>
      <c r="AA103" s="336">
        <f t="shared" si="23"/>
        <v>6.7569410326801041E-3</v>
      </c>
      <c r="AB103" s="336">
        <f t="shared" si="24"/>
        <v>1.7367386995206162E-3</v>
      </c>
      <c r="AC103" s="328">
        <f t="shared" si="25"/>
        <v>0.30740229060542634</v>
      </c>
      <c r="AD103" s="328">
        <f t="shared" si="26"/>
        <v>0.26024529564318027</v>
      </c>
      <c r="AE103" s="328">
        <f t="shared" si="27"/>
        <v>-1.3933658344478054E-2</v>
      </c>
      <c r="AF103" s="328">
        <f t="shared" si="28"/>
        <v>2262.8475851721564</v>
      </c>
      <c r="AG103" s="328">
        <f t="shared" si="29"/>
        <v>2252.4265706136684</v>
      </c>
      <c r="AH103" s="328">
        <f t="shared" si="30"/>
        <v>5.434607990005075</v>
      </c>
      <c r="AI103" s="328">
        <f t="shared" si="31"/>
        <v>129.30225444672857</v>
      </c>
      <c r="AJ103" s="328">
        <f t="shared" si="32"/>
        <v>1.1645938219879599</v>
      </c>
      <c r="AK103" s="337">
        <f t="shared" si="33"/>
        <v>2.0471221645220612</v>
      </c>
      <c r="AL103" s="42">
        <f t="shared" si="34"/>
        <v>3.4903192985458262</v>
      </c>
      <c r="BA103" s="8"/>
    </row>
    <row r="104" spans="1:53" ht="15" x14ac:dyDescent="0.15">
      <c r="A104" s="116"/>
      <c r="B104" s="328">
        <f t="shared" si="6"/>
        <v>2262.8475851721564</v>
      </c>
      <c r="C104" s="328">
        <f t="shared" si="7"/>
        <v>2252.4265706136684</v>
      </c>
      <c r="D104" s="328">
        <f t="shared" si="8"/>
        <v>5.434607990005075</v>
      </c>
      <c r="E104" s="328">
        <f t="shared" si="0"/>
        <v>39.789541555111583</v>
      </c>
      <c r="F104" s="328">
        <f t="shared" si="9"/>
        <v>39.165130833464133</v>
      </c>
      <c r="G104" s="328">
        <f t="shared" si="10"/>
        <v>1854.1633579703951</v>
      </c>
      <c r="H104" s="313">
        <f t="shared" si="35"/>
        <v>0.08</v>
      </c>
      <c r="I104" s="328">
        <f t="shared" si="12"/>
        <v>8.336811646790375</v>
      </c>
      <c r="J104" s="328">
        <f t="shared" si="1"/>
        <v>859</v>
      </c>
      <c r="K104" s="335">
        <f t="shared" si="13"/>
        <v>1</v>
      </c>
      <c r="L104" s="323">
        <f t="shared" si="14"/>
        <v>5.5146079900050751</v>
      </c>
      <c r="M104" s="323">
        <f t="shared" si="15"/>
        <v>5.474607990005075</v>
      </c>
      <c r="N104" s="328">
        <f t="shared" si="16"/>
        <v>0.3097368990853937</v>
      </c>
      <c r="O104" s="328">
        <f t="shared" si="2"/>
        <v>48.929031558597906</v>
      </c>
      <c r="P104" s="332">
        <f t="shared" si="4"/>
        <v>90.598112613401725</v>
      </c>
      <c r="Q104" s="328">
        <f t="shared" si="17"/>
        <v>984.01380032815928</v>
      </c>
      <c r="R104" s="277">
        <f>IF(H104&gt;0, rate1(1,$L$52,$L$51,$L$54,L104,$L$53,$L$50,P104),"")</f>
        <v>2382.7477791404244</v>
      </c>
      <c r="S104" s="323">
        <f t="shared" si="18"/>
        <v>8.4402730348027387E-3</v>
      </c>
      <c r="T104" s="323">
        <f t="shared" si="19"/>
        <v>0.31237341600529239</v>
      </c>
      <c r="U104" s="328">
        <f t="shared" si="3"/>
        <v>5.434607990005075</v>
      </c>
      <c r="V104" s="336">
        <f t="shared" si="20"/>
        <v>5.434607990005075</v>
      </c>
      <c r="W104" s="328">
        <f t="shared" si="21"/>
        <v>1.7770408208974686E-3</v>
      </c>
      <c r="X104" s="328">
        <f t="shared" si="22"/>
        <v>915.61775224056032</v>
      </c>
      <c r="Y104" s="328">
        <f t="shared" si="5"/>
        <v>89.279046304788665</v>
      </c>
      <c r="Z104" s="108">
        <f>IF(H104&gt;0, rate1(1,$L$52,$L$51,$L$54,U104,$L$53,$L$50,Y104),"")</f>
        <v>2378.7535026452601</v>
      </c>
      <c r="AA104" s="336">
        <f t="shared" si="23"/>
        <v>7.8668006241501276E-3</v>
      </c>
      <c r="AB104" s="336">
        <f t="shared" si="24"/>
        <v>1.7911312936764977E-3</v>
      </c>
      <c r="AC104" s="328">
        <f t="shared" si="25"/>
        <v>0.31237341600529239</v>
      </c>
      <c r="AD104" s="328">
        <f t="shared" si="26"/>
        <v>0.25610373963015021</v>
      </c>
      <c r="AE104" s="328">
        <f t="shared" si="27"/>
        <v>-1.3364692965067699E-2</v>
      </c>
      <c r="AF104" s="328">
        <f t="shared" si="28"/>
        <v>2262.8449486552363</v>
      </c>
      <c r="AG104" s="328">
        <f t="shared" si="29"/>
        <v>2252.1141971976631</v>
      </c>
      <c r="AH104" s="328">
        <f t="shared" si="30"/>
        <v>5.5147812411010015</v>
      </c>
      <c r="AI104" s="328">
        <f t="shared" si="31"/>
        <v>131.09797803189267</v>
      </c>
      <c r="AJ104" s="328">
        <f t="shared" si="32"/>
        <v>1.2010099269968191</v>
      </c>
      <c r="AK104" s="337">
        <f t="shared" si="33"/>
        <v>2.2693182536266638</v>
      </c>
      <c r="AL104" s="42">
        <f t="shared" si="34"/>
        <v>3.601389935115566</v>
      </c>
      <c r="BA104" s="8"/>
    </row>
    <row r="105" spans="1:53" ht="15" x14ac:dyDescent="0.15">
      <c r="A105" s="116"/>
      <c r="B105" s="328">
        <f t="shared" si="6"/>
        <v>2262.8449486552363</v>
      </c>
      <c r="C105" s="328">
        <f t="shared" si="7"/>
        <v>2252.1141971976631</v>
      </c>
      <c r="D105" s="328">
        <f t="shared" si="8"/>
        <v>5.5147812411010015</v>
      </c>
      <c r="E105" s="328">
        <f t="shared" si="0"/>
        <v>41.062210208405276</v>
      </c>
      <c r="F105" s="328">
        <f t="shared" si="9"/>
        <v>40.425875881758429</v>
      </c>
      <c r="G105" s="328">
        <f t="shared" si="10"/>
        <v>1998.5509166815193</v>
      </c>
      <c r="H105" s="313">
        <f t="shared" si="35"/>
        <v>0.08</v>
      </c>
      <c r="I105" s="328">
        <f t="shared" si="12"/>
        <v>8.5846011660585653</v>
      </c>
      <c r="J105" s="328">
        <f t="shared" si="1"/>
        <v>859</v>
      </c>
      <c r="K105" s="335">
        <f t="shared" si="13"/>
        <v>1</v>
      </c>
      <c r="L105" s="323">
        <f t="shared" si="14"/>
        <v>5.5947812411010016</v>
      </c>
      <c r="M105" s="323">
        <f t="shared" si="15"/>
        <v>5.5547812411010016</v>
      </c>
      <c r="N105" s="328">
        <f t="shared" si="16"/>
        <v>0.31431619121973142</v>
      </c>
      <c r="O105" s="328">
        <f t="shared" si="2"/>
        <v>48.927645852264554</v>
      </c>
      <c r="P105" s="332">
        <f t="shared" si="4"/>
        <v>92.365803479046065</v>
      </c>
      <c r="Q105" s="328">
        <f t="shared" si="17"/>
        <v>1127.7525248198663</v>
      </c>
      <c r="R105" s="277">
        <f>IF(H105&gt;0, rate1(1,$L$52,$L$51,$L$54,L105,$L$53,$L$50,P105),"")</f>
        <v>2387.9067492983359</v>
      </c>
      <c r="S105" s="323">
        <f t="shared" si="18"/>
        <v>9.6525514412156687E-3</v>
      </c>
      <c r="T105" s="323">
        <f t="shared" si="19"/>
        <v>0.31737971524755687</v>
      </c>
      <c r="U105" s="328">
        <f t="shared" si="3"/>
        <v>5.5147812411010015</v>
      </c>
      <c r="V105" s="336">
        <f t="shared" si="20"/>
        <v>5.5147812411010015</v>
      </c>
      <c r="W105" s="328">
        <f t="shared" si="21"/>
        <v>1.8298586257685656E-3</v>
      </c>
      <c r="X105" s="328">
        <f t="shared" si="22"/>
        <v>1055.0129783814805</v>
      </c>
      <c r="Y105" s="328">
        <f t="shared" si="5"/>
        <v>91.040340081077986</v>
      </c>
      <c r="Z105" s="108">
        <f>IF(H105&gt;0, rate1(1,$L$52,$L$51,$L$54,U105,$L$53,$L$50,Y105),"")</f>
        <v>2384.0587921452147</v>
      </c>
      <c r="AA105" s="336">
        <f t="shared" si="23"/>
        <v>9.0445407712920652E-3</v>
      </c>
      <c r="AB105" s="336">
        <f t="shared" si="24"/>
        <v>1.8465599121809193E-3</v>
      </c>
      <c r="AC105" s="328">
        <f t="shared" si="25"/>
        <v>0.31737971524755687</v>
      </c>
      <c r="AD105" s="328">
        <f t="shared" si="26"/>
        <v>0.25206399828546011</v>
      </c>
      <c r="AE105" s="328">
        <f t="shared" si="27"/>
        <v>-1.2829603043507909E-2</v>
      </c>
      <c r="AF105" s="328">
        <f t="shared" si="28"/>
        <v>2262.8418851312085</v>
      </c>
      <c r="AG105" s="328">
        <f t="shared" si="29"/>
        <v>2251.7968174824155</v>
      </c>
      <c r="AH105" s="328">
        <f t="shared" si="30"/>
        <v>5.5949654849781183</v>
      </c>
      <c r="AI105" s="328">
        <f t="shared" si="31"/>
        <v>132.91126855804396</v>
      </c>
      <c r="AJ105" s="328">
        <f t="shared" si="32"/>
        <v>1.2379297238184979</v>
      </c>
      <c r="AK105" s="337">
        <f t="shared" si="33"/>
        <v>2.512395320797407</v>
      </c>
      <c r="AL105" s="42">
        <f t="shared" si="34"/>
        <v>3.7140030982449619</v>
      </c>
      <c r="BA105" s="8"/>
    </row>
    <row r="106" spans="1:53" ht="15" x14ac:dyDescent="0.15">
      <c r="A106" s="116"/>
      <c r="B106" s="328">
        <f t="shared" si="6"/>
        <v>2262.8418851312085</v>
      </c>
      <c r="C106" s="328">
        <f t="shared" si="7"/>
        <v>2251.7968174824155</v>
      </c>
      <c r="D106" s="328">
        <f t="shared" si="8"/>
        <v>5.5949654849781183</v>
      </c>
      <c r="E106" s="328">
        <f t="shared" si="0"/>
        <v>42.358817282866738</v>
      </c>
      <c r="F106" s="328">
        <f t="shared" si="9"/>
        <v>41.710513745636007</v>
      </c>
      <c r="G106" s="328">
        <f t="shared" si="10"/>
        <v>2152.006368193915</v>
      </c>
      <c r="H106" s="313">
        <f t="shared" si="35"/>
        <v>0.08</v>
      </c>
      <c r="I106" s="328">
        <f t="shared" si="12"/>
        <v>8.8360541190344524</v>
      </c>
      <c r="J106" s="328">
        <f t="shared" si="1"/>
        <v>859</v>
      </c>
      <c r="K106" s="335">
        <f t="shared" si="13"/>
        <v>1</v>
      </c>
      <c r="L106" s="323">
        <f t="shared" si="14"/>
        <v>5.6749654849781184</v>
      </c>
      <c r="M106" s="323">
        <f t="shared" si="15"/>
        <v>5.6349654849781183</v>
      </c>
      <c r="N106" s="328">
        <f t="shared" si="16"/>
        <v>0.31889688487436985</v>
      </c>
      <c r="O106" s="328">
        <f t="shared" si="2"/>
        <v>48.926017234586624</v>
      </c>
      <c r="P106" s="332">
        <f t="shared" si="4"/>
        <v>94.142250774966755</v>
      </c>
      <c r="Q106" s="328">
        <f t="shared" si="17"/>
        <v>1280.5289997889367</v>
      </c>
      <c r="R106" s="277">
        <f>IF(H106&gt;0, rate1(1,$L$52,$L$51,$L$54,L106,$L$53,$L$50,P106),"")</f>
        <v>2392.8801615131188</v>
      </c>
      <c r="S106" s="323">
        <f t="shared" si="18"/>
        <v>1.0937765426289795E-2</v>
      </c>
      <c r="T106" s="323">
        <f t="shared" si="19"/>
        <v>0.32242347723630926</v>
      </c>
      <c r="U106" s="328">
        <f t="shared" si="3"/>
        <v>5.5949654849781183</v>
      </c>
      <c r="V106" s="336">
        <f t="shared" si="20"/>
        <v>5.5949654849781183</v>
      </c>
      <c r="W106" s="328">
        <f t="shared" si="21"/>
        <v>1.8834573132480159E-3</v>
      </c>
      <c r="X106" s="328">
        <f t="shared" si="22"/>
        <v>1203.2359116377679</v>
      </c>
      <c r="Y106" s="328">
        <f t="shared" si="5"/>
        <v>92.81045039405376</v>
      </c>
      <c r="Z106" s="108">
        <f>IF(H106&gt;0, rate1(1,$L$52,$L$51,$L$54,U106,$L$53,$L$50,Y106),"")</f>
        <v>2389.1709445546448</v>
      </c>
      <c r="AA106" s="336">
        <f t="shared" si="23"/>
        <v>1.0293514884777246E-2</v>
      </c>
      <c r="AB106" s="336">
        <f t="shared" si="24"/>
        <v>1.9030463491696143E-3</v>
      </c>
      <c r="AC106" s="328">
        <f t="shared" si="25"/>
        <v>0.32242347723630926</v>
      </c>
      <c r="AD106" s="328">
        <f t="shared" si="26"/>
        <v>0.24812088960062526</v>
      </c>
      <c r="AE106" s="328">
        <f t="shared" si="27"/>
        <v>-1.2326005031412186E-2</v>
      </c>
      <c r="AF106" s="328">
        <f t="shared" si="28"/>
        <v>2262.8383585388465</v>
      </c>
      <c r="AG106" s="328">
        <f t="shared" si="29"/>
        <v>2251.474394005179</v>
      </c>
      <c r="AH106" s="328">
        <f t="shared" si="30"/>
        <v>5.6751606056453241</v>
      </c>
      <c r="AI106" s="328">
        <f t="shared" si="31"/>
        <v>134.74284354985303</v>
      </c>
      <c r="AJ106" s="328">
        <f t="shared" si="32"/>
        <v>1.2753582914712349</v>
      </c>
      <c r="AK106" s="337">
        <f t="shared" si="33"/>
        <v>2.7780252584113896</v>
      </c>
      <c r="AL106" s="42">
        <f t="shared" si="34"/>
        <v>3.8281738779363215</v>
      </c>
      <c r="BA106" s="8"/>
    </row>
    <row r="107" spans="1:53" ht="15" x14ac:dyDescent="0.15">
      <c r="A107" s="116"/>
      <c r="B107" s="328">
        <f t="shared" si="6"/>
        <v>2262.8383585388465</v>
      </c>
      <c r="C107" s="328">
        <f t="shared" si="7"/>
        <v>2251.474394005179</v>
      </c>
      <c r="D107" s="328">
        <f t="shared" si="8"/>
        <v>5.6751606056453241</v>
      </c>
      <c r="E107" s="328">
        <f t="shared" si="0"/>
        <v>43.67945670451202</v>
      </c>
      <c r="F107" s="328">
        <f t="shared" si="9"/>
        <v>43.019136993689379</v>
      </c>
      <c r="G107" s="328">
        <f t="shared" si="10"/>
        <v>2314.9637213057358</v>
      </c>
      <c r="H107" s="313">
        <f t="shared" si="35"/>
        <v>0.08</v>
      </c>
      <c r="I107" s="328">
        <f t="shared" si="12"/>
        <v>9.0911716269340115</v>
      </c>
      <c r="J107" s="328">
        <f t="shared" si="1"/>
        <v>859</v>
      </c>
      <c r="K107" s="335">
        <f t="shared" si="13"/>
        <v>1</v>
      </c>
      <c r="L107" s="323">
        <f t="shared" si="14"/>
        <v>5.7551606056453242</v>
      </c>
      <c r="M107" s="323">
        <f t="shared" si="15"/>
        <v>5.7151606056453241</v>
      </c>
      <c r="N107" s="328">
        <f t="shared" si="16"/>
        <v>0.32347897373961487</v>
      </c>
      <c r="O107" s="328">
        <f t="shared" si="2"/>
        <v>48.924124847949429</v>
      </c>
      <c r="P107" s="332">
        <f t="shared" si="4"/>
        <v>95.92737477784884</v>
      </c>
      <c r="Q107" s="328">
        <f t="shared" si="17"/>
        <v>1442.7763149495072</v>
      </c>
      <c r="R107" s="277">
        <f>IF(H107&gt;0, rate1(1,$L$52,$L$51,$L$54,L107,$L$53,$L$50,P107),"")</f>
        <v>2397.6774684484944</v>
      </c>
      <c r="S107" s="323">
        <f t="shared" si="18"/>
        <v>1.229943541415167E-2</v>
      </c>
      <c r="T107" s="323">
        <f t="shared" si="19"/>
        <v>0.32750712648954744</v>
      </c>
      <c r="U107" s="328">
        <f t="shared" si="3"/>
        <v>5.6751606056453241</v>
      </c>
      <c r="V107" s="336">
        <f t="shared" si="20"/>
        <v>5.6751606056453241</v>
      </c>
      <c r="W107" s="328">
        <f t="shared" si="21"/>
        <v>1.9378371223162105E-3</v>
      </c>
      <c r="X107" s="328">
        <f t="shared" si="22"/>
        <v>1360.7125334565612</v>
      </c>
      <c r="Y107" s="328">
        <f t="shared" si="5"/>
        <v>94.589296120622237</v>
      </c>
      <c r="Z107" s="108">
        <f>IF(H107&gt;0, rate1(1,$L$52,$L$51,$L$54,U107,$L$53,$L$50,Y107),"")</f>
        <v>2394.0999175945021</v>
      </c>
      <c r="AA107" s="336">
        <f t="shared" si="23"/>
        <v>1.1617188803622776E-2</v>
      </c>
      <c r="AB107" s="336">
        <f t="shared" si="24"/>
        <v>1.9606139446826038E-3</v>
      </c>
      <c r="AC107" s="328">
        <f t="shared" si="25"/>
        <v>0.32750712648954744</v>
      </c>
      <c r="AD107" s="328">
        <f t="shared" si="26"/>
        <v>0.24426949378933055</v>
      </c>
      <c r="AE107" s="328">
        <f t="shared" si="27"/>
        <v>-1.18517139805875E-2</v>
      </c>
      <c r="AF107" s="328">
        <f t="shared" si="28"/>
        <v>2262.8343303860966</v>
      </c>
      <c r="AG107" s="328">
        <f t="shared" si="29"/>
        <v>2251.1468868786892</v>
      </c>
      <c r="AH107" s="328">
        <f t="shared" si="30"/>
        <v>5.7553664919608387</v>
      </c>
      <c r="AI107" s="328">
        <f t="shared" si="31"/>
        <v>136.59348715549842</v>
      </c>
      <c r="AJ107" s="328">
        <f t="shared" si="32"/>
        <v>1.3133009267922067</v>
      </c>
      <c r="AK107" s="337">
        <f t="shared" si="33"/>
        <v>3.0679927157992299</v>
      </c>
      <c r="AL107" s="42">
        <f t="shared" si="34"/>
        <v>3.943917980545645</v>
      </c>
      <c r="BA107" s="8"/>
    </row>
    <row r="108" spans="1:53" ht="15" x14ac:dyDescent="0.15">
      <c r="A108" s="116"/>
      <c r="B108" s="328">
        <f t="shared" si="6"/>
        <v>2262.8343303860966</v>
      </c>
      <c r="C108" s="328">
        <f t="shared" si="7"/>
        <v>2251.1468868786892</v>
      </c>
      <c r="D108" s="328">
        <f t="shared" si="8"/>
        <v>5.7553664919608387</v>
      </c>
      <c r="E108" s="328">
        <f t="shared" si="0"/>
        <v>45.024225575213677</v>
      </c>
      <c r="F108" s="328">
        <f t="shared" si="9"/>
        <v>44.351841139862849</v>
      </c>
      <c r="G108" s="328">
        <f t="shared" si="10"/>
        <v>2487.8715652275027</v>
      </c>
      <c r="H108" s="313">
        <f t="shared" si="35"/>
        <v>0.08</v>
      </c>
      <c r="I108" s="328">
        <f t="shared" si="12"/>
        <v>9.349954805925881</v>
      </c>
      <c r="J108" s="328">
        <f t="shared" si="1"/>
        <v>859</v>
      </c>
      <c r="K108" s="335">
        <f t="shared" si="13"/>
        <v>1</v>
      </c>
      <c r="L108" s="323">
        <f t="shared" si="14"/>
        <v>5.8353664919608388</v>
      </c>
      <c r="M108" s="323">
        <f t="shared" si="15"/>
        <v>5.7953664919608388</v>
      </c>
      <c r="N108" s="328">
        <f t="shared" si="16"/>
        <v>0.32806245177846449</v>
      </c>
      <c r="O108" s="328">
        <f t="shared" si="2"/>
        <v>48.921946416770069</v>
      </c>
      <c r="P108" s="332">
        <f t="shared" si="4"/>
        <v>97.72109764344998</v>
      </c>
      <c r="Q108" s="328">
        <f t="shared" si="17"/>
        <v>1614.9421443287188</v>
      </c>
      <c r="R108" s="277">
        <f>IF(H108&gt;0, rate1(1,$L$52,$L$51,$L$54,L108,$L$53,$L$50,P108),"")</f>
        <v>2402.3075028505223</v>
      </c>
      <c r="S108" s="323">
        <f t="shared" si="18"/>
        <v>1.3741199437954302E-2</v>
      </c>
      <c r="T108" s="323">
        <f t="shared" si="19"/>
        <v>0.33263323135013789</v>
      </c>
      <c r="U108" s="328">
        <f t="shared" si="3"/>
        <v>5.7553664919608387</v>
      </c>
      <c r="V108" s="336">
        <f t="shared" si="20"/>
        <v>5.7553664919608387</v>
      </c>
      <c r="W108" s="328">
        <f t="shared" si="21"/>
        <v>1.9929982909232535E-3</v>
      </c>
      <c r="X108" s="328">
        <f t="shared" si="22"/>
        <v>1527.8832459874375</v>
      </c>
      <c r="Y108" s="328">
        <f t="shared" si="5"/>
        <v>96.376798068086529</v>
      </c>
      <c r="Z108" s="108">
        <f>IF(H108&gt;0, rate1(1,$L$52,$L$51,$L$54,U108,$L$53,$L$50,Y108),"")</f>
        <v>2398.8550081015701</v>
      </c>
      <c r="AA108" s="336">
        <f t="shared" si="23"/>
        <v>1.3019144340657851E-2</v>
      </c>
      <c r="AB108" s="336">
        <f t="shared" si="24"/>
        <v>2.0192876888091736E-3</v>
      </c>
      <c r="AC108" s="328">
        <f t="shared" si="25"/>
        <v>0.33263323135013789</v>
      </c>
      <c r="AD108" s="328">
        <f t="shared" si="26"/>
        <v>0.24050513436461204</v>
      </c>
      <c r="AE108" s="328">
        <f t="shared" si="27"/>
        <v>-1.1404724404480895E-2</v>
      </c>
      <c r="AF108" s="328">
        <f t="shared" si="28"/>
        <v>2262.8297596065249</v>
      </c>
      <c r="AG108" s="328">
        <f t="shared" si="29"/>
        <v>2250.8142536473392</v>
      </c>
      <c r="AH108" s="328">
        <f t="shared" si="30"/>
        <v>5.8355830373669768</v>
      </c>
      <c r="AI108" s="328">
        <f t="shared" si="31"/>
        <v>138.46405214796317</v>
      </c>
      <c r="AJ108" s="328">
        <f t="shared" si="32"/>
        <v>1.3517631634999743</v>
      </c>
      <c r="AK108" s="337">
        <f t="shared" si="33"/>
        <v>3.3842016831308497</v>
      </c>
      <c r="AL108" s="42">
        <f t="shared" si="34"/>
        <v>4.0612517860122184</v>
      </c>
      <c r="BA108" s="8"/>
    </row>
    <row r="109" spans="1:53" ht="15" x14ac:dyDescent="0.15">
      <c r="A109" s="116"/>
      <c r="B109" s="328">
        <f t="shared" si="6"/>
        <v>2262.8297596065249</v>
      </c>
      <c r="C109" s="328">
        <f t="shared" si="7"/>
        <v>2250.8142536473392</v>
      </c>
      <c r="D109" s="328">
        <f t="shared" si="8"/>
        <v>5.8355830373669768</v>
      </c>
      <c r="E109" s="328">
        <f t="shared" si="0"/>
        <v>46.393224644300162</v>
      </c>
      <c r="F109" s="328">
        <f t="shared" si="9"/>
        <v>45.708725109756919</v>
      </c>
      <c r="G109" s="328">
        <f t="shared" si="10"/>
        <v>2671.1934077772366</v>
      </c>
      <c r="H109" s="313">
        <f t="shared" si="35"/>
        <v>0.08</v>
      </c>
      <c r="I109" s="328">
        <f t="shared" si="12"/>
        <v>9.6124047673485631</v>
      </c>
      <c r="J109" s="328">
        <f t="shared" si="1"/>
        <v>859</v>
      </c>
      <c r="K109" s="335">
        <f t="shared" si="13"/>
        <v>1</v>
      </c>
      <c r="L109" s="323">
        <f t="shared" si="14"/>
        <v>5.9155830373669769</v>
      </c>
      <c r="M109" s="323">
        <f t="shared" si="15"/>
        <v>5.8755830373669768</v>
      </c>
      <c r="N109" s="328">
        <f t="shared" si="16"/>
        <v>0.33264731321168384</v>
      </c>
      <c r="O109" s="328">
        <f t="shared" si="2"/>
        <v>48.919458163905901</v>
      </c>
      <c r="P109" s="332">
        <f t="shared" si="4"/>
        <v>99.5233433372495</v>
      </c>
      <c r="Q109" s="328">
        <f t="shared" si="17"/>
        <v>1797.4890872238607</v>
      </c>
      <c r="R109" s="277">
        <f>IF(H109&gt;0, rate1(1,$L$52,$L$51,$L$54,L109,$L$53,$L$50,P109),"")</f>
        <v>2406.7785270569511</v>
      </c>
      <c r="S109" s="323">
        <f t="shared" si="18"/>
        <v>1.5266816871578383E-2</v>
      </c>
      <c r="T109" s="323">
        <f t="shared" si="19"/>
        <v>0.33780451284772278</v>
      </c>
      <c r="U109" s="328">
        <f t="shared" si="3"/>
        <v>5.8355830373669768</v>
      </c>
      <c r="V109" s="336">
        <f t="shared" si="20"/>
        <v>5.8355830373669768</v>
      </c>
      <c r="W109" s="328">
        <f t="shared" si="21"/>
        <v>2.0489410559250132E-3</v>
      </c>
      <c r="X109" s="328">
        <f t="shared" si="22"/>
        <v>1705.2032073275318</v>
      </c>
      <c r="Y109" s="328">
        <f t="shared" si="5"/>
        <v>98.172878902246197</v>
      </c>
      <c r="Z109" s="108">
        <f>IF(H109&gt;0, rate1(1,$L$52,$L$51,$L$54,U109,$L$53,$L$50,Y109),"")</f>
        <v>2403.4449054382994</v>
      </c>
      <c r="AA109" s="336">
        <f t="shared" si="23"/>
        <v>1.4503082971544666E-2</v>
      </c>
      <c r="AB109" s="336">
        <f t="shared" si="24"/>
        <v>2.0790943335501594E-3</v>
      </c>
      <c r="AC109" s="328">
        <f t="shared" si="25"/>
        <v>0.33780451284772278</v>
      </c>
      <c r="AD109" s="328">
        <f t="shared" si="26"/>
        <v>0.23682336072301913</v>
      </c>
      <c r="AE109" s="328">
        <f t="shared" si="27"/>
        <v>-1.0983193215047709E-2</v>
      </c>
      <c r="AF109" s="328">
        <f t="shared" si="28"/>
        <v>2262.824602406889</v>
      </c>
      <c r="AG109" s="328">
        <f t="shared" si="29"/>
        <v>2250.4764491344913</v>
      </c>
      <c r="AH109" s="328">
        <f t="shared" si="30"/>
        <v>5.9158101396435274</v>
      </c>
      <c r="AI109" s="328">
        <f t="shared" si="31"/>
        <v>140.35546231202076</v>
      </c>
      <c r="AJ109" s="328">
        <f t="shared" si="32"/>
        <v>1.39075079191998</v>
      </c>
      <c r="AK109" s="337">
        <f t="shared" si="33"/>
        <v>3.7286824612759455</v>
      </c>
      <c r="AL109" s="42">
        <f t="shared" si="34"/>
        <v>4.1801924068073184</v>
      </c>
      <c r="BA109" s="8"/>
    </row>
    <row r="110" spans="1:53" ht="15" x14ac:dyDescent="0.15">
      <c r="A110" s="116"/>
      <c r="B110" s="328">
        <f t="shared" si="6"/>
        <v>2262.824602406889</v>
      </c>
      <c r="C110" s="328">
        <f t="shared" si="7"/>
        <v>2250.4764491344913</v>
      </c>
      <c r="D110" s="328">
        <f t="shared" si="8"/>
        <v>5.9158101396435274</v>
      </c>
      <c r="E110" s="328">
        <f t="shared" si="0"/>
        <v>47.786558792229499</v>
      </c>
      <c r="F110" s="328">
        <f t="shared" si="9"/>
        <v>47.08989171826483</v>
      </c>
      <c r="G110" s="328">
        <f t="shared" si="10"/>
        <v>2865.4080257049845</v>
      </c>
      <c r="H110" s="313">
        <f t="shared" si="35"/>
        <v>0.08</v>
      </c>
      <c r="I110" s="328">
        <f t="shared" si="12"/>
        <v>9.8785226179181347</v>
      </c>
      <c r="J110" s="328">
        <f t="shared" si="1"/>
        <v>859</v>
      </c>
      <c r="K110" s="335">
        <f t="shared" si="13"/>
        <v>1</v>
      </c>
      <c r="L110" s="323">
        <f t="shared" si="14"/>
        <v>5.9958101396435275</v>
      </c>
      <c r="M110" s="323">
        <f t="shared" si="15"/>
        <v>5.9558101396435275</v>
      </c>
      <c r="N110" s="328">
        <f t="shared" si="16"/>
        <v>0.33723355250399223</v>
      </c>
      <c r="O110" s="328">
        <f t="shared" si="2"/>
        <v>48.916634721979371</v>
      </c>
      <c r="P110" s="332">
        <f t="shared" si="4"/>
        <v>101.33403756857925</v>
      </c>
      <c r="Q110" s="328">
        <f t="shared" si="17"/>
        <v>1990.8950215305881</v>
      </c>
      <c r="R110" s="277">
        <f>IF(H110&gt;0, rate1(1,$L$52,$L$51,$L$54,L110,$L$53,$L$50,P110),"")</f>
        <v>2411.0982778634771</v>
      </c>
      <c r="S110" s="323">
        <f t="shared" si="18"/>
        <v>1.6880172334784022E-2</v>
      </c>
      <c r="T110" s="323">
        <f t="shared" si="19"/>
        <v>0.34302385427916637</v>
      </c>
      <c r="U110" s="328">
        <f t="shared" si="3"/>
        <v>5.9158101396435274</v>
      </c>
      <c r="V110" s="336">
        <f t="shared" si="20"/>
        <v>5.9158101396435274</v>
      </c>
      <c r="W110" s="328">
        <f t="shared" si="21"/>
        <v>2.1056656532572049E-3</v>
      </c>
      <c r="X110" s="328">
        <f t="shared" si="22"/>
        <v>1893.1426786479733</v>
      </c>
      <c r="Y110" s="328">
        <f t="shared" si="5"/>
        <v>99.977463079137621</v>
      </c>
      <c r="Z110" s="108">
        <f>IF(H110&gt;0, rate1(1,$L$52,$L$51,$L$54,U110,$L$53,$L$50,Y110),"")</f>
        <v>2407.8777398346692</v>
      </c>
      <c r="AA110" s="336">
        <f t="shared" si="23"/>
        <v>1.6072829688693113E-2</v>
      </c>
      <c r="AB110" s="336">
        <f t="shared" si="24"/>
        <v>2.1400625135608248E-3</v>
      </c>
      <c r="AC110" s="328">
        <f t="shared" si="25"/>
        <v>0.34302385427916637</v>
      </c>
      <c r="AD110" s="328">
        <f t="shared" si="26"/>
        <v>0.23321993208930838</v>
      </c>
      <c r="AE110" s="328">
        <f t="shared" si="27"/>
        <v>-1.0585424484932352E-2</v>
      </c>
      <c r="AF110" s="328">
        <f t="shared" si="28"/>
        <v>2262.8188121051139</v>
      </c>
      <c r="AG110" s="328">
        <f t="shared" si="29"/>
        <v>2250.1334252802121</v>
      </c>
      <c r="AH110" s="328">
        <f t="shared" si="30"/>
        <v>5.996047700676491</v>
      </c>
      <c r="AI110" s="328">
        <f t="shared" si="31"/>
        <v>142.26871522762096</v>
      </c>
      <c r="AJ110" s="328">
        <f t="shared" si="32"/>
        <v>1.4302698794832081</v>
      </c>
      <c r="AK110" s="337">
        <f t="shared" si="33"/>
        <v>4.1035990469493413</v>
      </c>
      <c r="AL110" s="42">
        <f t="shared" si="34"/>
        <v>4.3007577489333446</v>
      </c>
      <c r="BA110" s="8"/>
    </row>
    <row r="111" spans="1:53" ht="15" x14ac:dyDescent="0.15">
      <c r="A111" s="116"/>
      <c r="B111" s="328">
        <f t="shared" si="6"/>
        <v>2262.8188121051139</v>
      </c>
      <c r="C111" s="328">
        <f t="shared" si="7"/>
        <v>2250.1334252802121</v>
      </c>
      <c r="D111" s="328">
        <f t="shared" si="8"/>
        <v>5.996047700676491</v>
      </c>
      <c r="E111" s="328">
        <f t="shared" si="0"/>
        <v>49.204337527956923</v>
      </c>
      <c r="F111" s="328">
        <f t="shared" si="9"/>
        <v>48.495448160093211</v>
      </c>
      <c r="G111" s="328">
        <f t="shared" si="10"/>
        <v>3071.0098281763767</v>
      </c>
      <c r="H111" s="313">
        <f t="shared" si="35"/>
        <v>0.08</v>
      </c>
      <c r="I111" s="328">
        <f t="shared" si="12"/>
        <v>10.148309459921439</v>
      </c>
      <c r="J111" s="328">
        <f t="shared" si="1"/>
        <v>859</v>
      </c>
      <c r="K111" s="335">
        <f t="shared" si="13"/>
        <v>1</v>
      </c>
      <c r="L111" s="323">
        <f t="shared" si="14"/>
        <v>6.076047700676491</v>
      </c>
      <c r="M111" s="323">
        <f t="shared" si="15"/>
        <v>6.036047700676491</v>
      </c>
      <c r="N111" s="328">
        <f t="shared" si="16"/>
        <v>0.3418211643509288</v>
      </c>
      <c r="O111" s="328">
        <f t="shared" si="2"/>
        <v>48.913449039220566</v>
      </c>
      <c r="P111" s="332">
        <f t="shared" si="4"/>
        <v>103.15310772797831</v>
      </c>
      <c r="Q111" s="328">
        <f t="shared" si="17"/>
        <v>2195.6534704942969</v>
      </c>
      <c r="R111" s="277">
        <f>IF(H111&gt;0, rate1(1,$L$52,$L$51,$L$54,L111,$L$53,$L$50,P111),"")</f>
        <v>2415.2740072451825</v>
      </c>
      <c r="S111" s="323">
        <f t="shared" si="18"/>
        <v>1.8585279794415099E-2</v>
      </c>
      <c r="T111" s="323">
        <f t="shared" si="19"/>
        <v>0.34829431158249258</v>
      </c>
      <c r="U111" s="328">
        <f t="shared" si="3"/>
        <v>5.996047700676491</v>
      </c>
      <c r="V111" s="336">
        <f t="shared" si="20"/>
        <v>5.996047700676491</v>
      </c>
      <c r="W111" s="328">
        <f t="shared" si="21"/>
        <v>2.1631723178465734E-3</v>
      </c>
      <c r="X111" s="328">
        <f t="shared" si="22"/>
        <v>2092.1873842135237</v>
      </c>
      <c r="Y111" s="328">
        <f t="shared" si="5"/>
        <v>101.7904767801453</v>
      </c>
      <c r="Z111" s="108">
        <f>IF(H111&gt;0, rate1(1,$L$52,$L$51,$L$54,U111,$L$53,$L$50,Y111),"")</f>
        <v>2412.1611262122792</v>
      </c>
      <c r="AA111" s="336">
        <f t="shared" si="23"/>
        <v>1.7732337042507908E-2</v>
      </c>
      <c r="AB111" s="336">
        <f t="shared" si="24"/>
        <v>2.2022228761288103E-3</v>
      </c>
      <c r="AC111" s="328">
        <f t="shared" si="25"/>
        <v>0.34829431158249258</v>
      </c>
      <c r="AD111" s="328">
        <f t="shared" si="26"/>
        <v>0.22969080269073591</v>
      </c>
      <c r="AE111" s="328">
        <f t="shared" si="27"/>
        <v>-1.0209855817035462E-2</v>
      </c>
      <c r="AF111" s="328">
        <f t="shared" si="28"/>
        <v>2262.8123389578823</v>
      </c>
      <c r="AG111" s="328">
        <f t="shared" si="29"/>
        <v>2249.7851309686298</v>
      </c>
      <c r="AH111" s="328">
        <f t="shared" si="30"/>
        <v>6.0762956262428958</v>
      </c>
      <c r="AI111" s="328">
        <f t="shared" si="31"/>
        <v>144.20488546545934</v>
      </c>
      <c r="AJ111" s="328">
        <f t="shared" si="32"/>
        <v>1.4703267921125023</v>
      </c>
      <c r="AK111" s="337">
        <f t="shared" si="33"/>
        <v>4.5112569653693031</v>
      </c>
      <c r="AL111" s="42">
        <f t="shared" si="34"/>
        <v>4.4229665753138709</v>
      </c>
      <c r="BA111" s="8"/>
    </row>
    <row r="112" spans="1:53" ht="15" x14ac:dyDescent="0.15">
      <c r="A112" s="116"/>
      <c r="B112" s="328">
        <f t="shared" si="6"/>
        <v>2262.8123389578823</v>
      </c>
      <c r="C112" s="328">
        <f t="shared" si="7"/>
        <v>2249.7851309686298</v>
      </c>
      <c r="D112" s="328">
        <f t="shared" si="8"/>
        <v>6.0762956262428958</v>
      </c>
      <c r="E112" s="328">
        <f t="shared" si="0"/>
        <v>50.646675501860749</v>
      </c>
      <c r="F112" s="328">
        <f t="shared" si="9"/>
        <v>49.925506514908832</v>
      </c>
      <c r="G112" s="328">
        <f t="shared" si="10"/>
        <v>3288.509234538692</v>
      </c>
      <c r="H112" s="313">
        <f t="shared" si="35"/>
        <v>0.08</v>
      </c>
      <c r="I112" s="328">
        <f t="shared" si="12"/>
        <v>10.421766391401981</v>
      </c>
      <c r="J112" s="328">
        <f t="shared" si="1"/>
        <v>859</v>
      </c>
      <c r="K112" s="335">
        <f t="shared" si="13"/>
        <v>1</v>
      </c>
      <c r="L112" s="323">
        <f t="shared" si="14"/>
        <v>6.1562956262428958</v>
      </c>
      <c r="M112" s="323">
        <f t="shared" si="15"/>
        <v>6.1162956262428958</v>
      </c>
      <c r="N112" s="328">
        <f t="shared" si="16"/>
        <v>0.34641014366686917</v>
      </c>
      <c r="O112" s="328">
        <f t="shared" si="2"/>
        <v>48.909872279382824</v>
      </c>
      <c r="P112" s="332">
        <f t="shared" si="4"/>
        <v>104.98048282761584</v>
      </c>
      <c r="Q112" s="328">
        <f t="shared" si="17"/>
        <v>2412.273984036211</v>
      </c>
      <c r="R112" s="277">
        <f>IF(H112&gt;0, rate1(1,$L$52,$L$51,$L$54,L112,$L$53,$L$50,P112),"")</f>
        <v>2419.3125193715778</v>
      </c>
      <c r="S112" s="323">
        <f t="shared" si="18"/>
        <v>2.0386286885862262E-2</v>
      </c>
      <c r="T112" s="323">
        <f t="shared" si="19"/>
        <v>0.35361912458906941</v>
      </c>
      <c r="U112" s="328">
        <f t="shared" si="3"/>
        <v>6.0762956262428958</v>
      </c>
      <c r="V112" s="336">
        <f t="shared" si="20"/>
        <v>6.0762956262428958</v>
      </c>
      <c r="W112" s="328">
        <f t="shared" si="21"/>
        <v>2.2214612837707648E-3</v>
      </c>
      <c r="X112" s="328">
        <f t="shared" si="22"/>
        <v>2302.8388853993811</v>
      </c>
      <c r="Y112" s="328">
        <f t="shared" si="5"/>
        <v>103.6118478503174</v>
      </c>
      <c r="Z112" s="108">
        <f>IF(H112&gt;0, rate1(1,$L$52,$L$51,$L$54,U112,$L$53,$L$50,Y112),"")</f>
        <v>2416.3022039740476</v>
      </c>
      <c r="AA112" s="336">
        <f t="shared" si="23"/>
        <v>1.9485689393871328E-2</v>
      </c>
      <c r="AB112" s="336">
        <f t="shared" si="24"/>
        <v>2.2656082218703313E-3</v>
      </c>
      <c r="AC112" s="328">
        <f t="shared" si="25"/>
        <v>0.35361912458906941</v>
      </c>
      <c r="AD112" s="328">
        <f t="shared" si="26"/>
        <v>0.22623210804270186</v>
      </c>
      <c r="AE112" s="328">
        <f t="shared" si="27"/>
        <v>-9.8550461347449679E-3</v>
      </c>
      <c r="AF112" s="328">
        <f t="shared" si="28"/>
        <v>2262.80512997696</v>
      </c>
      <c r="AG112" s="328">
        <f t="shared" si="29"/>
        <v>2249.4315118440409</v>
      </c>
      <c r="AH112" s="328">
        <f t="shared" si="30"/>
        <v>6.1565538258092811</v>
      </c>
      <c r="AI112" s="328">
        <f t="shared" si="31"/>
        <v>146.16512821622683</v>
      </c>
      <c r="AJ112" s="328">
        <f t="shared" si="32"/>
        <v>1.5109282166170097</v>
      </c>
      <c r="AK112" s="337">
        <f t="shared" si="33"/>
        <v>4.9541115859047773</v>
      </c>
      <c r="AL112" s="42">
        <f t="shared" si="34"/>
        <v>4.5468385719287001</v>
      </c>
      <c r="BA112" s="8"/>
    </row>
    <row r="113" spans="1:53" ht="15" x14ac:dyDescent="0.15">
      <c r="A113" s="116"/>
      <c r="B113" s="328">
        <f t="shared" si="6"/>
        <v>2262.80512997696</v>
      </c>
      <c r="C113" s="328">
        <f t="shared" si="7"/>
        <v>2249.4315118440409</v>
      </c>
      <c r="D113" s="328">
        <f t="shared" si="8"/>
        <v>6.1565538258092811</v>
      </c>
      <c r="E113" s="328">
        <f t="shared" si="0"/>
        <v>52.113693036235652</v>
      </c>
      <c r="F113" s="328">
        <f t="shared" si="9"/>
        <v>51.3801842690482</v>
      </c>
      <c r="G113" s="328">
        <f t="shared" si="10"/>
        <v>3518.433067586805</v>
      </c>
      <c r="H113" s="313">
        <f t="shared" si="35"/>
        <v>0.08</v>
      </c>
      <c r="I113" s="328">
        <f t="shared" si="12"/>
        <v>10.698894506335273</v>
      </c>
      <c r="J113" s="328">
        <f t="shared" si="1"/>
        <v>859</v>
      </c>
      <c r="K113" s="335">
        <f t="shared" si="13"/>
        <v>1</v>
      </c>
      <c r="L113" s="323">
        <f t="shared" si="14"/>
        <v>6.2365538258092812</v>
      </c>
      <c r="M113" s="323">
        <f t="shared" si="15"/>
        <v>6.1965538258092812</v>
      </c>
      <c r="N113" s="328">
        <f t="shared" si="16"/>
        <v>0.35100048557360353</v>
      </c>
      <c r="O113" s="328">
        <f t="shared" si="2"/>
        <v>48.905873715242066</v>
      </c>
      <c r="P113" s="332">
        <f t="shared" si="4"/>
        <v>106.81609344456793</v>
      </c>
      <c r="Q113" s="328">
        <f t="shared" si="17"/>
        <v>2641.2825358998607</v>
      </c>
      <c r="R113" s="277">
        <f>IF(H113&gt;0, rate1(1,$L$52,$L$51,$L$54,L113,$L$53,$L$50,P113),"")</f>
        <v>2423.2202043014222</v>
      </c>
      <c r="S113" s="323">
        <f t="shared" si="18"/>
        <v>2.2287479480751386E-2</v>
      </c>
      <c r="T113" s="323">
        <f t="shared" si="19"/>
        <v>0.35900172924776741</v>
      </c>
      <c r="U113" s="328">
        <f t="shared" si="3"/>
        <v>6.1565538258092811</v>
      </c>
      <c r="V113" s="336">
        <f t="shared" si="20"/>
        <v>6.1565538258092811</v>
      </c>
      <c r="W113" s="328">
        <f t="shared" si="21"/>
        <v>2.2805327842121415E-3</v>
      </c>
      <c r="X113" s="328">
        <f t="shared" si="22"/>
        <v>2525.6149699014336</v>
      </c>
      <c r="Y113" s="328">
        <f t="shared" si="5"/>
        <v>105.44150573966141</v>
      </c>
      <c r="Z113" s="108">
        <f>IF(H113&gt;0, rate1(1,$L$52,$L$51,$L$54,U113,$L$53,$L$50,Y113),"")</f>
        <v>2420.3076731846113</v>
      </c>
      <c r="AA113" s="336">
        <f t="shared" si="23"/>
        <v>2.1337107403441316E-2</v>
      </c>
      <c r="AB113" s="336">
        <f t="shared" si="24"/>
        <v>2.3302536567637719E-3</v>
      </c>
      <c r="AC113" s="328">
        <f t="shared" si="25"/>
        <v>0.35900172924776741</v>
      </c>
      <c r="AD113" s="328">
        <f t="shared" si="26"/>
        <v>0.22284015224001183</v>
      </c>
      <c r="AE113" s="328">
        <f t="shared" si="27"/>
        <v>-9.519664726136844E-3</v>
      </c>
      <c r="AF113" s="328">
        <f t="shared" si="28"/>
        <v>2262.7971287332857</v>
      </c>
      <c r="AG113" s="328">
        <f t="shared" si="29"/>
        <v>2249.0725101147932</v>
      </c>
      <c r="AH113" s="328">
        <f t="shared" si="30"/>
        <v>6.2368222123427497</v>
      </c>
      <c r="AI113" s="328">
        <f t="shared" si="31"/>
        <v>148.15068338011906</v>
      </c>
      <c r="AJ113" s="328">
        <f t="shared" si="32"/>
        <v>1.5520811842225983</v>
      </c>
      <c r="AK113" s="337">
        <f t="shared" si="33"/>
        <v>5.4347769598113711</v>
      </c>
      <c r="AL113" s="42">
        <f t="shared" si="34"/>
        <v>4.6723944170664389</v>
      </c>
      <c r="BA113" s="8"/>
    </row>
    <row r="114" spans="1:53" ht="15" x14ac:dyDescent="0.15">
      <c r="A114" s="116"/>
      <c r="B114" s="328">
        <f t="shared" si="6"/>
        <v>2262.7971287332857</v>
      </c>
      <c r="C114" s="328">
        <f t="shared" si="7"/>
        <v>2249.0725101147932</v>
      </c>
      <c r="D114" s="328">
        <f t="shared" si="8"/>
        <v>6.2368222123427497</v>
      </c>
      <c r="E114" s="328">
        <f t="shared" si="0"/>
        <v>53.605516675610914</v>
      </c>
      <c r="F114" s="328">
        <f t="shared" si="9"/>
        <v>52.85960485592328</v>
      </c>
      <c r="G114" s="328">
        <f t="shared" si="10"/>
        <v>3761.3249636561877</v>
      </c>
      <c r="H114" s="313">
        <f t="shared" si="35"/>
        <v>0.08</v>
      </c>
      <c r="I114" s="328">
        <f t="shared" si="12"/>
        <v>10.979694894794012</v>
      </c>
      <c r="J114" s="328">
        <f t="shared" si="1"/>
        <v>859</v>
      </c>
      <c r="K114" s="335">
        <f t="shared" si="13"/>
        <v>1</v>
      </c>
      <c r="L114" s="323">
        <f t="shared" si="14"/>
        <v>6.3168222123427498</v>
      </c>
      <c r="M114" s="323">
        <f t="shared" si="15"/>
        <v>6.2768222123427497</v>
      </c>
      <c r="N114" s="328">
        <f t="shared" si="16"/>
        <v>0.35559218538972104</v>
      </c>
      <c r="O114" s="328">
        <f t="shared" si="2"/>
        <v>48.901420615138541</v>
      </c>
      <c r="P114" s="332">
        <f t="shared" si="4"/>
        <v>108.65987166677591</v>
      </c>
      <c r="Q114" s="328">
        <f t="shared" si="17"/>
        <v>2883.221937979597</v>
      </c>
      <c r="R114" s="277">
        <f>IF(H114&gt;0, rate1(1,$L$52,$L$51,$L$54,L114,$L$53,$L$50,P114),"")</f>
        <v>2427.0030686983637</v>
      </c>
      <c r="S114" s="323">
        <f t="shared" si="18"/>
        <v>2.4293286528980468E-2</v>
      </c>
      <c r="T114" s="323">
        <f t="shared" si="19"/>
        <v>0.36444577092712893</v>
      </c>
      <c r="U114" s="328">
        <f t="shared" si="3"/>
        <v>6.2368222123427497</v>
      </c>
      <c r="V114" s="336">
        <f t="shared" si="20"/>
        <v>6.2368222123427497</v>
      </c>
      <c r="W114" s="328">
        <f t="shared" si="21"/>
        <v>2.3403870515252834E-3</v>
      </c>
      <c r="X114" s="328">
        <f t="shared" si="22"/>
        <v>2761.0500574439484</v>
      </c>
      <c r="Y114" s="328">
        <f t="shared" si="5"/>
        <v>107.2793814472388</v>
      </c>
      <c r="Z114" s="108">
        <f>IF(H114&gt;0, rate1(1,$L$52,$L$51,$L$54,U114,$L$53,$L$50,Y114),"")</f>
        <v>2424.18382751631</v>
      </c>
      <c r="AA114" s="336">
        <f t="shared" si="23"/>
        <v>2.3290952785365544E-2</v>
      </c>
      <c r="AB114" s="336">
        <f t="shared" si="24"/>
        <v>2.3961967570583758E-3</v>
      </c>
      <c r="AC114" s="328">
        <f t="shared" si="25"/>
        <v>0.36444577092712893</v>
      </c>
      <c r="AD114" s="328">
        <f t="shared" si="26"/>
        <v>0.21951139615774559</v>
      </c>
      <c r="AE114" s="328">
        <f t="shared" si="27"/>
        <v>-9.2024814004098357E-3</v>
      </c>
      <c r="AF114" s="328">
        <f t="shared" si="28"/>
        <v>2262.7882751477482</v>
      </c>
      <c r="AG114" s="328">
        <f t="shared" si="29"/>
        <v>2248.7080643438662</v>
      </c>
      <c r="AH114" s="328">
        <f t="shared" si="30"/>
        <v>6.317100702134173</v>
      </c>
      <c r="AI114" s="328">
        <f t="shared" si="31"/>
        <v>150.16288014937962</v>
      </c>
      <c r="AJ114" s="328">
        <f t="shared" si="32"/>
        <v>1.5937930953752037</v>
      </c>
      <c r="AK114" s="337">
        <f t="shared" si="33"/>
        <v>5.9560352232015648</v>
      </c>
      <c r="AL114" s="42">
        <f t="shared" si="34"/>
        <v>4.799655854089961</v>
      </c>
      <c r="BA114" s="8"/>
    </row>
    <row r="115" spans="1:53" ht="15" x14ac:dyDescent="0.15">
      <c r="A115" s="116"/>
      <c r="B115" s="328">
        <f t="shared" si="6"/>
        <v>2262.7882751477482</v>
      </c>
      <c r="C115" s="328">
        <f t="shared" si="7"/>
        <v>2248.7080643438662</v>
      </c>
      <c r="D115" s="328">
        <f t="shared" si="8"/>
        <v>6.317100702134173</v>
      </c>
      <c r="E115" s="328">
        <f t="shared" si="0"/>
        <v>55.122279759395916</v>
      </c>
      <c r="F115" s="328">
        <f t="shared" si="9"/>
        <v>54.363898217503419</v>
      </c>
      <c r="G115" s="328">
        <f t="shared" si="10"/>
        <v>4017.7458009939837</v>
      </c>
      <c r="H115" s="313">
        <f t="shared" si="35"/>
        <v>0.08</v>
      </c>
      <c r="I115" s="328">
        <f t="shared" si="12"/>
        <v>11.264168643105586</v>
      </c>
      <c r="J115" s="328">
        <f t="shared" si="1"/>
        <v>859</v>
      </c>
      <c r="K115" s="335">
        <f t="shared" si="13"/>
        <v>1</v>
      </c>
      <c r="L115" s="323">
        <f t="shared" si="14"/>
        <v>6.397100702134173</v>
      </c>
      <c r="M115" s="323">
        <f t="shared" si="15"/>
        <v>6.357100702134173</v>
      </c>
      <c r="N115" s="328">
        <f t="shared" si="16"/>
        <v>0.36018523862066587</v>
      </c>
      <c r="O115" s="328">
        <f t="shared" si="2"/>
        <v>48.896478121959809</v>
      </c>
      <c r="P115" s="332">
        <f t="shared" si="4"/>
        <v>110.51175104153837</v>
      </c>
      <c r="Q115" s="328">
        <f t="shared" si="17"/>
        <v>3138.6522733204342</v>
      </c>
      <c r="R115" s="277">
        <f>IF(H115&gt;0, rate1(1,$L$52,$L$51,$L$54,L115,$L$53,$L$50,P115),"")</f>
        <v>2430.6667638691083</v>
      </c>
      <c r="S115" s="323">
        <f t="shared" si="18"/>
        <v>2.6408285205707548E-2</v>
      </c>
      <c r="T115" s="323">
        <f t="shared" si="19"/>
        <v>0.36995511891426525</v>
      </c>
      <c r="U115" s="328">
        <f t="shared" si="3"/>
        <v>6.317100702134173</v>
      </c>
      <c r="V115" s="336">
        <f t="shared" si="20"/>
        <v>6.317100702134173</v>
      </c>
      <c r="W115" s="328">
        <f t="shared" si="21"/>
        <v>2.4010243172618573E-3</v>
      </c>
      <c r="X115" s="328">
        <f t="shared" si="22"/>
        <v>3009.6956234102804</v>
      </c>
      <c r="Y115" s="328">
        <f t="shared" si="5"/>
        <v>109.12540746790219</v>
      </c>
      <c r="Z115" s="108">
        <f>IF(H115&gt;0, rate1(1,$L$52,$L$51,$L$54,U115,$L$53,$L$50,Y115),"")</f>
        <v>2427.9365842918955</v>
      </c>
      <c r="AA115" s="336">
        <f t="shared" si="23"/>
        <v>2.5351733355379106E-2</v>
      </c>
      <c r="AB115" s="336">
        <f t="shared" si="24"/>
        <v>2.4634777482627234E-3</v>
      </c>
      <c r="AC115" s="328">
        <f t="shared" si="25"/>
        <v>0.36995511891426525</v>
      </c>
      <c r="AD115" s="328">
        <f t="shared" si="26"/>
        <v>0.2162424464750804</v>
      </c>
      <c r="AE115" s="328">
        <f t="shared" si="27"/>
        <v>-8.9023576302342949E-3</v>
      </c>
      <c r="AF115" s="328">
        <f t="shared" si="28"/>
        <v>2262.7785052674544</v>
      </c>
      <c r="AG115" s="328">
        <f t="shared" si="29"/>
        <v>2248.3381092249519</v>
      </c>
      <c r="AH115" s="328">
        <f t="shared" si="30"/>
        <v>6.3973892146325033</v>
      </c>
      <c r="AI115" s="328">
        <f t="shared" si="31"/>
        <v>152.20314212277077</v>
      </c>
      <c r="AJ115" s="328">
        <f t="shared" si="32"/>
        <v>1.6360717459648624</v>
      </c>
      <c r="AK115" s="337">
        <f t="shared" si="33"/>
        <v>6.5208466129219387</v>
      </c>
      <c r="AL115" s="42">
        <f t="shared" si="34"/>
        <v>4.9286457681382778</v>
      </c>
      <c r="BA115" s="8"/>
    </row>
    <row r="116" spans="1:53" ht="15" x14ac:dyDescent="0.15">
      <c r="A116" s="116"/>
      <c r="B116" s="328">
        <f t="shared" si="6"/>
        <v>2262.7785052674544</v>
      </c>
      <c r="C116" s="328">
        <f t="shared" si="7"/>
        <v>2248.3381092249519</v>
      </c>
      <c r="D116" s="328">
        <f t="shared" si="8"/>
        <v>6.3973892146325033</v>
      </c>
      <c r="E116" s="328">
        <f t="shared" si="0"/>
        <v>56.664123019615886</v>
      </c>
      <c r="F116" s="328">
        <f t="shared" si="9"/>
        <v>55.893201389505904</v>
      </c>
      <c r="G116" s="328">
        <f t="shared" si="10"/>
        <v>4288.2741479944161</v>
      </c>
      <c r="H116" s="313">
        <f t="shared" si="35"/>
        <v>0.08</v>
      </c>
      <c r="I116" s="328">
        <f t="shared" si="12"/>
        <v>11.552316834001978</v>
      </c>
      <c r="J116" s="328">
        <f t="shared" si="1"/>
        <v>859</v>
      </c>
      <c r="K116" s="335">
        <f t="shared" si="13"/>
        <v>1</v>
      </c>
      <c r="L116" s="323">
        <f t="shared" si="14"/>
        <v>6.4773892146325034</v>
      </c>
      <c r="M116" s="323">
        <f t="shared" si="15"/>
        <v>6.4373892146325034</v>
      </c>
      <c r="N116" s="328">
        <f t="shared" si="16"/>
        <v>0.3647796409494326</v>
      </c>
      <c r="O116" s="328">
        <f t="shared" si="2"/>
        <v>48.89100912390051</v>
      </c>
      <c r="P116" s="332">
        <f t="shared" si="4"/>
        <v>112.37166652638514</v>
      </c>
      <c r="Q116" s="328">
        <f t="shared" si="17"/>
        <v>3408.1513494184737</v>
      </c>
      <c r="R116" s="277">
        <f>IF(H116&gt;0, rate1(1,$L$52,$L$51,$L$54,L116,$L$53,$L$50,P116),"")</f>
        <v>2434.2166113914618</v>
      </c>
      <c r="S116" s="323">
        <f t="shared" si="18"/>
        <v>2.8637206396718042E-2</v>
      </c>
      <c r="T116" s="323">
        <f t="shared" si="19"/>
        <v>0.37553388224422118</v>
      </c>
      <c r="U116" s="328">
        <f t="shared" si="3"/>
        <v>6.3973892146325033</v>
      </c>
      <c r="V116" s="336">
        <f t="shared" si="20"/>
        <v>6.3973892146325033</v>
      </c>
      <c r="W116" s="328">
        <f t="shared" si="21"/>
        <v>2.4624448122203546E-3</v>
      </c>
      <c r="X116" s="328">
        <f t="shared" si="22"/>
        <v>3272.1206419549162</v>
      </c>
      <c r="Y116" s="328">
        <f t="shared" si="5"/>
        <v>110.97951774151552</v>
      </c>
      <c r="Z116" s="108">
        <f>IF(H116&gt;0, rate1(1,$L$52,$L$51,$L$54,U116,$L$53,$L$50,Y116),"")</f>
        <v>2431.5715119169995</v>
      </c>
      <c r="AA116" s="336">
        <f t="shared" si="23"/>
        <v>2.7524108405957294E-2</v>
      </c>
      <c r="AB116" s="336">
        <f t="shared" si="24"/>
        <v>2.5321396998171501E-3</v>
      </c>
      <c r="AC116" s="328">
        <f t="shared" si="25"/>
        <v>0.37553388224422118</v>
      </c>
      <c r="AD116" s="328">
        <f t="shared" si="26"/>
        <v>0.21303004544333912</v>
      </c>
      <c r="AE116" s="328">
        <f t="shared" si="27"/>
        <v>-8.6182385702518044E-3</v>
      </c>
      <c r="AF116" s="328">
        <f t="shared" si="28"/>
        <v>2262.7677510261597</v>
      </c>
      <c r="AG116" s="328">
        <f t="shared" si="29"/>
        <v>2247.9625753427076</v>
      </c>
      <c r="AH116" s="328">
        <f t="shared" si="30"/>
        <v>6.4776876722891341</v>
      </c>
      <c r="AI116" s="328">
        <f t="shared" si="31"/>
        <v>154.272992997758</v>
      </c>
      <c r="AJ116" s="328">
        <f t="shared" si="32"/>
        <v>1.6789253551309062</v>
      </c>
      <c r="AK116" s="337">
        <f t="shared" si="33"/>
        <v>7.1323601480837917</v>
      </c>
      <c r="AL116" s="42">
        <f t="shared" si="34"/>
        <v>5.0593882672217383</v>
      </c>
      <c r="BA116" s="8"/>
    </row>
    <row r="117" spans="1:53" ht="15" x14ac:dyDescent="0.15">
      <c r="A117" s="116"/>
      <c r="B117" s="328">
        <f t="shared" si="6"/>
        <v>2262.7677510261597</v>
      </c>
      <c r="C117" s="328">
        <f t="shared" si="7"/>
        <v>2247.9625753427076</v>
      </c>
      <c r="D117" s="328">
        <f t="shared" si="8"/>
        <v>6.4776876722891341</v>
      </c>
      <c r="E117" s="328">
        <f t="shared" si="0"/>
        <v>58.231195206796052</v>
      </c>
      <c r="F117" s="328">
        <f t="shared" si="9"/>
        <v>57.447659113205972</v>
      </c>
      <c r="G117" s="328">
        <f t="shared" si="10"/>
        <v>4573.5067330368902</v>
      </c>
      <c r="H117" s="313">
        <f t="shared" si="35"/>
        <v>0.08</v>
      </c>
      <c r="I117" s="328">
        <f t="shared" si="12"/>
        <v>11.844140546761629</v>
      </c>
      <c r="J117" s="328">
        <f t="shared" si="1"/>
        <v>859</v>
      </c>
      <c r="K117" s="335">
        <f t="shared" si="13"/>
        <v>1</v>
      </c>
      <c r="L117" s="323">
        <f t="shared" si="14"/>
        <v>6.5576876722891342</v>
      </c>
      <c r="M117" s="323">
        <f t="shared" si="15"/>
        <v>6.5176876722891341</v>
      </c>
      <c r="N117" s="328">
        <f t="shared" si="16"/>
        <v>0.36937538822777327</v>
      </c>
      <c r="O117" s="328">
        <f t="shared" si="2"/>
        <v>48.884974116259826</v>
      </c>
      <c r="P117" s="332">
        <f t="shared" si="4"/>
        <v>114.23955444218936</v>
      </c>
      <c r="Q117" s="328">
        <f t="shared" si="17"/>
        <v>3692.3151736090804</v>
      </c>
      <c r="R117" s="277">
        <f>IF(H117&gt;0, rate1(1,$L$52,$L$51,$L$54,L117,$L$53,$L$50,P117),"")</f>
        <v>2437.6576265695812</v>
      </c>
      <c r="S117" s="323">
        <f t="shared" si="18"/>
        <v>3.0984940558845164E-2</v>
      </c>
      <c r="T117" s="323">
        <f t="shared" si="19"/>
        <v>0.38118642701053324</v>
      </c>
      <c r="U117" s="328">
        <f t="shared" si="3"/>
        <v>6.4776876722891341</v>
      </c>
      <c r="V117" s="336">
        <f t="shared" si="20"/>
        <v>6.4776876722891341</v>
      </c>
      <c r="W117" s="328">
        <f t="shared" si="21"/>
        <v>2.5246487664389861E-3</v>
      </c>
      <c r="X117" s="328">
        <f t="shared" si="22"/>
        <v>3548.9120503044314</v>
      </c>
      <c r="Y117" s="328">
        <f t="shared" si="5"/>
        <v>112.84164760450689</v>
      </c>
      <c r="Z117" s="108">
        <f>IF(H117&gt;0, rate1(1,$L$52,$L$51,$L$54,U117,$L$53,$L$50,Y117),"")</f>
        <v>2435.0938549621455</v>
      </c>
      <c r="AA117" s="336">
        <f t="shared" si="23"/>
        <v>2.9812894444306175E-2</v>
      </c>
      <c r="AB117" s="336">
        <f t="shared" si="24"/>
        <v>2.6022287370980296E-3</v>
      </c>
      <c r="AC117" s="328">
        <f t="shared" si="25"/>
        <v>0.38118642701053324</v>
      </c>
      <c r="AD117" s="328">
        <f t="shared" si="26"/>
        <v>0.20987106132661271</v>
      </c>
      <c r="AE117" s="328">
        <f t="shared" si="27"/>
        <v>-8.3491458550583684E-3</v>
      </c>
      <c r="AF117" s="328">
        <f t="shared" si="28"/>
        <v>2262.7559399873767</v>
      </c>
      <c r="AG117" s="328">
        <f t="shared" si="29"/>
        <v>2247.5813889156971</v>
      </c>
      <c r="AH117" s="328">
        <f t="shared" si="30"/>
        <v>6.5579960004115465</v>
      </c>
      <c r="AI117" s="328">
        <f t="shared" si="31"/>
        <v>156.37406289371398</v>
      </c>
      <c r="AJ117" s="328">
        <f t="shared" si="32"/>
        <v>1.7223625948236045</v>
      </c>
      <c r="AK117" s="337">
        <f t="shared" si="33"/>
        <v>7.7939250356898011</v>
      </c>
      <c r="AL117" s="42">
        <f t="shared" si="34"/>
        <v>5.1919087682068126</v>
      </c>
      <c r="BA117" s="8"/>
    </row>
    <row r="118" spans="1:53" ht="15" x14ac:dyDescent="0.15">
      <c r="A118" s="116"/>
      <c r="B118" s="328">
        <f t="shared" si="6"/>
        <v>2262.7559399873767</v>
      </c>
      <c r="C118" s="328">
        <f t="shared" si="7"/>
        <v>2247.5813889156971</v>
      </c>
      <c r="D118" s="328">
        <f t="shared" si="8"/>
        <v>6.5579960004115465</v>
      </c>
      <c r="E118" s="328">
        <f t="shared" si="0"/>
        <v>59.823653747395099</v>
      </c>
      <c r="F118" s="328">
        <f t="shared" si="9"/>
        <v>59.027424477095579</v>
      </c>
      <c r="G118" s="328">
        <f t="shared" si="10"/>
        <v>4874.0589378369923</v>
      </c>
      <c r="H118" s="313">
        <f t="shared" si="35"/>
        <v>0.08</v>
      </c>
      <c r="I118" s="328">
        <f t="shared" si="12"/>
        <v>12.139640857343693</v>
      </c>
      <c r="J118" s="328">
        <f t="shared" si="1"/>
        <v>859</v>
      </c>
      <c r="K118" s="335">
        <f t="shared" si="13"/>
        <v>1</v>
      </c>
      <c r="L118" s="323">
        <f t="shared" si="14"/>
        <v>6.6379960004115466</v>
      </c>
      <c r="M118" s="323">
        <f t="shared" si="15"/>
        <v>6.5979960004115465</v>
      </c>
      <c r="N118" s="328">
        <f t="shared" si="16"/>
        <v>0.37397247646801546</v>
      </c>
      <c r="O118" s="328">
        <f t="shared" si="2"/>
        <v>48.878331053455369</v>
      </c>
      <c r="P118" s="332">
        <f t="shared" si="4"/>
        <v>116.1153524283888</v>
      </c>
      <c r="Q118" s="328">
        <f t="shared" si="17"/>
        <v>3991.7584525090379</v>
      </c>
      <c r="R118" s="277">
        <f>IF(H118&gt;0, rate1(1,$L$52,$L$51,$L$54,L118,$L$53,$L$50,P118),"")</f>
        <v>2440.9945399275084</v>
      </c>
      <c r="S118" s="323">
        <f t="shared" si="18"/>
        <v>3.3456543995835947E-2</v>
      </c>
      <c r="T118" s="323">
        <f t="shared" si="19"/>
        <v>0.38691739532754577</v>
      </c>
      <c r="U118" s="328">
        <f t="shared" si="3"/>
        <v>6.5579960004115465</v>
      </c>
      <c r="V118" s="336">
        <f t="shared" si="20"/>
        <v>6.5579960004115465</v>
      </c>
      <c r="W118" s="328">
        <f t="shared" si="21"/>
        <v>2.5876364092844995E-3</v>
      </c>
      <c r="X118" s="328">
        <f t="shared" si="22"/>
        <v>3840.6752361236368</v>
      </c>
      <c r="Y118" s="328">
        <f t="shared" si="5"/>
        <v>114.71173374361857</v>
      </c>
      <c r="Z118" s="108">
        <f>IF(H118&gt;0, rate1(1,$L$52,$L$51,$L$54,U118,$L$53,$L$50,Y118),"")</f>
        <v>2438.5085571250452</v>
      </c>
      <c r="AA118" s="336">
        <f t="shared" si="23"/>
        <v>3.2223071332542985E-2</v>
      </c>
      <c r="AB118" s="336">
        <f t="shared" si="24"/>
        <v>2.6737942728676588E-3</v>
      </c>
      <c r="AC118" s="328">
        <f t="shared" si="25"/>
        <v>0.38691739532754577</v>
      </c>
      <c r="AD118" s="328">
        <f t="shared" si="26"/>
        <v>0.20676247944933007</v>
      </c>
      <c r="AE118" s="328">
        <f t="shared" si="27"/>
        <v>-8.0941710921844622E-3</v>
      </c>
      <c r="AF118" s="328">
        <f t="shared" si="28"/>
        <v>2262.7429950685173</v>
      </c>
      <c r="AG118" s="328">
        <f t="shared" si="29"/>
        <v>2247.1944715203695</v>
      </c>
      <c r="AH118" s="328">
        <f t="shared" si="30"/>
        <v>6.6383141270264368</v>
      </c>
      <c r="AI118" s="328">
        <f t="shared" si="31"/>
        <v>158.50809536797911</v>
      </c>
      <c r="AJ118" s="328">
        <f t="shared" si="32"/>
        <v>1.7663926213147099</v>
      </c>
      <c r="AK118" s="337">
        <f t="shared" si="33"/>
        <v>8.5091028652065361</v>
      </c>
      <c r="AL118" s="42">
        <f t="shared" si="34"/>
        <v>5.3262340882325132</v>
      </c>
      <c r="BA118" s="8"/>
    </row>
    <row r="119" spans="1:53" ht="15" x14ac:dyDescent="0.15">
      <c r="A119" s="116"/>
      <c r="B119" s="328">
        <f t="shared" si="6"/>
        <v>2262.7429950685173</v>
      </c>
      <c r="C119" s="328">
        <f t="shared" si="7"/>
        <v>2247.1944715203695</v>
      </c>
      <c r="D119" s="328">
        <f t="shared" si="8"/>
        <v>6.6383141270264368</v>
      </c>
      <c r="E119" s="328">
        <f t="shared" si="0"/>
        <v>61.441665436563923</v>
      </c>
      <c r="F119" s="328">
        <f t="shared" si="9"/>
        <v>60.632659591979511</v>
      </c>
      <c r="G119" s="328">
        <f t="shared" si="10"/>
        <v>5190.5653164159939</v>
      </c>
      <c r="H119" s="313">
        <f t="shared" si="35"/>
        <v>0.08</v>
      </c>
      <c r="I119" s="328">
        <f t="shared" si="12"/>
        <v>12.438818838518273</v>
      </c>
      <c r="J119" s="328">
        <f t="shared" si="1"/>
        <v>859</v>
      </c>
      <c r="K119" s="335">
        <f t="shared" si="13"/>
        <v>1</v>
      </c>
      <c r="L119" s="323">
        <f t="shared" si="14"/>
        <v>6.7183141270264368</v>
      </c>
      <c r="M119" s="323">
        <f t="shared" si="15"/>
        <v>6.6783141270264368</v>
      </c>
      <c r="N119" s="328">
        <f t="shared" si="16"/>
        <v>0.37857090183530318</v>
      </c>
      <c r="O119" s="328">
        <f t="shared" si="2"/>
        <v>48.871035190337679</v>
      </c>
      <c r="P119" s="332">
        <f t="shared" si="4"/>
        <v>117.99899940021704</v>
      </c>
      <c r="Q119" s="328">
        <f t="shared" si="17"/>
        <v>4307.1151176814601</v>
      </c>
      <c r="R119" s="277">
        <f>IF(H119&gt;0, rate1(1,$L$52,$L$51,$L$54,L119,$L$53,$L$50,P119),"")</f>
        <v>2444.2318169290638</v>
      </c>
      <c r="S119" s="323">
        <f t="shared" si="18"/>
        <v>3.6057245594305634E-2</v>
      </c>
      <c r="T119" s="323">
        <f t="shared" si="19"/>
        <v>0.39273172613731183</v>
      </c>
      <c r="U119" s="328">
        <f t="shared" si="3"/>
        <v>6.6383141270264368</v>
      </c>
      <c r="V119" s="336">
        <f t="shared" si="20"/>
        <v>6.6383141270264368</v>
      </c>
      <c r="W119" s="328">
        <f t="shared" si="21"/>
        <v>2.651407969423758E-3</v>
      </c>
      <c r="X119" s="328">
        <f t="shared" si="22"/>
        <v>4148.0345500146723</v>
      </c>
      <c r="Y119" s="328">
        <f t="shared" si="5"/>
        <v>116.58971415174808</v>
      </c>
      <c r="Z119" s="108">
        <f>IF(H119&gt;0, rate1(1,$L$52,$L$51,$L$54,U119,$L$53,$L$50,Y119),"")</f>
        <v>2441.8202822784856</v>
      </c>
      <c r="AA119" s="336">
        <f t="shared" si="23"/>
        <v>3.4759788873509619E-2</v>
      </c>
      <c r="AB119" s="336">
        <f t="shared" si="24"/>
        <v>2.7468892601660404E-3</v>
      </c>
      <c r="AC119" s="328">
        <f t="shared" si="25"/>
        <v>0.39273172613731183</v>
      </c>
      <c r="AD119" s="328">
        <f t="shared" si="26"/>
        <v>0.20370139379070534</v>
      </c>
      <c r="AE119" s="328">
        <f t="shared" si="27"/>
        <v>-7.8524699748865352E-3</v>
      </c>
      <c r="AF119" s="328">
        <f t="shared" si="28"/>
        <v>2262.7288342442152</v>
      </c>
      <c r="AG119" s="328">
        <f t="shared" si="29"/>
        <v>2246.8017397942322</v>
      </c>
      <c r="AH119" s="328">
        <f t="shared" si="30"/>
        <v>6.718641982749908</v>
      </c>
      <c r="AI119" s="328">
        <f t="shared" si="31"/>
        <v>160.67695519598485</v>
      </c>
      <c r="AJ119" s="328">
        <f t="shared" si="32"/>
        <v>1.81102510886915</v>
      </c>
      <c r="AK119" s="337">
        <f t="shared" si="33"/>
        <v>9.2816806641543526</v>
      </c>
      <c r="AL119" s="42">
        <f t="shared" si="34"/>
        <v>5.4623925421536068</v>
      </c>
      <c r="BA119" s="8"/>
    </row>
    <row r="120" spans="1:53" ht="15" x14ac:dyDescent="0.15">
      <c r="A120" s="116"/>
      <c r="B120" s="328">
        <f t="shared" si="6"/>
        <v>2262.7288342442152</v>
      </c>
      <c r="C120" s="328">
        <f t="shared" si="7"/>
        <v>2246.8017397942322</v>
      </c>
      <c r="D120" s="328">
        <f t="shared" si="8"/>
        <v>6.718641982749908</v>
      </c>
      <c r="E120" s="328">
        <f t="shared" si="0"/>
        <v>63.085407170403592</v>
      </c>
      <c r="F120" s="328">
        <f t="shared" si="9"/>
        <v>62.263536303483761</v>
      </c>
      <c r="G120" s="328">
        <f t="shared" si="10"/>
        <v>5523.6801420048578</v>
      </c>
      <c r="H120" s="313">
        <f t="shared" si="35"/>
        <v>0.08</v>
      </c>
      <c r="I120" s="328">
        <f t="shared" si="12"/>
        <v>12.74167555998647</v>
      </c>
      <c r="J120" s="328">
        <f t="shared" si="1"/>
        <v>859</v>
      </c>
      <c r="K120" s="335">
        <f t="shared" si="13"/>
        <v>1</v>
      </c>
      <c r="L120" s="323">
        <f t="shared" si="14"/>
        <v>6.7986419827499081</v>
      </c>
      <c r="M120" s="323">
        <f t="shared" si="15"/>
        <v>6.758641982749908</v>
      </c>
      <c r="N120" s="328">
        <f t="shared" si="16"/>
        <v>0.38317066064033156</v>
      </c>
      <c r="O120" s="328">
        <f t="shared" si="2"/>
        <v>48.86303891178818</v>
      </c>
      <c r="P120" s="332">
        <f t="shared" si="4"/>
        <v>119.89043550779134</v>
      </c>
      <c r="Q120" s="328">
        <f t="shared" si="17"/>
        <v>4639.0388799106877</v>
      </c>
      <c r="R120" s="277">
        <f>IF(H120&gt;0, rate1(1,$L$52,$L$51,$L$54,L120,$L$53,$L$50,P120),"")</f>
        <v>2447.3736760917568</v>
      </c>
      <c r="S120" s="323">
        <f t="shared" si="18"/>
        <v>3.8792454069182775E-2</v>
      </c>
      <c r="T120" s="323">
        <f t="shared" si="19"/>
        <v>0.3986346780801388</v>
      </c>
      <c r="U120" s="328">
        <f t="shared" si="3"/>
        <v>6.718641982749908</v>
      </c>
      <c r="V120" s="336">
        <f t="shared" si="20"/>
        <v>6.718641982749908</v>
      </c>
      <c r="W120" s="328">
        <f t="shared" si="21"/>
        <v>2.7159636748628202E-3</v>
      </c>
      <c r="X120" s="328">
        <f t="shared" si="22"/>
        <v>4471.6338454236156</v>
      </c>
      <c r="Y120" s="328">
        <f t="shared" si="5"/>
        <v>118.47552808572341</v>
      </c>
      <c r="Z120" s="108">
        <f>IF(H120&gt;0, rate1(1,$L$52,$L$51,$L$54,U120,$L$53,$L$50,Y120),"")</f>
        <v>2445.0334337866643</v>
      </c>
      <c r="AA120" s="336">
        <f t="shared" si="23"/>
        <v>3.7428373890253566E-2</v>
      </c>
      <c r="AB120" s="336">
        <f t="shared" si="24"/>
        <v>2.8215704693472471E-3</v>
      </c>
      <c r="AC120" s="328">
        <f t="shared" si="25"/>
        <v>0.3986346780801388</v>
      </c>
      <c r="AD120" s="328">
        <f t="shared" si="26"/>
        <v>0.20068499907054585</v>
      </c>
      <c r="AE120" s="328">
        <f t="shared" si="27"/>
        <v>-7.6232569492061791E-3</v>
      </c>
      <c r="AF120" s="328">
        <f t="shared" si="28"/>
        <v>2262.7133702267756</v>
      </c>
      <c r="AG120" s="328">
        <f t="shared" si="29"/>
        <v>2246.4031051161519</v>
      </c>
      <c r="AH120" s="328">
        <f t="shared" si="30"/>
        <v>6.7989795006664195</v>
      </c>
      <c r="AI120" s="328">
        <f t="shared" si="31"/>
        <v>162.88263699751963</v>
      </c>
      <c r="AJ120" s="328">
        <f t="shared" si="32"/>
        <v>1.8562702858129054</v>
      </c>
      <c r="AK120" s="337">
        <f t="shared" si="33"/>
        <v>10.115684894941959</v>
      </c>
      <c r="AL120" s="42">
        <f t="shared" si="34"/>
        <v>5.6004140466669581</v>
      </c>
      <c r="BA120" s="8"/>
    </row>
    <row r="121" spans="1:53" ht="15" x14ac:dyDescent="0.15">
      <c r="A121" s="116"/>
      <c r="B121" s="328">
        <f t="shared" si="6"/>
        <v>2262.7133702267756</v>
      </c>
      <c r="C121" s="328">
        <f t="shared" si="7"/>
        <v>2246.4031051161519</v>
      </c>
      <c r="D121" s="328">
        <f t="shared" si="8"/>
        <v>6.7989795006664195</v>
      </c>
      <c r="E121" s="328">
        <f t="shared" si="0"/>
        <v>64.755066722412124</v>
      </c>
      <c r="F121" s="328">
        <f t="shared" si="9"/>
        <v>63.920236946407854</v>
      </c>
      <c r="G121" s="328">
        <f t="shared" si="10"/>
        <v>5874.0779844534763</v>
      </c>
      <c r="H121" s="313">
        <f t="shared" si="35"/>
        <v>0.08</v>
      </c>
      <c r="I121" s="328">
        <f t="shared" si="12"/>
        <v>13.048212088498985</v>
      </c>
      <c r="J121" s="328">
        <f t="shared" si="1"/>
        <v>859</v>
      </c>
      <c r="K121" s="335">
        <f t="shared" si="13"/>
        <v>1</v>
      </c>
      <c r="L121" s="323">
        <f t="shared" si="14"/>
        <v>6.8789795006664196</v>
      </c>
      <c r="M121" s="323">
        <f t="shared" si="15"/>
        <v>6.8389795006664196</v>
      </c>
      <c r="N121" s="328">
        <f t="shared" si="16"/>
        <v>0.3877717493325008</v>
      </c>
      <c r="O121" s="328">
        <f t="shared" si="2"/>
        <v>48.854291549457074</v>
      </c>
      <c r="P121" s="332">
        <f t="shared" si="4"/>
        <v>121.78960209700635</v>
      </c>
      <c r="Q121" s="328">
        <f t="shared" si="17"/>
        <v>4988.2038147415597</v>
      </c>
      <c r="R121" s="277">
        <f>IF(H121&gt;0, rate1(1,$L$52,$L$51,$L$54,L121,$L$53,$L$50,P121),"")</f>
        <v>2450.4241056447549</v>
      </c>
      <c r="S121" s="323">
        <f t="shared" si="18"/>
        <v>4.1667765773648092E-2</v>
      </c>
      <c r="T121" s="323">
        <f t="shared" si="19"/>
        <v>0.40463185467777096</v>
      </c>
      <c r="U121" s="328">
        <f t="shared" si="3"/>
        <v>6.7989795006664195</v>
      </c>
      <c r="V121" s="336">
        <f t="shared" si="20"/>
        <v>6.7989795006664195</v>
      </c>
      <c r="W121" s="328">
        <f t="shared" si="21"/>
        <v>2.781303752968256E-3</v>
      </c>
      <c r="X121" s="328">
        <f t="shared" si="22"/>
        <v>4812.137048478683</v>
      </c>
      <c r="Y121" s="328">
        <f t="shared" si="5"/>
        <v>120.3691160259546</v>
      </c>
      <c r="Z121" s="108">
        <f>IF(H121&gt;0, rate1(1,$L$52,$L$51,$L$54,U121,$L$53,$L$50,Y121),"")</f>
        <v>2448.1521722533325</v>
      </c>
      <c r="AA121" s="336">
        <f t="shared" si="23"/>
        <v>4.0234337852587385E-2</v>
      </c>
      <c r="AB121" s="336">
        <f t="shared" si="24"/>
        <v>2.8978987920293704E-3</v>
      </c>
      <c r="AC121" s="328">
        <f t="shared" si="25"/>
        <v>0.40463185467777096</v>
      </c>
      <c r="AD121" s="328">
        <f t="shared" si="26"/>
        <v>0.1977105832750318</v>
      </c>
      <c r="AE121" s="328">
        <f t="shared" si="27"/>
        <v>-7.4058003768731322E-3</v>
      </c>
      <c r="AF121" s="328">
        <f t="shared" si="28"/>
        <v>2262.6965101214305</v>
      </c>
      <c r="AG121" s="328">
        <f t="shared" si="29"/>
        <v>2245.9984732614739</v>
      </c>
      <c r="AH121" s="328">
        <f t="shared" si="30"/>
        <v>6.8793266162137217</v>
      </c>
      <c r="AI121" s="328">
        <f t="shared" si="31"/>
        <v>165.1272748034383</v>
      </c>
      <c r="AJ121" s="328">
        <f t="shared" si="32"/>
        <v>1.9021389732583049</v>
      </c>
      <c r="AK121" s="337">
        <f t="shared" si="33"/>
        <v>11.015396482402544</v>
      </c>
      <c r="AL121" s="42">
        <f t="shared" si="34"/>
        <v>5.7403302318478273</v>
      </c>
      <c r="BA121" s="8"/>
    </row>
    <row r="122" spans="1:53" ht="15" x14ac:dyDescent="0.15">
      <c r="A122" s="116"/>
      <c r="B122" s="328">
        <f t="shared" si="6"/>
        <v>2262.6965101214305</v>
      </c>
      <c r="C122" s="328">
        <f t="shared" si="7"/>
        <v>2245.9984732614739</v>
      </c>
      <c r="D122" s="328">
        <f t="shared" si="8"/>
        <v>6.8793266162137217</v>
      </c>
      <c r="E122" s="328">
        <f t="shared" si="0"/>
        <v>66.45084356930181</v>
      </c>
      <c r="F122" s="328">
        <f t="shared" si="9"/>
        <v>65.602955145856967</v>
      </c>
      <c r="G122" s="328">
        <f t="shared" si="10"/>
        <v>6242.4543209829217</v>
      </c>
      <c r="H122" s="313">
        <f t="shared" si="35"/>
        <v>0.08</v>
      </c>
      <c r="I122" s="328">
        <f t="shared" si="12"/>
        <v>13.35842948796526</v>
      </c>
      <c r="J122" s="328">
        <f t="shared" si="1"/>
        <v>859</v>
      </c>
      <c r="K122" s="335">
        <f t="shared" si="13"/>
        <v>1</v>
      </c>
      <c r="L122" s="323">
        <f t="shared" si="14"/>
        <v>6.9593266162137217</v>
      </c>
      <c r="M122" s="323">
        <f t="shared" si="15"/>
        <v>6.9193266162137217</v>
      </c>
      <c r="N122" s="328">
        <f t="shared" si="16"/>
        <v>0.3923741644935177</v>
      </c>
      <c r="O122" s="328">
        <f t="shared" si="2"/>
        <v>48.844739184371988</v>
      </c>
      <c r="P122" s="332">
        <f t="shared" si="4"/>
        <v>123.69644167208332</v>
      </c>
      <c r="Q122" s="328">
        <f t="shared" si="17"/>
        <v>5355.3049822128114</v>
      </c>
      <c r="R122" s="277">
        <f>IF(H122&gt;0, rate1(1,$L$52,$L$51,$L$54,L122,$L$53,$L$50,P122),"")</f>
        <v>2453.3868788649729</v>
      </c>
      <c r="S122" s="323">
        <f t="shared" si="18"/>
        <v>4.4688973134725925E-2</v>
      </c>
      <c r="T122" s="323">
        <f t="shared" si="19"/>
        <v>0.41072923211306511</v>
      </c>
      <c r="U122" s="328">
        <f t="shared" si="3"/>
        <v>6.8793266162137217</v>
      </c>
      <c r="V122" s="336">
        <f t="shared" si="20"/>
        <v>6.8793266162137217</v>
      </c>
      <c r="W122" s="328">
        <f t="shared" si="21"/>
        <v>2.847428430555965E-3</v>
      </c>
      <c r="X122" s="328">
        <f t="shared" si="22"/>
        <v>5170.2287605463389</v>
      </c>
      <c r="Y122" s="328">
        <f t="shared" si="5"/>
        <v>122.27041963780799</v>
      </c>
      <c r="Z122" s="108">
        <f>IF(H122&gt;0, rate1(1,$L$52,$L$51,$L$54,U122,$L$53,$L$50,Y122),"")</f>
        <v>2451.1804318476115</v>
      </c>
      <c r="AA122" s="336">
        <f t="shared" si="23"/>
        <v>4.3183385110098588E-2</v>
      </c>
      <c r="AB122" s="336">
        <f t="shared" si="24"/>
        <v>2.9759395753005519E-3</v>
      </c>
      <c r="AC122" s="328">
        <f t="shared" si="25"/>
        <v>0.41072923211306511</v>
      </c>
      <c r="AD122" s="328">
        <f t="shared" si="26"/>
        <v>0.1947755205745319</v>
      </c>
      <c r="AE122" s="328">
        <f t="shared" si="27"/>
        <v>-7.1994181425850306E-3</v>
      </c>
      <c r="AF122" s="328">
        <f t="shared" si="28"/>
        <v>2262.6781550538108</v>
      </c>
      <c r="AG122" s="328">
        <f t="shared" si="29"/>
        <v>2245.5877440293607</v>
      </c>
      <c r="AH122" s="328">
        <f t="shared" si="30"/>
        <v>6.9596832670750519</v>
      </c>
      <c r="AI122" s="328">
        <f t="shared" si="31"/>
        <v>167.41315267125077</v>
      </c>
      <c r="AJ122" s="328">
        <f t="shared" si="32"/>
        <v>1.9486426267780967</v>
      </c>
      <c r="AK122" s="337">
        <f t="shared" si="33"/>
        <v>11.98536697195822</v>
      </c>
      <c r="AL122" s="42">
        <f t="shared" si="34"/>
        <v>5.8821745609039811</v>
      </c>
      <c r="BA122" s="8"/>
    </row>
    <row r="123" spans="1:53" ht="15" x14ac:dyDescent="0.15">
      <c r="A123" s="116"/>
      <c r="B123" s="328">
        <f t="shared" si="6"/>
        <v>2262.6781550538108</v>
      </c>
      <c r="C123" s="328">
        <f t="shared" si="7"/>
        <v>2245.5877440293607</v>
      </c>
      <c r="D123" s="328">
        <f t="shared" si="8"/>
        <v>6.9596832670750519</v>
      </c>
      <c r="E123" s="328">
        <f t="shared" si="0"/>
        <v>68.172949772024225</v>
      </c>
      <c r="F123" s="328">
        <f t="shared" si="9"/>
        <v>67.311896670663018</v>
      </c>
      <c r="G123" s="328">
        <f t="shared" si="10"/>
        <v>6629.5261834416742</v>
      </c>
      <c r="H123" s="313">
        <f t="shared" si="35"/>
        <v>0.08</v>
      </c>
      <c r="I123" s="328">
        <f t="shared" si="12"/>
        <v>13.672328819560063</v>
      </c>
      <c r="J123" s="328">
        <f t="shared" si="1"/>
        <v>859</v>
      </c>
      <c r="K123" s="335">
        <f t="shared" si="13"/>
        <v>1</v>
      </c>
      <c r="L123" s="323">
        <f t="shared" si="14"/>
        <v>7.039683267075052</v>
      </c>
      <c r="M123" s="323">
        <f>IF(H123&gt;0, (D123+L123)/2,"")</f>
        <v>6.999683267075052</v>
      </c>
      <c r="N123" s="328">
        <f t="shared" si="16"/>
        <v>0.39697790283123879</v>
      </c>
      <c r="O123" s="328">
        <f t="shared" si="2"/>
        <v>48.834324433983973</v>
      </c>
      <c r="P123" s="332">
        <f t="shared" si="4"/>
        <v>125.61089785972592</v>
      </c>
      <c r="Q123" s="328">
        <f t="shared" si="17"/>
        <v>5741.0590840548984</v>
      </c>
      <c r="R123" s="277">
        <f>IF(H123&gt;0, rate1(1,$L$52,$L$51,$L$54,L123,$L$53,$L$50,P123),"")</f>
        <v>2456.2655682116319</v>
      </c>
      <c r="S123" s="323">
        <f t="shared" si="18"/>
        <v>4.7862073782964747E-2</v>
      </c>
      <c r="T123" s="323">
        <f t="shared" si="19"/>
        <v>0.41693318993024714</v>
      </c>
      <c r="U123" s="328">
        <f t="shared" si="3"/>
        <v>6.9596832670750519</v>
      </c>
      <c r="V123" s="336">
        <f t="shared" si="20"/>
        <v>6.9596832670750519</v>
      </c>
      <c r="W123" s="328">
        <f t="shared" si="21"/>
        <v>2.9143379337952524E-3</v>
      </c>
      <c r="X123" s="328">
        <f t="shared" si="22"/>
        <v>5546.6148966085248</v>
      </c>
      <c r="Y123" s="328">
        <f t="shared" si="5"/>
        <v>124.17938173464947</v>
      </c>
      <c r="Z123" s="108">
        <f>IF(H123&gt;0, rate1(1,$L$52,$L$51,$L$54,U123,$L$53,$L$50,Y123),"")</f>
        <v>2454.1219353382394</v>
      </c>
      <c r="AA123" s="336">
        <f t="shared" si="23"/>
        <v>4.6281421797967293E-2</v>
      </c>
      <c r="AB123" s="336">
        <f t="shared" si="24"/>
        <v>3.0557629896330782E-3</v>
      </c>
      <c r="AC123" s="328">
        <f t="shared" si="25"/>
        <v>0.41693318993024714</v>
      </c>
      <c r="AD123" s="328">
        <f t="shared" si="26"/>
        <v>0.19187726458856391</v>
      </c>
      <c r="AE123" s="328">
        <f t="shared" si="27"/>
        <v>-7.0034736597388309E-3</v>
      </c>
      <c r="AF123" s="328">
        <f t="shared" si="28"/>
        <v>2262.6581997667117</v>
      </c>
      <c r="AG123" s="328">
        <f t="shared" si="29"/>
        <v>2245.1708108394305</v>
      </c>
      <c r="AH123" s="328">
        <f t="shared" si="30"/>
        <v>7.0400493930773891</v>
      </c>
      <c r="AI123" s="328">
        <f t="shared" si="31"/>
        <v>169.74271647418385</v>
      </c>
      <c r="AJ123" s="328">
        <f t="shared" si="32"/>
        <v>1.995793381354259</v>
      </c>
      <c r="AK123" s="337">
        <f t="shared" si="33"/>
        <v>13.030435930240243</v>
      </c>
      <c r="AL123" s="42">
        <f t="shared" si="34"/>
        <v>6.0259824590485858</v>
      </c>
      <c r="BA123" s="8"/>
    </row>
    <row r="124" spans="1:53" ht="15" x14ac:dyDescent="0.15">
      <c r="A124" s="116"/>
      <c r="B124" s="328">
        <f t="shared" si="6"/>
        <v>2262.6581997667117</v>
      </c>
      <c r="C124" s="328">
        <f t="shared" si="7"/>
        <v>2245.1708108394305</v>
      </c>
      <c r="D124" s="328">
        <f t="shared" si="8"/>
        <v>7.0400493930773891</v>
      </c>
      <c r="E124" s="328">
        <f t="shared" si="0"/>
        <v>69.921610918510709</v>
      </c>
      <c r="F124" s="328">
        <f t="shared" si="9"/>
        <v>69.047280345267467</v>
      </c>
      <c r="G124" s="328">
        <f t="shared" si="10"/>
        <v>7036.0328455790732</v>
      </c>
      <c r="H124" s="313">
        <f t="shared" si="35"/>
        <v>0.08</v>
      </c>
      <c r="I124" s="328">
        <f t="shared" si="12"/>
        <v>13.989911141824997</v>
      </c>
      <c r="J124" s="328">
        <f t="shared" si="1"/>
        <v>859</v>
      </c>
      <c r="K124" s="335">
        <f t="shared" si="13"/>
        <v>1</v>
      </c>
      <c r="L124" s="323">
        <f t="shared" si="14"/>
        <v>7.1200493930773892</v>
      </c>
      <c r="M124" s="323">
        <f t="shared" si="15"/>
        <v>7.0800493930773891</v>
      </c>
      <c r="N124" s="328">
        <f t="shared" si="16"/>
        <v>0.4015829611740287</v>
      </c>
      <c r="O124" s="328">
        <f t="shared" si="2"/>
        <v>48.822986222051043</v>
      </c>
      <c r="P124" s="332">
        <f t="shared" si="4"/>
        <v>127.53291537477979</v>
      </c>
      <c r="Q124" s="328">
        <f t="shared" si="17"/>
        <v>6146.2051619876293</v>
      </c>
      <c r="R124" s="277">
        <f>IF(H124&gt;0, rate1(1,$L$52,$L$51,$L$54,L124,$L$53,$L$50,P124),"")</f>
        <v>2459.0635583672138</v>
      </c>
      <c r="S124" s="323">
        <f t="shared" si="18"/>
        <v>5.1193280452771404E-2</v>
      </c>
      <c r="T124" s="323">
        <f t="shared" si="19"/>
        <v>0.423250545027405</v>
      </c>
      <c r="U124" s="328">
        <f t="shared" si="3"/>
        <v>7.0400493930773891</v>
      </c>
      <c r="V124" s="336">
        <f t="shared" si="20"/>
        <v>7.0400493930773891</v>
      </c>
      <c r="W124" s="328">
        <f t="shared" si="21"/>
        <v>2.9820324883473859E-3</v>
      </c>
      <c r="X124" s="328">
        <f t="shared" si="22"/>
        <v>5942.0233629098275</v>
      </c>
      <c r="Y124" s="328">
        <f t="shared" si="5"/>
        <v>126.09594624244983</v>
      </c>
      <c r="Z124" s="108">
        <f>IF(H124&gt;0, rate1(1,$L$52,$L$51,$L$54,U124,$L$53,$L$50,Y124),"")</f>
        <v>2456.9802079533792</v>
      </c>
      <c r="AA124" s="336">
        <f t="shared" si="23"/>
        <v>4.9534565489808391E-2</v>
      </c>
      <c r="AB124" s="336">
        <f t="shared" si="24"/>
        <v>3.137444435193093E-3</v>
      </c>
      <c r="AC124" s="328">
        <f t="shared" si="25"/>
        <v>0.423250545027405</v>
      </c>
      <c r="AD124" s="328">
        <f t="shared" si="26"/>
        <v>0.1890133419552244</v>
      </c>
      <c r="AE124" s="328">
        <f t="shared" si="27"/>
        <v>-6.8173722346192792E-3</v>
      </c>
      <c r="AF124" s="328">
        <f t="shared" si="28"/>
        <v>2262.6365321828584</v>
      </c>
      <c r="AG124" s="328">
        <f t="shared" si="29"/>
        <v>2244.7475602944032</v>
      </c>
      <c r="AH124" s="328">
        <f t="shared" si="30"/>
        <v>7.1204249360950858</v>
      </c>
      <c r="AI124" s="328">
        <f t="shared" si="31"/>
        <v>172.11858700733944</v>
      </c>
      <c r="AJ124" s="328">
        <f t="shared" si="32"/>
        <v>2.0436040999674088</v>
      </c>
      <c r="AK124" s="337">
        <f t="shared" si="33"/>
        <v>14.155749713554361</v>
      </c>
      <c r="AL124" s="42">
        <f t="shared" si="34"/>
        <v>6.1717914524999093</v>
      </c>
      <c r="BA124" s="8"/>
    </row>
    <row r="125" spans="1:53" ht="15" x14ac:dyDescent="0.15">
      <c r="A125" s="116"/>
      <c r="B125" s="328">
        <f t="shared" si="6"/>
        <v>2262.6365321828584</v>
      </c>
      <c r="C125" s="328">
        <f t="shared" si="7"/>
        <v>2244.7475602944032</v>
      </c>
      <c r="D125" s="328">
        <f t="shared" si="8"/>
        <v>7.1204249360950858</v>
      </c>
      <c r="E125" s="328">
        <f t="shared" si="0"/>
        <v>71.697067135443561</v>
      </c>
      <c r="F125" s="328">
        <f t="shared" si="9"/>
        <v>70.809339026977142</v>
      </c>
      <c r="G125" s="328">
        <f t="shared" si="10"/>
        <v>7462.7365542557582</v>
      </c>
      <c r="H125" s="313">
        <f t="shared" si="35"/>
        <v>0.08</v>
      </c>
      <c r="I125" s="328">
        <f t="shared" si="12"/>
        <v>14.311177510764175</v>
      </c>
      <c r="J125" s="328">
        <f t="shared" si="1"/>
        <v>859</v>
      </c>
      <c r="K125" s="335">
        <f t="shared" si="13"/>
        <v>1</v>
      </c>
      <c r="L125" s="323">
        <f t="shared" si="14"/>
        <v>7.2004249360950858</v>
      </c>
      <c r="M125" s="323">
        <f t="shared" si="15"/>
        <v>7.1604249360950858</v>
      </c>
      <c r="N125" s="328">
        <f t="shared" si="16"/>
        <v>0.40618933646526756</v>
      </c>
      <c r="O125" s="328">
        <f t="shared" si="2"/>
        <v>48.810659529553973</v>
      </c>
      <c r="P125" s="332">
        <f t="shared" si="4"/>
        <v>129.46243998731003</v>
      </c>
      <c r="Q125" s="328">
        <f t="shared" si="17"/>
        <v>6571.5053411796589</v>
      </c>
      <c r="R125" s="277">
        <f>IF(H125&gt;0, rate1(1,$L$52,$L$51,$L$54,L125,$L$53,$L$50,P125),"")</f>
        <v>2461.7840582818371</v>
      </c>
      <c r="S125" s="323">
        <f t="shared" si="18"/>
        <v>5.4689031739378682E-2</v>
      </c>
      <c r="T125" s="323">
        <f t="shared" si="19"/>
        <v>0.42968858936722032</v>
      </c>
      <c r="U125" s="328">
        <f t="shared" si="3"/>
        <v>7.1204249360950858</v>
      </c>
      <c r="V125" s="336">
        <f t="shared" si="20"/>
        <v>7.1204249360950858</v>
      </c>
      <c r="W125" s="328">
        <f t="shared" si="21"/>
        <v>3.0505123192696715E-3</v>
      </c>
      <c r="X125" s="328">
        <f t="shared" si="22"/>
        <v>6357.2047777221233</v>
      </c>
      <c r="Y125" s="328">
        <f t="shared" si="5"/>
        <v>128.02005816586291</v>
      </c>
      <c r="Z125" s="108">
        <f>IF(H125&gt;0, rate1(1,$L$52,$L$51,$L$54,U125,$L$53,$L$50,Y125),"")</f>
        <v>2459.7585901711982</v>
      </c>
      <c r="AA125" s="336">
        <f t="shared" si="23"/>
        <v>5.2949155680814895E-2</v>
      </c>
      <c r="AB125" s="336">
        <f t="shared" si="24"/>
        <v>3.2210649909325834E-3</v>
      </c>
      <c r="AC125" s="328">
        <f t="shared" si="25"/>
        <v>0.42968858936722032</v>
      </c>
      <c r="AD125" s="328">
        <f t="shared" si="26"/>
        <v>0.18618134616469983</v>
      </c>
      <c r="AE125" s="328">
        <f t="shared" si="27"/>
        <v>-6.640557752188447E-3</v>
      </c>
      <c r="AF125" s="328">
        <f t="shared" si="28"/>
        <v>2262.6130329299567</v>
      </c>
      <c r="AG125" s="328">
        <f t="shared" si="29"/>
        <v>2244.3178717050359</v>
      </c>
      <c r="AH125" s="328">
        <f t="shared" si="30"/>
        <v>7.2008098399591223</v>
      </c>
      <c r="AI125" s="328">
        <f t="shared" si="31"/>
        <v>174.54357457620171</v>
      </c>
      <c r="AJ125" s="328">
        <f t="shared" si="32"/>
        <v>2.0920884262385759</v>
      </c>
      <c r="AK125" s="337">
        <f t="shared" si="33"/>
        <v>15.366781745072661</v>
      </c>
      <c r="AL125" s="42">
        <f t="shared" si="34"/>
        <v>6.3196413187392135</v>
      </c>
      <c r="BA125" s="8"/>
    </row>
    <row r="126" spans="1:53" ht="15" x14ac:dyDescent="0.15">
      <c r="A126" s="116"/>
      <c r="B126" s="328">
        <f t="shared" si="6"/>
        <v>2262.6130329299567</v>
      </c>
      <c r="C126" s="328">
        <f t="shared" si="7"/>
        <v>2244.3178717050359</v>
      </c>
      <c r="D126" s="328">
        <f t="shared" si="8"/>
        <v>7.2008098399591223</v>
      </c>
      <c r="E126" s="328">
        <f t="shared" ref="E126:E189" si="36">bb2wang($B$6,$H$12,C126,$H$8,$H$9,I126,$H$10,$H$11,$K$10,$K$11,$H$13)</f>
        <v>73.499574177294676</v>
      </c>
      <c r="F126" s="328">
        <f t="shared" si="9"/>
        <v>72.598320656369111</v>
      </c>
      <c r="G126" s="328">
        <f t="shared" si="10"/>
        <v>7910.4233089782892</v>
      </c>
      <c r="H126" s="313">
        <f t="shared" ref="H126:H157" si="37">dv(S125)</f>
        <v>0.08</v>
      </c>
      <c r="I126" s="328">
        <f t="shared" si="12"/>
        <v>14.636128979936622</v>
      </c>
      <c r="J126" s="328">
        <f t="shared" ref="J126:J189" si="38">$B$7</f>
        <v>859</v>
      </c>
      <c r="K126" s="335">
        <f t="shared" si="13"/>
        <v>1</v>
      </c>
      <c r="L126" s="323">
        <f t="shared" si="14"/>
        <v>7.2808098399591223</v>
      </c>
      <c r="M126" s="323">
        <f t="shared" si="15"/>
        <v>7.2408098399591223</v>
      </c>
      <c r="N126" s="328">
        <f t="shared" si="16"/>
        <v>0.41079702575830623</v>
      </c>
      <c r="O126" s="328">
        <f t="shared" ref="O126:O189" si="39">IF(wh(B125,$F$51,$F$52,$F$53)&gt;0,wh(B125,$F$51,$F$52,$F$53),O125)</f>
        <v>48.797275124609634</v>
      </c>
      <c r="P126" s="332">
        <f t="shared" si="4"/>
        <v>131.39941849103715</v>
      </c>
      <c r="Q126" s="328">
        <f t="shared" si="17"/>
        <v>7017.7456234207939</v>
      </c>
      <c r="R126" s="277">
        <f>IF(H126&gt;0, rate1(1,$L$52,$L$51,$L$54,L126,$L$53,$L$50,P126),"")</f>
        <v>2464.4301123084483</v>
      </c>
      <c r="S126" s="323">
        <f t="shared" si="18"/>
        <v>5.8356003809244369E-2</v>
      </c>
      <c r="T126" s="323">
        <f t="shared" si="19"/>
        <v>0.43625513189709553</v>
      </c>
      <c r="U126" s="328">
        <f t="shared" ref="U126:U189" si="40">L126-K126*H126</f>
        <v>7.2008098399591223</v>
      </c>
      <c r="V126" s="336">
        <f t="shared" si="20"/>
        <v>7.2008098399591223</v>
      </c>
      <c r="W126" s="328">
        <f t="shared" si="21"/>
        <v>3.1197776511433517E-3</v>
      </c>
      <c r="X126" s="328">
        <f t="shared" si="22"/>
        <v>6792.9332395326946</v>
      </c>
      <c r="Y126" s="328">
        <f t="shared" si="5"/>
        <v>129.95166355571328</v>
      </c>
      <c r="Z126" s="108">
        <f>IF(H126&gt;0, rate1(1,$L$52,$L$51,$L$54,U126,$L$53,$L$50,Y126),"")</f>
        <v>2462.4602495358472</v>
      </c>
      <c r="AA126" s="336">
        <f t="shared" si="23"/>
        <v>5.6531765194905992E-2</v>
      </c>
      <c r="AB126" s="336">
        <f t="shared" si="24"/>
        <v>3.3067119125508764E-3</v>
      </c>
      <c r="AC126" s="328">
        <f t="shared" si="25"/>
        <v>0.43625513189709553</v>
      </c>
      <c r="AD126" s="328">
        <f t="shared" si="26"/>
        <v>0.18337893161763541</v>
      </c>
      <c r="AE126" s="328">
        <f t="shared" si="27"/>
        <v>-6.4725096521810362E-3</v>
      </c>
      <c r="AF126" s="328">
        <f t="shared" si="28"/>
        <v>2262.5875748238177</v>
      </c>
      <c r="AG126" s="328">
        <f t="shared" si="29"/>
        <v>2243.8816165731387</v>
      </c>
      <c r="AH126" s="328">
        <f t="shared" si="30"/>
        <v>7.2812040503709783</v>
      </c>
      <c r="AI126" s="328">
        <f t="shared" si="31"/>
        <v>177.02069525860986</v>
      </c>
      <c r="AJ126" s="328">
        <f t="shared" si="32"/>
        <v>2.1412608415881897</v>
      </c>
      <c r="AK126" s="337">
        <f t="shared" si="33"/>
        <v>16.669354459372947</v>
      </c>
      <c r="AL126" s="42">
        <f t="shared" si="34"/>
        <v>6.4695742493001704</v>
      </c>
      <c r="BA126" s="8"/>
    </row>
    <row r="127" spans="1:53" ht="15" x14ac:dyDescent="0.15">
      <c r="A127" s="116"/>
      <c r="B127" s="328">
        <f t="shared" si="6"/>
        <v>2262.5875748238177</v>
      </c>
      <c r="C127" s="328">
        <f t="shared" si="7"/>
        <v>2243.8816165731387</v>
      </c>
      <c r="D127" s="328">
        <f t="shared" si="8"/>
        <v>7.2812040503709783</v>
      </c>
      <c r="E127" s="328">
        <f t="shared" si="36"/>
        <v>75.32940460191395</v>
      </c>
      <c r="F127" s="328">
        <f t="shared" si="9"/>
        <v>74.414489389604313</v>
      </c>
      <c r="G127" s="328">
        <f t="shared" si="10"/>
        <v>8379.9036946727829</v>
      </c>
      <c r="H127" s="313">
        <f t="shared" si="37"/>
        <v>0.08</v>
      </c>
      <c r="I127" s="328">
        <f t="shared" si="12"/>
        <v>14.964766600543227</v>
      </c>
      <c r="J127" s="328">
        <f t="shared" si="38"/>
        <v>859</v>
      </c>
      <c r="K127" s="335">
        <f t="shared" si="13"/>
        <v>1</v>
      </c>
      <c r="L127" s="323">
        <f t="shared" si="14"/>
        <v>7.3612040503709784</v>
      </c>
      <c r="M127" s="323">
        <f t="shared" si="15"/>
        <v>7.3212040503709783</v>
      </c>
      <c r="N127" s="328">
        <f t="shared" si="16"/>
        <v>0.41540602621159906</v>
      </c>
      <c r="O127" s="328">
        <f t="shared" si="39"/>
        <v>48.782759269087585</v>
      </c>
      <c r="P127" s="332">
        <f t="shared" ref="P127:P190" si="41">IF(H127&gt;0, $C$54*$L$55*$L$55*M127*M127/(($B$19*(B127-C127))^0.333)*1000,"")</f>
        <v>133.34379867304526</v>
      </c>
      <c r="Q127" s="328">
        <f t="shared" si="17"/>
        <v>7485.7367351104476</v>
      </c>
      <c r="R127" s="277">
        <f>IF(H127&gt;0, rate1(1,$L$52,$L$51,$L$54,L127,$L$53,$L$50,P127),"")</f>
        <v>2467.004610507513</v>
      </c>
      <c r="S127" s="323">
        <f t="shared" si="18"/>
        <v>6.2201123173067537E-2</v>
      </c>
      <c r="T127" s="323">
        <f t="shared" si="19"/>
        <v>0.44295854524494255</v>
      </c>
      <c r="U127" s="328">
        <f t="shared" si="40"/>
        <v>7.2812040503709783</v>
      </c>
      <c r="V127" s="336">
        <f t="shared" si="20"/>
        <v>7.2812040503709783</v>
      </c>
      <c r="W127" s="328">
        <f t="shared" si="21"/>
        <v>3.1898287080451837E-3</v>
      </c>
      <c r="X127" s="328">
        <f t="shared" si="22"/>
        <v>7250.0071474791912</v>
      </c>
      <c r="Y127" s="328">
        <f t="shared" ref="Y127:Y190" si="42">IF(H127&gt;0, $C$54*$L$55*$L$55*V127*V127/(($B$19*(B127-C127))^0.333)*1000,"")</f>
        <v>131.89070947780493</v>
      </c>
      <c r="Z127" s="108">
        <f>IF(H127&gt;0, rate1(1,$L$52,$L$51,$L$54,U127,$L$53,$L$50,Y127),"")</f>
        <v>2465.0881915840005</v>
      </c>
      <c r="AA127" s="336">
        <f t="shared" si="23"/>
        <v>6.0289212621518623E-2</v>
      </c>
      <c r="AB127" s="336">
        <f t="shared" si="24"/>
        <v>3.3944791853926402E-3</v>
      </c>
      <c r="AC127" s="328">
        <f t="shared" si="25"/>
        <v>0.44295854524494255</v>
      </c>
      <c r="AD127" s="328">
        <f t="shared" si="26"/>
        <v>0.1806038078704689</v>
      </c>
      <c r="AE127" s="328">
        <f t="shared" si="27"/>
        <v>-6.3127401661614256E-3</v>
      </c>
      <c r="AF127" s="328">
        <f t="shared" si="28"/>
        <v>2262.5600223047845</v>
      </c>
      <c r="AG127" s="328">
        <f t="shared" si="29"/>
        <v>2243.4386580278938</v>
      </c>
      <c r="AH127" s="328">
        <f t="shared" si="30"/>
        <v>7.3616075148218627</v>
      </c>
      <c r="AI127" s="328">
        <f t="shared" si="31"/>
        <v>179.55318906105205</v>
      </c>
      <c r="AJ127" s="328">
        <f t="shared" si="32"/>
        <v>2.1911367274384821</v>
      </c>
      <c r="AK127" s="337">
        <f t="shared" si="33"/>
        <v>18.069663093318198</v>
      </c>
      <c r="AL127" s="42">
        <f t="shared" si="34"/>
        <v>6.6216350265273167</v>
      </c>
      <c r="BA127" s="8"/>
    </row>
    <row r="128" spans="1:53" ht="15" x14ac:dyDescent="0.15">
      <c r="A128" s="116"/>
      <c r="B128" s="328">
        <f t="shared" ref="B128:B191" si="43">IF(H128&gt;0, AF127,"")</f>
        <v>2262.5600223047845</v>
      </c>
      <c r="C128" s="328">
        <f t="shared" ref="C128:C191" si="44">IF(H128&gt;0, AG127,"")</f>
        <v>2243.4386580278938</v>
      </c>
      <c r="D128" s="328">
        <f t="shared" ref="D128:D191" si="45">IF(H128&gt;0, AH127,"")</f>
        <v>7.3616075148218627</v>
      </c>
      <c r="E128" s="328">
        <f t="shared" si="36"/>
        <v>77.186849043187394</v>
      </c>
      <c r="F128" s="328">
        <f t="shared" ref="F128:F191" si="46">IF(H128&gt;0, (E128+E127)/2,"")</f>
        <v>76.258126822550679</v>
      </c>
      <c r="G128" s="328">
        <f t="shared" ref="G128:G191" si="47">IF(H128&gt;0, F128*$S$53*$C$55*(B128-C128+N128)^1.5,"")</f>
        <v>8872.0137732274197</v>
      </c>
      <c r="H128" s="313">
        <f t="shared" si="37"/>
        <v>0.08</v>
      </c>
      <c r="I128" s="328">
        <f t="shared" ref="I128:I191" si="48">IF(H128&gt;0, (B128-C128)*B$19,"")</f>
        <v>15.297091421512597</v>
      </c>
      <c r="J128" s="328">
        <f t="shared" si="38"/>
        <v>859</v>
      </c>
      <c r="K128" s="335">
        <f t="shared" ref="K128:K191" si="49">IF(H128&gt;0, IF((1-S127-0.015)&gt;0,1,-1),"")</f>
        <v>1</v>
      </c>
      <c r="L128" s="323">
        <f t="shared" ref="L128:L191" si="50">IF(H128&gt;0, D128+K128*H128,"")</f>
        <v>7.4416075148218628</v>
      </c>
      <c r="M128" s="323">
        <f t="shared" ref="M128:M191" si="51">IF(H128&gt;0, (D128+L128)/2,"")</f>
        <v>7.4016075148218627</v>
      </c>
      <c r="N128" s="328">
        <f t="shared" ref="N128:N191" si="52">IF(H128&gt;0, 2*($P$53*M128/$S$52/$S$51)^2-(B128-C128)*2,"")</f>
        <v>0.42001633508412795</v>
      </c>
      <c r="O128" s="328">
        <f t="shared" si="39"/>
        <v>48.767033399328056</v>
      </c>
      <c r="P128" s="332">
        <f t="shared" si="41"/>
        <v>135.29552928472424</v>
      </c>
      <c r="Q128" s="328">
        <f t="shared" ref="Q128:Q191" si="53">IF(H128&gt;0, M128/$S$54*(B128-C128+N128/2)*E128-J128,"")</f>
        <v>7976.315035812504</v>
      </c>
      <c r="R128" s="277">
        <f>IF(H128&gt;0, rate1(1,$L$52,$L$51,$L$54,L128,$L$53,$L$50,P128),"")</f>
        <v>2469.5102981923364</v>
      </c>
      <c r="S128" s="323">
        <f t="shared" ref="S128:S191" si="54">IF(H128&gt;0, Q128/O128/R128,"")</f>
        <v>6.6231580645009003E-2</v>
      </c>
      <c r="T128" s="323">
        <f t="shared" ref="T128:T191" si="55">IF(H128&gt;0, N128/(1-S128),"")</f>
        <v>0.44980781784658991</v>
      </c>
      <c r="U128" s="328">
        <f t="shared" si="40"/>
        <v>7.3616075148218627</v>
      </c>
      <c r="V128" s="336">
        <f t="shared" ref="V128:V191" si="56">IF(H128&gt;0, (D128+U128)/2,"")</f>
        <v>7.3616075148218627</v>
      </c>
      <c r="W128" s="328">
        <f t="shared" ref="W128:W191" si="57">IF(H128&gt;0, 2*($P$53*V128/$S$52/$S$51)^2-(B128-C128)*2,"")</f>
        <v>3.2606657135545447E-3</v>
      </c>
      <c r="X128" s="328">
        <f t="shared" ref="X128:X191" si="58">IF(H128&gt;0, V128/$S$54*(B128-C128+W128/2)*F128-J128,"")</f>
        <v>7729.2500794583848</v>
      </c>
      <c r="Y128" s="328">
        <f t="shared" si="42"/>
        <v>133.8371439830087</v>
      </c>
      <c r="Z128" s="108">
        <f>IF(H128&gt;0, rate1(1,$L$52,$L$51,$L$54,U128,$L$53,$L$50,Y128),"")</f>
        <v>2467.6452699588053</v>
      </c>
      <c r="AA128" s="336">
        <f t="shared" ref="AA128:AA191" si="59">IF(H128&gt;0, X128/O128/Z128,"")</f>
        <v>6.4228575901537591E-2</v>
      </c>
      <c r="AB128" s="336">
        <f t="shared" ref="AB128:AB191" si="60">IF(H128&gt;0, W128/(1-AA128),"")</f>
        <v>3.4844681399583493E-3</v>
      </c>
      <c r="AC128" s="328">
        <f t="shared" ref="AC128:AC191" si="61">IF(H128&gt;0, delta_z(N128,S128,H128,AE127,AB128),"")</f>
        <v>0.44980781784658991</v>
      </c>
      <c r="AD128" s="328">
        <f t="shared" ref="AD128:AD191" si="62">IF(H128&gt;0, H128/AC128*K128,"")</f>
        <v>0.17785373403021768</v>
      </c>
      <c r="AE128" s="328">
        <f t="shared" ref="AE128:AE191" si="63">IF(H128&gt;0, (AD128-AD127)/(AC128+AC127)*2,"")</f>
        <v>-6.1607917904256109E-3</v>
      </c>
      <c r="AF128" s="328">
        <f t="shared" ref="AF128:AF191" si="64">IF(H128&gt;0, B128-(AC128-N128),"")</f>
        <v>2262.5302308220221</v>
      </c>
      <c r="AG128" s="328">
        <f t="shared" ref="AG128:AG191" si="65">IF(H128&gt;0, C128-AC128,"")</f>
        <v>2242.9888502100471</v>
      </c>
      <c r="AH128" s="328">
        <f t="shared" ref="AH128:AH191" si="66">IF(H128&gt;0, $S$54*$S$53*$C$55*SQRT(AF128-AG128),"")</f>
        <v>7.4420201825154901</v>
      </c>
      <c r="AI128" s="328">
        <f t="shared" ref="AI128:AI191" si="67">IF(H128&gt;0, AC128/R128*1000000,"")</f>
        <v>182.14454022558476</v>
      </c>
      <c r="AJ128" s="328">
        <f t="shared" ref="AJ128:AJ191" si="68">IF(H128&gt;0, AJ127+AI128/3600,"")</f>
        <v>2.2417324330567001</v>
      </c>
      <c r="AK128" s="337">
        <f t="shared" ref="AK128:AK191" si="69">IF(H128&gt;0, AK127+AI127*G127/1000000,"")</f>
        <v>19.574301525721189</v>
      </c>
      <c r="AL128" s="42">
        <f t="shared" ref="AL128:AL191" si="70">IF(H128&gt;0, AL127+AI127*J127/1000000,"")</f>
        <v>6.7758712159307608</v>
      </c>
      <c r="BA128" s="8"/>
    </row>
    <row r="129" spans="1:53" ht="15" x14ac:dyDescent="0.15">
      <c r="A129" s="116"/>
      <c r="B129" s="328">
        <f t="shared" si="43"/>
        <v>2262.5302308220221</v>
      </c>
      <c r="C129" s="328">
        <f t="shared" si="44"/>
        <v>2242.9888502100471</v>
      </c>
      <c r="D129" s="328">
        <f t="shared" si="45"/>
        <v>7.4420201825154901</v>
      </c>
      <c r="E129" s="328">
        <f t="shared" si="36"/>
        <v>79.072217592666831</v>
      </c>
      <c r="F129" s="328">
        <f t="shared" si="46"/>
        <v>78.129533317927113</v>
      </c>
      <c r="G129" s="328">
        <f t="shared" si="47"/>
        <v>9387.6160400273911</v>
      </c>
      <c r="H129" s="313">
        <f t="shared" si="37"/>
        <v>0.08</v>
      </c>
      <c r="I129" s="328">
        <f t="shared" si="48"/>
        <v>15.633104489580001</v>
      </c>
      <c r="J129" s="328">
        <f t="shared" si="38"/>
        <v>859</v>
      </c>
      <c r="K129" s="335">
        <f t="shared" si="49"/>
        <v>1</v>
      </c>
      <c r="L129" s="323">
        <f t="shared" si="50"/>
        <v>7.5220201825154902</v>
      </c>
      <c r="M129" s="323">
        <f t="shared" si="51"/>
        <v>7.4820201825154902</v>
      </c>
      <c r="N129" s="328">
        <f t="shared" si="52"/>
        <v>0.42462794973117468</v>
      </c>
      <c r="O129" s="328">
        <f t="shared" si="39"/>
        <v>48.750013778013852</v>
      </c>
      <c r="P129" s="332">
        <f t="shared" si="41"/>
        <v>137.2545600138464</v>
      </c>
      <c r="Q129" s="328">
        <f t="shared" si="53"/>
        <v>8490.343493852728</v>
      </c>
      <c r="R129" s="277">
        <f>IF(H129&gt;0, rate1(1,$L$52,$L$51,$L$54,L129,$L$53,$L$50,P129),"")</f>
        <v>2471.9497847791495</v>
      </c>
      <c r="S129" s="323">
        <f t="shared" si="54"/>
        <v>7.0454846628199216E-2</v>
      </c>
      <c r="T129" s="323">
        <f t="shared" si="55"/>
        <v>0.45681261226621811</v>
      </c>
      <c r="U129" s="328">
        <f t="shared" si="40"/>
        <v>7.4420201825154901</v>
      </c>
      <c r="V129" s="336">
        <f t="shared" si="56"/>
        <v>7.4420201825154901</v>
      </c>
      <c r="W129" s="328">
        <f t="shared" si="57"/>
        <v>3.3322888908386972E-3</v>
      </c>
      <c r="X129" s="328">
        <f t="shared" si="58"/>
        <v>8231.5117340152392</v>
      </c>
      <c r="Y129" s="328">
        <f t="shared" si="42"/>
        <v>135.79091607852644</v>
      </c>
      <c r="Z129" s="108">
        <f>IF(H129&gt;0, rate1(1,$L$52,$L$51,$L$54,U129,$L$53,$L$50,Y129),"")</f>
        <v>2470.1341957805216</v>
      </c>
      <c r="AA129" s="336">
        <f t="shared" si="59"/>
        <v>6.8357207197753858E-2</v>
      </c>
      <c r="AB129" s="336">
        <f t="shared" si="60"/>
        <v>3.5767881387410902E-3</v>
      </c>
      <c r="AC129" s="328">
        <f t="shared" si="61"/>
        <v>0.45681261226621811</v>
      </c>
      <c r="AD129" s="328">
        <f t="shared" si="62"/>
        <v>0.17512651326136799</v>
      </c>
      <c r="AE129" s="328">
        <f t="shared" si="63"/>
        <v>-6.0162349716966802E-3</v>
      </c>
      <c r="AF129" s="328">
        <f t="shared" si="64"/>
        <v>2262.4980461594869</v>
      </c>
      <c r="AG129" s="328">
        <f t="shared" si="65"/>
        <v>2242.5320375977808</v>
      </c>
      <c r="AH129" s="328">
        <f t="shared" si="66"/>
        <v>7.5224420042954234</v>
      </c>
      <c r="AI129" s="328">
        <f t="shared" si="67"/>
        <v>184.79849998531864</v>
      </c>
      <c r="AJ129" s="328">
        <f t="shared" si="68"/>
        <v>2.2930653497192885</v>
      </c>
      <c r="AK129" s="337">
        <f t="shared" si="69"/>
        <v>21.190290395320751</v>
      </c>
      <c r="AL129" s="42">
        <f t="shared" si="70"/>
        <v>6.9323333759845385</v>
      </c>
      <c r="BA129" s="8"/>
    </row>
    <row r="130" spans="1:53" ht="15" x14ac:dyDescent="0.15">
      <c r="A130" s="116"/>
      <c r="B130" s="328">
        <f t="shared" si="43"/>
        <v>2262.4980461594869</v>
      </c>
      <c r="C130" s="328">
        <f t="shared" si="44"/>
        <v>2242.5320375977808</v>
      </c>
      <c r="D130" s="328">
        <f t="shared" si="45"/>
        <v>7.5224420042954234</v>
      </c>
      <c r="E130" s="328">
        <f t="shared" si="36"/>
        <v>80.985841303729529</v>
      </c>
      <c r="F130" s="328">
        <f t="shared" si="46"/>
        <v>80.029029448198173</v>
      </c>
      <c r="G130" s="328">
        <f t="shared" si="47"/>
        <v>9927.6004525225981</v>
      </c>
      <c r="H130" s="313">
        <f t="shared" si="37"/>
        <v>0.08</v>
      </c>
      <c r="I130" s="328">
        <f t="shared" si="48"/>
        <v>15.972806849364861</v>
      </c>
      <c r="J130" s="328">
        <f t="shared" si="38"/>
        <v>859</v>
      </c>
      <c r="K130" s="335">
        <f t="shared" si="49"/>
        <v>1</v>
      </c>
      <c r="L130" s="323">
        <f t="shared" si="50"/>
        <v>7.6024420042954235</v>
      </c>
      <c r="M130" s="323">
        <f t="shared" si="51"/>
        <v>7.5624420042954235</v>
      </c>
      <c r="N130" s="328">
        <f t="shared" si="52"/>
        <v>0.42924086760003632</v>
      </c>
      <c r="O130" s="328">
        <f t="shared" si="39"/>
        <v>48.731611113836586</v>
      </c>
      <c r="P130" s="332">
        <f t="shared" si="41"/>
        <v>139.22084145775221</v>
      </c>
      <c r="Q130" s="328">
        <f t="shared" si="53"/>
        <v>9028.7127362970532</v>
      </c>
      <c r="R130" s="277">
        <f>IF(H130&gt;0, rate1(1,$L$52,$L$51,$L$54,L130,$L$53,$L$50,P130),"")</f>
        <v>2474.3255520001289</v>
      </c>
      <c r="S130" s="323">
        <f t="shared" si="54"/>
        <v>7.4878687885958195E-2</v>
      </c>
      <c r="T130" s="323">
        <f t="shared" si="55"/>
        <v>0.46398333059602331</v>
      </c>
      <c r="U130" s="328">
        <f t="shared" si="40"/>
        <v>7.5224420042954234</v>
      </c>
      <c r="V130" s="336">
        <f t="shared" si="56"/>
        <v>7.5224420042954234</v>
      </c>
      <c r="W130" s="328">
        <f t="shared" si="57"/>
        <v>3.4046984624751531E-3</v>
      </c>
      <c r="X130" s="328">
        <f t="shared" si="58"/>
        <v>8757.6689429206617</v>
      </c>
      <c r="Y130" s="328">
        <f t="shared" si="42"/>
        <v>137.75197570030528</v>
      </c>
      <c r="Z130" s="108">
        <f>IF(H130&gt;0, rate1(1,$L$52,$L$51,$L$54,U130,$L$53,$L$50,Y130),"")</f>
        <v>2472.5575463365822</v>
      </c>
      <c r="AA130" s="336">
        <f t="shared" si="59"/>
        <v>7.2682749203829292E-2</v>
      </c>
      <c r="AB130" s="336">
        <f t="shared" si="60"/>
        <v>3.6715573441041529E-3</v>
      </c>
      <c r="AC130" s="328">
        <f t="shared" si="61"/>
        <v>0.46398333059602331</v>
      </c>
      <c r="AD130" s="328">
        <f t="shared" si="62"/>
        <v>0.17241998736729114</v>
      </c>
      <c r="AE130" s="328">
        <f t="shared" si="63"/>
        <v>-5.8786659846996612E-3</v>
      </c>
      <c r="AF130" s="328">
        <f t="shared" si="64"/>
        <v>2262.463303696491</v>
      </c>
      <c r="AG130" s="328">
        <f t="shared" si="65"/>
        <v>2242.0680542671848</v>
      </c>
      <c r="AH130" s="328">
        <f t="shared" si="66"/>
        <v>7.6028729325762479</v>
      </c>
      <c r="AI130" s="328">
        <f t="shared" si="67"/>
        <v>187.51911211560699</v>
      </c>
      <c r="AJ130" s="328">
        <f t="shared" si="68"/>
        <v>2.345153991973624</v>
      </c>
      <c r="AK130" s="337">
        <f t="shared" si="69"/>
        <v>22.925107757955931</v>
      </c>
      <c r="AL130" s="42">
        <f t="shared" si="70"/>
        <v>7.0910752874719272</v>
      </c>
      <c r="BA130" s="8"/>
    </row>
    <row r="131" spans="1:53" ht="15" x14ac:dyDescent="0.15">
      <c r="A131" s="116"/>
      <c r="B131" s="328">
        <f t="shared" si="43"/>
        <v>2262.463303696491</v>
      </c>
      <c r="C131" s="328">
        <f t="shared" si="44"/>
        <v>2242.0680542671848</v>
      </c>
      <c r="D131" s="328">
        <f t="shared" si="45"/>
        <v>7.6028729325762479</v>
      </c>
      <c r="E131" s="328">
        <f t="shared" si="36"/>
        <v>82.928073833732739</v>
      </c>
      <c r="F131" s="328">
        <f t="shared" si="46"/>
        <v>81.956957568731127</v>
      </c>
      <c r="G131" s="328">
        <f t="shared" si="47"/>
        <v>10492.885538801505</v>
      </c>
      <c r="H131" s="313">
        <f t="shared" si="37"/>
        <v>0.08</v>
      </c>
      <c r="I131" s="328">
        <f t="shared" si="48"/>
        <v>16.316199543444963</v>
      </c>
      <c r="J131" s="328">
        <f t="shared" si="38"/>
        <v>859</v>
      </c>
      <c r="K131" s="335">
        <f t="shared" si="49"/>
        <v>1</v>
      </c>
      <c r="L131" s="323">
        <f t="shared" si="50"/>
        <v>7.6828729325762479</v>
      </c>
      <c r="M131" s="323">
        <f t="shared" si="51"/>
        <v>7.6428729325762479</v>
      </c>
      <c r="N131" s="328">
        <f t="shared" si="52"/>
        <v>0.43385508622639435</v>
      </c>
      <c r="O131" s="328">
        <f t="shared" si="39"/>
        <v>48.711730145137686</v>
      </c>
      <c r="P131" s="332">
        <f t="shared" si="41"/>
        <v>141.19432509757902</v>
      </c>
      <c r="Q131" s="328">
        <f t="shared" si="53"/>
        <v>9592.3421816303326</v>
      </c>
      <c r="R131" s="277">
        <f>IF(H131&gt;0, rate1(1,$L$52,$L$51,$L$54,L131,$L$53,$L$50,P131),"")</f>
        <v>2476.6399615319528</v>
      </c>
      <c r="S131" s="323">
        <f t="shared" si="54"/>
        <v>7.951118598048923E-2</v>
      </c>
      <c r="T131" s="323">
        <f t="shared" si="55"/>
        <v>0.47133118797160994</v>
      </c>
      <c r="U131" s="328">
        <f t="shared" si="40"/>
        <v>7.6028729325762479</v>
      </c>
      <c r="V131" s="336">
        <f t="shared" si="56"/>
        <v>7.6028729325762479</v>
      </c>
      <c r="W131" s="328">
        <f t="shared" si="57"/>
        <v>3.4778946507714181E-3</v>
      </c>
      <c r="X131" s="328">
        <f t="shared" si="58"/>
        <v>9308.6267622604992</v>
      </c>
      <c r="Y131" s="328">
        <f t="shared" si="42"/>
        <v>139.72027368653153</v>
      </c>
      <c r="Z131" s="108">
        <f>IF(H131&gt;0, rate1(1,$L$52,$L$51,$L$54,U131,$L$53,$L$50,Y131),"")</f>
        <v>2474.9177731477866</v>
      </c>
      <c r="AA131" s="336">
        <f t="shared" si="59"/>
        <v>7.7213153067229257E-2</v>
      </c>
      <c r="AB131" s="336">
        <f t="shared" si="60"/>
        <v>3.7689035797719805E-3</v>
      </c>
      <c r="AC131" s="328">
        <f t="shared" si="61"/>
        <v>0.47133118797160994</v>
      </c>
      <c r="AD131" s="328">
        <f t="shared" si="62"/>
        <v>0.16973203140722082</v>
      </c>
      <c r="AE131" s="328">
        <f t="shared" si="63"/>
        <v>-5.7477049841730913E-3</v>
      </c>
      <c r="AF131" s="328">
        <f t="shared" si="64"/>
        <v>2262.4258275947459</v>
      </c>
      <c r="AG131" s="328">
        <f t="shared" si="65"/>
        <v>2241.596723079213</v>
      </c>
      <c r="AH131" s="328">
        <f t="shared" si="66"/>
        <v>7.6833129212780067</v>
      </c>
      <c r="AI131" s="328">
        <f t="shared" si="67"/>
        <v>190.31074168732337</v>
      </c>
      <c r="AJ131" s="328">
        <f t="shared" si="68"/>
        <v>2.3980180868867693</v>
      </c>
      <c r="AK131" s="337">
        <f t="shared" si="69"/>
        <v>24.786722580251467</v>
      </c>
      <c r="AL131" s="42">
        <f t="shared" si="70"/>
        <v>7.2521542047792336</v>
      </c>
      <c r="BA131" s="8"/>
    </row>
    <row r="132" spans="1:53" ht="15" x14ac:dyDescent="0.15">
      <c r="A132" s="116"/>
      <c r="B132" s="328">
        <f t="shared" si="43"/>
        <v>2262.4258275947459</v>
      </c>
      <c r="C132" s="328">
        <f t="shared" si="44"/>
        <v>2241.596723079213</v>
      </c>
      <c r="D132" s="328">
        <f t="shared" si="45"/>
        <v>7.6833129212780067</v>
      </c>
      <c r="E132" s="328">
        <f t="shared" si="36"/>
        <v>84.899293241841235</v>
      </c>
      <c r="F132" s="328">
        <f t="shared" si="46"/>
        <v>83.913683537786994</v>
      </c>
      <c r="G132" s="328">
        <f t="shared" si="47"/>
        <v>11084.419595229991</v>
      </c>
      <c r="H132" s="313">
        <f t="shared" si="37"/>
        <v>0.08</v>
      </c>
      <c r="I132" s="328">
        <f t="shared" si="48"/>
        <v>16.663283612426312</v>
      </c>
      <c r="J132" s="328">
        <f t="shared" si="38"/>
        <v>859</v>
      </c>
      <c r="K132" s="335">
        <f t="shared" si="49"/>
        <v>1</v>
      </c>
      <c r="L132" s="323">
        <f t="shared" si="50"/>
        <v>7.7633129212780068</v>
      </c>
      <c r="M132" s="323">
        <f t="shared" si="51"/>
        <v>7.7233129212780067</v>
      </c>
      <c r="N132" s="328">
        <f t="shared" si="52"/>
        <v>0.43847060323039955</v>
      </c>
      <c r="O132" s="328">
        <f t="shared" si="39"/>
        <v>48.690269183147251</v>
      </c>
      <c r="P132" s="332">
        <f t="shared" si="41"/>
        <v>143.17496327347374</v>
      </c>
      <c r="Q132" s="328">
        <f t="shared" si="53"/>
        <v>10182.181264600033</v>
      </c>
      <c r="R132" s="277">
        <f>IF(H132&gt;0, rate1(1,$L$52,$L$51,$L$54,L132,$L$53,$L$50,P132),"")</f>
        <v>2478.8952620876344</v>
      </c>
      <c r="S132" s="323">
        <f t="shared" si="54"/>
        <v>8.4360757586936772E-2</v>
      </c>
      <c r="T132" s="323">
        <f t="shared" si="55"/>
        <v>0.47886829541606368</v>
      </c>
      <c r="U132" s="328">
        <f t="shared" si="40"/>
        <v>7.6833129212780067</v>
      </c>
      <c r="V132" s="336">
        <f t="shared" si="56"/>
        <v>7.6833129212780067</v>
      </c>
      <c r="W132" s="328">
        <f t="shared" si="57"/>
        <v>3.5518776774949856E-3</v>
      </c>
      <c r="X132" s="328">
        <f t="shared" si="58"/>
        <v>9885.3196509233385</v>
      </c>
      <c r="Y132" s="328">
        <f t="shared" si="42"/>
        <v>141.69576175214394</v>
      </c>
      <c r="Z132" s="108">
        <f>IF(H132&gt;0, rate1(1,$L$52,$L$51,$L$54,U132,$L$53,$L$50,Y132),"")</f>
        <v>2477.2172094620146</v>
      </c>
      <c r="AA132" s="336">
        <f t="shared" si="59"/>
        <v>8.1956698126701172E-2</v>
      </c>
      <c r="AB132" s="336">
        <f t="shared" si="60"/>
        <v>3.8689652985292276E-3</v>
      </c>
      <c r="AC132" s="328">
        <f t="shared" si="61"/>
        <v>0.47886829541606368</v>
      </c>
      <c r="AD132" s="328">
        <f t="shared" si="62"/>
        <v>0.16706054830899209</v>
      </c>
      <c r="AE132" s="328">
        <f t="shared" si="63"/>
        <v>-5.6229942131820537E-3</v>
      </c>
      <c r="AF132" s="328">
        <f t="shared" si="64"/>
        <v>2262.3854299025602</v>
      </c>
      <c r="AG132" s="328">
        <f t="shared" si="65"/>
        <v>2241.1178547837972</v>
      </c>
      <c r="AH132" s="328">
        <f t="shared" si="66"/>
        <v>7.7637619257641299</v>
      </c>
      <c r="AI132" s="328">
        <f t="shared" si="67"/>
        <v>193.17810749808706</v>
      </c>
      <c r="AJ132" s="328">
        <f t="shared" si="68"/>
        <v>2.4516786723029047</v>
      </c>
      <c r="AK132" s="337">
        <f t="shared" si="69"/>
        <v>26.78363140958097</v>
      </c>
      <c r="AL132" s="42">
        <f t="shared" si="70"/>
        <v>7.4156311318886443</v>
      </c>
      <c r="BA132" s="8"/>
    </row>
    <row r="133" spans="1:53" ht="15" x14ac:dyDescent="0.15">
      <c r="A133" s="116"/>
      <c r="B133" s="328">
        <f t="shared" si="43"/>
        <v>2262.3854299025602</v>
      </c>
      <c r="C133" s="328">
        <f t="shared" si="44"/>
        <v>2241.1178547837972</v>
      </c>
      <c r="D133" s="328">
        <f t="shared" si="45"/>
        <v>7.7637619257641299</v>
      </c>
      <c r="E133" s="328">
        <f t="shared" si="36"/>
        <v>86.899903962824709</v>
      </c>
      <c r="F133" s="328">
        <f t="shared" si="46"/>
        <v>85.899598602332972</v>
      </c>
      <c r="G133" s="328">
        <f t="shared" si="47"/>
        <v>11703.181983483177</v>
      </c>
      <c r="H133" s="313">
        <f t="shared" si="37"/>
        <v>0.08</v>
      </c>
      <c r="I133" s="328">
        <f t="shared" si="48"/>
        <v>17.014060095010429</v>
      </c>
      <c r="J133" s="328">
        <f t="shared" si="38"/>
        <v>859</v>
      </c>
      <c r="K133" s="335">
        <f t="shared" si="49"/>
        <v>1</v>
      </c>
      <c r="L133" s="323">
        <f t="shared" si="50"/>
        <v>7.84376192576413</v>
      </c>
      <c r="M133" s="323">
        <f t="shared" si="51"/>
        <v>7.80376192576413</v>
      </c>
      <c r="N133" s="328">
        <f t="shared" si="52"/>
        <v>0.4430874163133538</v>
      </c>
      <c r="O133" s="328">
        <f t="shared" si="39"/>
        <v>48.667119609808175</v>
      </c>
      <c r="P133" s="332">
        <f t="shared" si="41"/>
        <v>145.16270916075223</v>
      </c>
      <c r="Q133" s="328">
        <f t="shared" si="53"/>
        <v>10799.21076403052</v>
      </c>
      <c r="R133" s="277">
        <f>IF(H133&gt;0, rate1(1,$L$52,$L$51,$L$54,L133,$L$53,$L$50,P133),"")</f>
        <v>2481.0935960149845</v>
      </c>
      <c r="S133" s="323">
        <f t="shared" si="54"/>
        <v>8.9436176921320748E-2</v>
      </c>
      <c r="T133" s="323">
        <f t="shared" si="55"/>
        <v>0.48660775344142776</v>
      </c>
      <c r="U133" s="328">
        <f t="shared" si="40"/>
        <v>7.7637619257641299</v>
      </c>
      <c r="V133" s="336">
        <f t="shared" si="56"/>
        <v>7.7637619257641299</v>
      </c>
      <c r="W133" s="328">
        <f t="shared" si="57"/>
        <v>3.626647764050972E-3</v>
      </c>
      <c r="X133" s="328">
        <f t="shared" si="58"/>
        <v>10488.712746618552</v>
      </c>
      <c r="Y133" s="328">
        <f t="shared" si="42"/>
        <v>143.67839246432794</v>
      </c>
      <c r="Z133" s="108">
        <f>IF(H133&gt;0, rate1(1,$L$52,$L$51,$L$54,U133,$L$53,$L$50,Y133),"")</f>
        <v>2479.4580772221188</v>
      </c>
      <c r="AA133" s="336">
        <f t="shared" si="59"/>
        <v>8.6922013694277711E-2</v>
      </c>
      <c r="AB133" s="336">
        <f t="shared" si="60"/>
        <v>3.9718926734004902E-3</v>
      </c>
      <c r="AC133" s="328">
        <f t="shared" si="61"/>
        <v>0.48660775344142776</v>
      </c>
      <c r="AD133" s="328">
        <f t="shared" si="62"/>
        <v>0.16440346343480422</v>
      </c>
      <c r="AE133" s="328">
        <f t="shared" si="63"/>
        <v>-5.5041963543935885E-3</v>
      </c>
      <c r="AF133" s="328">
        <f t="shared" si="64"/>
        <v>2262.3419095654322</v>
      </c>
      <c r="AG133" s="328">
        <f t="shared" si="65"/>
        <v>2240.6312470303556</v>
      </c>
      <c r="AH133" s="328">
        <f t="shared" si="66"/>
        <v>7.8442199027830464</v>
      </c>
      <c r="AI133" s="328">
        <f t="shared" si="67"/>
        <v>196.12631874226517</v>
      </c>
      <c r="AJ133" s="328">
        <f t="shared" si="68"/>
        <v>2.5061582052868672</v>
      </c>
      <c r="AK133" s="337">
        <f t="shared" si="69"/>
        <v>28.924898609702211</v>
      </c>
      <c r="AL133" s="42">
        <f t="shared" si="70"/>
        <v>7.5815711262295009</v>
      </c>
      <c r="BA133" s="8"/>
    </row>
    <row r="134" spans="1:53" ht="15" x14ac:dyDescent="0.15">
      <c r="A134" s="116"/>
      <c r="B134" s="328">
        <f t="shared" si="43"/>
        <v>2262.3419095654322</v>
      </c>
      <c r="C134" s="328">
        <f t="shared" si="44"/>
        <v>2240.6312470303556</v>
      </c>
      <c r="D134" s="328">
        <f t="shared" si="45"/>
        <v>7.8442199027830464</v>
      </c>
      <c r="E134" s="328">
        <f t="shared" si="36"/>
        <v>88.9303389802146</v>
      </c>
      <c r="F134" s="328">
        <f t="shared" si="46"/>
        <v>87.915121471519655</v>
      </c>
      <c r="G134" s="328">
        <f t="shared" si="47"/>
        <v>12350.184538778836</v>
      </c>
      <c r="H134" s="313">
        <f t="shared" si="37"/>
        <v>0.08</v>
      </c>
      <c r="I134" s="328">
        <f t="shared" si="48"/>
        <v>17.368530028061286</v>
      </c>
      <c r="J134" s="328">
        <f t="shared" si="38"/>
        <v>859</v>
      </c>
      <c r="K134" s="335">
        <f t="shared" si="49"/>
        <v>1</v>
      </c>
      <c r="L134" s="323">
        <f t="shared" si="50"/>
        <v>7.9242199027830464</v>
      </c>
      <c r="M134" s="323">
        <f t="shared" si="51"/>
        <v>7.8842199027830464</v>
      </c>
      <c r="N134" s="328">
        <f t="shared" si="52"/>
        <v>0.44770552325435631</v>
      </c>
      <c r="O134" s="328">
        <f t="shared" si="39"/>
        <v>48.642165324425392</v>
      </c>
      <c r="P134" s="332">
        <f t="shared" si="41"/>
        <v>147.15751674697054</v>
      </c>
      <c r="Q134" s="328">
        <f t="shared" si="53"/>
        <v>11444.444245981729</v>
      </c>
      <c r="R134" s="277">
        <f>IF(H134&gt;0, rate1(1,$L$52,$L$51,$L$54,L134,$L$53,$L$50,P134),"")</f>
        <v>2483.2370054411217</v>
      </c>
      <c r="S134" s="323">
        <f t="shared" si="54"/>
        <v>9.4746600556820562E-2</v>
      </c>
      <c r="T134" s="323">
        <f t="shared" si="55"/>
        <v>0.49456375809219782</v>
      </c>
      <c r="U134" s="328">
        <f t="shared" si="40"/>
        <v>7.8442199027830464</v>
      </c>
      <c r="V134" s="336">
        <f t="shared" si="56"/>
        <v>7.8442199027830464</v>
      </c>
      <c r="W134" s="328">
        <f t="shared" si="57"/>
        <v>3.7022051314821169E-3</v>
      </c>
      <c r="X134" s="328">
        <f t="shared" si="58"/>
        <v>11119.803251008378</v>
      </c>
      <c r="Y134" s="328">
        <f t="shared" si="42"/>
        <v>145.66811921895228</v>
      </c>
      <c r="Z134" s="108">
        <f>IF(H134&gt;0, rate1(1,$L$52,$L$51,$L$54,U134,$L$53,$L$50,Y134),"")</f>
        <v>2481.6424935503555</v>
      </c>
      <c r="AA134" s="336">
        <f t="shared" si="59"/>
        <v>9.2118103146292638E-2</v>
      </c>
      <c r="AB134" s="336">
        <f t="shared" si="60"/>
        <v>4.0778488306818569E-3</v>
      </c>
      <c r="AC134" s="328">
        <f t="shared" si="61"/>
        <v>0.49456375809219782</v>
      </c>
      <c r="AD134" s="328">
        <f t="shared" si="62"/>
        <v>0.16175871905495792</v>
      </c>
      <c r="AE134" s="328">
        <f t="shared" si="63"/>
        <v>-5.3909930093922424E-3</v>
      </c>
      <c r="AF134" s="328">
        <f t="shared" si="64"/>
        <v>2262.2950513305941</v>
      </c>
      <c r="AG134" s="328">
        <f t="shared" si="65"/>
        <v>2240.1366832722633</v>
      </c>
      <c r="AH134" s="328">
        <f t="shared" si="66"/>
        <v>7.9246868104116333</v>
      </c>
      <c r="AI134" s="328">
        <f t="shared" si="67"/>
        <v>199.16091658127638</v>
      </c>
      <c r="AJ134" s="328">
        <f t="shared" si="68"/>
        <v>2.5614806821149996</v>
      </c>
      <c r="AK134" s="337">
        <f t="shared" si="69"/>
        <v>31.220200609693567</v>
      </c>
      <c r="AL134" s="42">
        <f t="shared" si="70"/>
        <v>7.7500436340291063</v>
      </c>
      <c r="BA134" s="8"/>
    </row>
    <row r="135" spans="1:53" ht="15" x14ac:dyDescent="0.15">
      <c r="A135" s="116"/>
      <c r="B135" s="328">
        <f t="shared" si="43"/>
        <v>2262.2950513305941</v>
      </c>
      <c r="C135" s="328">
        <f t="shared" si="44"/>
        <v>2240.1366832722633</v>
      </c>
      <c r="D135" s="328">
        <f t="shared" si="45"/>
        <v>7.9246868104116333</v>
      </c>
      <c r="E135" s="328">
        <f t="shared" si="36"/>
        <v>90.991062225771998</v>
      </c>
      <c r="F135" s="328">
        <f t="shared" si="46"/>
        <v>89.960700602993299</v>
      </c>
      <c r="G135" s="328">
        <f t="shared" si="47"/>
        <v>13026.473102843358</v>
      </c>
      <c r="H135" s="313">
        <f t="shared" si="37"/>
        <v>0.08</v>
      </c>
      <c r="I135" s="328">
        <f t="shared" si="48"/>
        <v>17.726694446664624</v>
      </c>
      <c r="J135" s="328">
        <f t="shared" si="38"/>
        <v>859</v>
      </c>
      <c r="K135" s="335">
        <f t="shared" si="49"/>
        <v>1</v>
      </c>
      <c r="L135" s="323">
        <f t="shared" si="50"/>
        <v>8.0046868104116324</v>
      </c>
      <c r="M135" s="323">
        <f t="shared" si="51"/>
        <v>7.9646868104116333</v>
      </c>
      <c r="N135" s="328">
        <f t="shared" si="52"/>
        <v>0.45232492190711326</v>
      </c>
      <c r="O135" s="328">
        <f t="shared" si="39"/>
        <v>48.615282132493164</v>
      </c>
      <c r="P135" s="332">
        <f t="shared" si="41"/>
        <v>149.1593408098237</v>
      </c>
      <c r="Q135" s="328">
        <f t="shared" si="53"/>
        <v>12118.929636445906</v>
      </c>
      <c r="R135" s="277">
        <f>IF(H135&gt;0, rate1(1,$L$52,$L$51,$L$54,L135,$L$53,$L$50,P135),"")</f>
        <v>2485.3274379988416</v>
      </c>
      <c r="S135" s="323">
        <f t="shared" si="54"/>
        <v>0.10030159494511101</v>
      </c>
      <c r="T135" s="323">
        <f t="shared" si="55"/>
        <v>0.50275172142771307</v>
      </c>
      <c r="U135" s="328">
        <f t="shared" si="40"/>
        <v>7.9246868104116324</v>
      </c>
      <c r="V135" s="336">
        <f t="shared" si="56"/>
        <v>7.9246868104116324</v>
      </c>
      <c r="W135" s="328">
        <f t="shared" si="57"/>
        <v>3.778550000397729E-3</v>
      </c>
      <c r="X135" s="328">
        <f t="shared" si="58"/>
        <v>11779.621937225953</v>
      </c>
      <c r="Y135" s="328">
        <f t="shared" si="42"/>
        <v>147.66489621786312</v>
      </c>
      <c r="Z135" s="108">
        <f>IF(H135&gt;0, rate1(1,$L$52,$L$51,$L$54,U135,$L$53,$L$50,Y135),"")</f>
        <v>2483.7724767878217</v>
      </c>
      <c r="AA135" s="336">
        <f t="shared" si="59"/>
        <v>9.7554370628445783E-2</v>
      </c>
      <c r="AB135" s="336">
        <f t="shared" si="60"/>
        <v>4.1870112474576872E-3</v>
      </c>
      <c r="AC135" s="328">
        <f t="shared" si="61"/>
        <v>0.50275172142771307</v>
      </c>
      <c r="AD135" s="328">
        <f t="shared" si="62"/>
        <v>0.15912426868040591</v>
      </c>
      <c r="AE135" s="328">
        <f t="shared" si="63"/>
        <v>-5.2830832944058713E-3</v>
      </c>
      <c r="AF135" s="328">
        <f t="shared" si="64"/>
        <v>2262.2446245310734</v>
      </c>
      <c r="AG135" s="328">
        <f t="shared" si="65"/>
        <v>2239.6339315508358</v>
      </c>
      <c r="AH135" s="328">
        <f t="shared" si="66"/>
        <v>8.0051626080026903</v>
      </c>
      <c r="AI135" s="328">
        <f t="shared" si="67"/>
        <v>202.28792139860786</v>
      </c>
      <c r="AJ135" s="328">
        <f t="shared" si="68"/>
        <v>2.6176717713923905</v>
      </c>
      <c r="AK135" s="337">
        <f t="shared" si="69"/>
        <v>33.679874682384671</v>
      </c>
      <c r="AL135" s="42">
        <f t="shared" si="70"/>
        <v>7.9211228613724227</v>
      </c>
      <c r="BA135" s="8"/>
    </row>
    <row r="136" spans="1:53" ht="15" x14ac:dyDescent="0.15">
      <c r="A136" s="116"/>
      <c r="B136" s="328">
        <f t="shared" si="43"/>
        <v>2262.2446245310734</v>
      </c>
      <c r="C136" s="328">
        <f t="shared" si="44"/>
        <v>2239.6339315508358</v>
      </c>
      <c r="D136" s="328">
        <f t="shared" si="45"/>
        <v>8.0051626080026903</v>
      </c>
      <c r="E136" s="328">
        <f t="shared" si="36"/>
        <v>93.082571236606668</v>
      </c>
      <c r="F136" s="328">
        <f t="shared" si="46"/>
        <v>92.036816731189333</v>
      </c>
      <c r="G136" s="328">
        <f t="shared" si="47"/>
        <v>13631.911110411073</v>
      </c>
      <c r="H136" s="313">
        <f t="shared" si="37"/>
        <v>0.06</v>
      </c>
      <c r="I136" s="328">
        <f t="shared" si="48"/>
        <v>18.08855438419014</v>
      </c>
      <c r="J136" s="328">
        <f t="shared" si="38"/>
        <v>859</v>
      </c>
      <c r="K136" s="335">
        <f t="shared" si="49"/>
        <v>1</v>
      </c>
      <c r="L136" s="323">
        <f t="shared" si="50"/>
        <v>8.0651626080026908</v>
      </c>
      <c r="M136" s="323">
        <f t="shared" si="51"/>
        <v>8.0351626080026897</v>
      </c>
      <c r="N136" s="328">
        <f t="shared" si="52"/>
        <v>0.3434614083203158</v>
      </c>
      <c r="O136" s="328">
        <f t="shared" si="39"/>
        <v>48.586337069015109</v>
      </c>
      <c r="P136" s="332">
        <f t="shared" si="41"/>
        <v>150.79257161636104</v>
      </c>
      <c r="Q136" s="328">
        <f t="shared" si="53"/>
        <v>12772.792054889824</v>
      </c>
      <c r="R136" s="277">
        <f>IF(H136&gt;0, rate1(1,$L$52,$L$51,$L$54,L136,$L$53,$L$50,P136),"")</f>
        <v>2486.9898149559131</v>
      </c>
      <c r="S136" s="323">
        <f t="shared" si="54"/>
        <v>0.10570552226816583</v>
      </c>
      <c r="T136" s="323">
        <f t="shared" si="55"/>
        <v>0.38405851413890446</v>
      </c>
      <c r="U136" s="328">
        <f t="shared" si="40"/>
        <v>8.0051626080026903</v>
      </c>
      <c r="V136" s="336">
        <f t="shared" si="56"/>
        <v>8.0051626080026903</v>
      </c>
      <c r="W136" s="328">
        <f t="shared" si="57"/>
        <v>3.8556825911086889E-3</v>
      </c>
      <c r="X136" s="328">
        <f t="shared" si="58"/>
        <v>12469.234795071361</v>
      </c>
      <c r="Y136" s="328">
        <f t="shared" si="42"/>
        <v>149.66867844705314</v>
      </c>
      <c r="Z136" s="108">
        <f>IF(H136&gt;0, rate1(1,$L$52,$L$51,$L$54,U136,$L$53,$L$50,Y136),"")</f>
        <v>2485.8499521240287</v>
      </c>
      <c r="AA136" s="336">
        <f t="shared" si="59"/>
        <v>0.10324065072815641</v>
      </c>
      <c r="AB136" s="336">
        <f t="shared" si="60"/>
        <v>4.2995733406509242E-3</v>
      </c>
      <c r="AC136" s="328">
        <f t="shared" si="61"/>
        <v>0.38405851413890446</v>
      </c>
      <c r="AD136" s="328">
        <f t="shared" si="62"/>
        <v>0.15622619416347447</v>
      </c>
      <c r="AE136" s="328">
        <f t="shared" si="63"/>
        <v>-6.5359518884663074E-3</v>
      </c>
      <c r="AF136" s="328">
        <f t="shared" si="64"/>
        <v>2262.2040274252549</v>
      </c>
      <c r="AG136" s="328">
        <f t="shared" si="65"/>
        <v>2239.249873036697</v>
      </c>
      <c r="AH136" s="328">
        <f t="shared" si="66"/>
        <v>8.0657335453991799</v>
      </c>
      <c r="AI136" s="328">
        <f t="shared" si="67"/>
        <v>154.42705548261873</v>
      </c>
      <c r="AJ136" s="328">
        <f t="shared" si="68"/>
        <v>2.6605681756931179</v>
      </c>
      <c r="AK136" s="337">
        <f t="shared" si="69"/>
        <v>36.31497284951373</v>
      </c>
      <c r="AL136" s="42">
        <f t="shared" si="70"/>
        <v>8.0948881858538275</v>
      </c>
      <c r="BA136" s="8"/>
    </row>
    <row r="137" spans="1:53" ht="15" x14ac:dyDescent="0.15">
      <c r="A137" s="116"/>
      <c r="B137" s="328">
        <f t="shared" si="43"/>
        <v>2262.2040274252549</v>
      </c>
      <c r="C137" s="328">
        <f t="shared" si="44"/>
        <v>2239.249873036697</v>
      </c>
      <c r="D137" s="328">
        <f t="shared" si="45"/>
        <v>8.0657335453991799</v>
      </c>
      <c r="E137" s="328">
        <f t="shared" si="36"/>
        <v>94.677583708978034</v>
      </c>
      <c r="F137" s="328">
        <f t="shared" si="46"/>
        <v>93.880077472792351</v>
      </c>
      <c r="G137" s="328">
        <f t="shared" si="47"/>
        <v>14220.576948924581</v>
      </c>
      <c r="H137" s="313">
        <f t="shared" si="37"/>
        <v>0.06</v>
      </c>
      <c r="I137" s="328">
        <f t="shared" si="48"/>
        <v>18.363323510846385</v>
      </c>
      <c r="J137" s="328">
        <f t="shared" si="38"/>
        <v>859</v>
      </c>
      <c r="K137" s="335">
        <f t="shared" si="49"/>
        <v>1</v>
      </c>
      <c r="L137" s="323">
        <f t="shared" si="50"/>
        <v>8.1257335453991804</v>
      </c>
      <c r="M137" s="323">
        <f t="shared" si="51"/>
        <v>8.095733545399181</v>
      </c>
      <c r="N137" s="328">
        <f t="shared" si="52"/>
        <v>0.34608479246137591</v>
      </c>
      <c r="O137" s="328">
        <f t="shared" si="39"/>
        <v>48.555187647399784</v>
      </c>
      <c r="P137" s="332">
        <f t="shared" si="41"/>
        <v>152.30800397044194</v>
      </c>
      <c r="Q137" s="328">
        <f t="shared" si="53"/>
        <v>13322.310114132544</v>
      </c>
      <c r="R137" s="277">
        <f>IF(H137&gt;0, rate1(1,$L$52,$L$51,$L$54,L137,$L$53,$L$50,P137),"")</f>
        <v>2488.498843284719</v>
      </c>
      <c r="S137" s="323">
        <f t="shared" si="54"/>
        <v>0.11025707293579341</v>
      </c>
      <c r="T137" s="323">
        <f t="shared" si="55"/>
        <v>0.3889716702815682</v>
      </c>
      <c r="U137" s="328">
        <f t="shared" si="40"/>
        <v>8.0657335453991799</v>
      </c>
      <c r="V137" s="336">
        <f t="shared" si="56"/>
        <v>8.0657335453991799</v>
      </c>
      <c r="W137" s="328">
        <f t="shared" si="57"/>
        <v>3.9142512592107437E-3</v>
      </c>
      <c r="X137" s="328">
        <f t="shared" si="58"/>
        <v>13047.108798537389</v>
      </c>
      <c r="Y137" s="328">
        <f t="shared" si="42"/>
        <v>151.18129344359016</v>
      </c>
      <c r="Z137" s="108">
        <f>IF(H137&gt;0, rate1(1,$L$52,$L$51,$L$54,U137,$L$53,$L$50,Y137),"")</f>
        <v>2487.3799211494097</v>
      </c>
      <c r="AA137" s="336">
        <f t="shared" si="59"/>
        <v>0.10802804653453486</v>
      </c>
      <c r="AB137" s="336">
        <f t="shared" si="60"/>
        <v>4.3883120360491169E-3</v>
      </c>
      <c r="AC137" s="328">
        <f t="shared" si="61"/>
        <v>0.3889716702815682</v>
      </c>
      <c r="AD137" s="328">
        <f t="shared" si="62"/>
        <v>0.15425287902475596</v>
      </c>
      <c r="AE137" s="328">
        <f t="shared" si="63"/>
        <v>-5.105402553453646E-3</v>
      </c>
      <c r="AF137" s="328">
        <f t="shared" si="64"/>
        <v>2262.1611405474346</v>
      </c>
      <c r="AG137" s="328">
        <f t="shared" si="65"/>
        <v>2238.8609013664154</v>
      </c>
      <c r="AH137" s="328">
        <f t="shared" si="66"/>
        <v>8.126310478696924</v>
      </c>
      <c r="AI137" s="328">
        <f t="shared" si="67"/>
        <v>156.30775611217129</v>
      </c>
      <c r="AJ137" s="328">
        <f t="shared" si="68"/>
        <v>2.7039869968353876</v>
      </c>
      <c r="AK137" s="337">
        <f t="shared" si="69"/>
        <v>38.420108742895309</v>
      </c>
      <c r="AL137" s="42">
        <f t="shared" si="70"/>
        <v>8.2275410265133964</v>
      </c>
      <c r="BA137" s="8"/>
    </row>
    <row r="138" spans="1:53" ht="15" x14ac:dyDescent="0.15">
      <c r="A138" s="116"/>
      <c r="B138" s="328">
        <f t="shared" si="43"/>
        <v>2262.1611405474346</v>
      </c>
      <c r="C138" s="328">
        <f t="shared" si="44"/>
        <v>2238.8609013664154</v>
      </c>
      <c r="D138" s="328">
        <f t="shared" si="45"/>
        <v>8.126310478696924</v>
      </c>
      <c r="E138" s="328">
        <f t="shared" si="36"/>
        <v>96.290640689265445</v>
      </c>
      <c r="F138" s="328">
        <f t="shared" si="46"/>
        <v>95.484112199121739</v>
      </c>
      <c r="G138" s="328">
        <f t="shared" si="47"/>
        <v>14789.451387385183</v>
      </c>
      <c r="H138" s="313">
        <f t="shared" si="37"/>
        <v>0.06</v>
      </c>
      <c r="I138" s="328">
        <f t="shared" si="48"/>
        <v>18.640191344815321</v>
      </c>
      <c r="J138" s="328">
        <f t="shared" si="38"/>
        <v>859</v>
      </c>
      <c r="K138" s="335">
        <f t="shared" si="49"/>
        <v>1</v>
      </c>
      <c r="L138" s="323">
        <f t="shared" si="50"/>
        <v>8.1863104786969245</v>
      </c>
      <c r="M138" s="323">
        <f t="shared" si="51"/>
        <v>8.1563104786969234</v>
      </c>
      <c r="N138" s="328">
        <f t="shared" si="52"/>
        <v>0.3487088778447216</v>
      </c>
      <c r="O138" s="328">
        <f t="shared" si="39"/>
        <v>48.530110181101634</v>
      </c>
      <c r="P138" s="332">
        <f t="shared" si="41"/>
        <v>153.82737169476883</v>
      </c>
      <c r="Q138" s="328">
        <f t="shared" si="53"/>
        <v>13890.112742834252</v>
      </c>
      <c r="R138" s="277">
        <f>IF(H138&gt;0, rate1(1,$L$52,$L$51,$L$54,L138,$L$53,$L$50,P138),"")</f>
        <v>2489.9804965563762</v>
      </c>
      <c r="S138" s="323">
        <f t="shared" si="54"/>
        <v>0.11494724006269338</v>
      </c>
      <c r="T138" s="323">
        <f t="shared" si="55"/>
        <v>0.39399784242175873</v>
      </c>
      <c r="U138" s="328">
        <f t="shared" si="40"/>
        <v>8.126310478696924</v>
      </c>
      <c r="V138" s="336">
        <f t="shared" si="56"/>
        <v>8.126310478696924</v>
      </c>
      <c r="W138" s="328">
        <f t="shared" si="57"/>
        <v>3.9732672792069934E-3</v>
      </c>
      <c r="X138" s="328">
        <f t="shared" si="58"/>
        <v>13605.782881199249</v>
      </c>
      <c r="Y138" s="328">
        <f t="shared" si="42"/>
        <v>152.69785751102086</v>
      </c>
      <c r="Z138" s="108">
        <f>IF(H138&gt;0, rate1(1,$L$52,$L$51,$L$54,U138,$L$53,$L$50,Y138),"")</f>
        <v>2488.8819691257777</v>
      </c>
      <c r="AA138" s="336">
        <f t="shared" si="59"/>
        <v>0.11264397240366542</v>
      </c>
      <c r="AB138" s="336">
        <f t="shared" si="60"/>
        <v>4.4776472527828081E-3</v>
      </c>
      <c r="AC138" s="328">
        <f t="shared" si="61"/>
        <v>0.39399784242175873</v>
      </c>
      <c r="AD138" s="328">
        <f t="shared" si="62"/>
        <v>0.15228509788582148</v>
      </c>
      <c r="AE138" s="328">
        <f t="shared" si="63"/>
        <v>-5.0264566040136077E-3</v>
      </c>
      <c r="AF138" s="328">
        <f t="shared" si="64"/>
        <v>2262.1158515828574</v>
      </c>
      <c r="AG138" s="328">
        <f t="shared" si="65"/>
        <v>2238.4669035239936</v>
      </c>
      <c r="AH138" s="328">
        <f t="shared" si="66"/>
        <v>8.18689339617986</v>
      </c>
      <c r="AI138" s="328">
        <f t="shared" si="67"/>
        <v>158.23330462493772</v>
      </c>
      <c r="AJ138" s="328">
        <f t="shared" si="68"/>
        <v>2.7479406925645371</v>
      </c>
      <c r="AK138" s="337">
        <f t="shared" si="69"/>
        <v>40.642895216402181</v>
      </c>
      <c r="AL138" s="42">
        <f t="shared" si="70"/>
        <v>8.3618093890137519</v>
      </c>
      <c r="BA138" s="8"/>
    </row>
    <row r="139" spans="1:53" ht="15" x14ac:dyDescent="0.15">
      <c r="A139" s="116"/>
      <c r="B139" s="328">
        <f t="shared" si="43"/>
        <v>2262.1158515828574</v>
      </c>
      <c r="C139" s="328">
        <f t="shared" si="44"/>
        <v>2238.4669035239936</v>
      </c>
      <c r="D139" s="328">
        <f t="shared" si="45"/>
        <v>8.18689339617986</v>
      </c>
      <c r="E139" s="328">
        <f t="shared" si="36"/>
        <v>97.921984081288514</v>
      </c>
      <c r="F139" s="328">
        <f t="shared" si="46"/>
        <v>97.106312385276979</v>
      </c>
      <c r="G139" s="328">
        <f t="shared" si="47"/>
        <v>15377.126254474639</v>
      </c>
      <c r="H139" s="313">
        <f t="shared" si="37"/>
        <v>0.06</v>
      </c>
      <c r="I139" s="328">
        <f t="shared" si="48"/>
        <v>18.919158447091103</v>
      </c>
      <c r="J139" s="328">
        <f t="shared" si="38"/>
        <v>859</v>
      </c>
      <c r="K139" s="335">
        <f t="shared" si="49"/>
        <v>1</v>
      </c>
      <c r="L139" s="323">
        <f t="shared" si="50"/>
        <v>8.2468933961798605</v>
      </c>
      <c r="M139" s="323">
        <f t="shared" si="51"/>
        <v>8.2168933961798594</v>
      </c>
      <c r="N139" s="328">
        <f t="shared" si="52"/>
        <v>0.35133366409390732</v>
      </c>
      <c r="O139" s="328">
        <f t="shared" si="39"/>
        <v>48.503618286876936</v>
      </c>
      <c r="P139" s="332">
        <f t="shared" si="41"/>
        <v>155.35065690078656</v>
      </c>
      <c r="Q139" s="328">
        <f t="shared" si="53"/>
        <v>14476.704561202196</v>
      </c>
      <c r="R139" s="277">
        <f>IF(H139&gt;0, rate1(1,$L$52,$L$51,$L$54,L139,$L$53,$L$50,P139),"")</f>
        <v>2491.4354815638098</v>
      </c>
      <c r="S139" s="323">
        <f t="shared" si="54"/>
        <v>0.11979699626895934</v>
      </c>
      <c r="T139" s="323">
        <f t="shared" si="55"/>
        <v>0.39915072160019877</v>
      </c>
      <c r="U139" s="328">
        <f t="shared" si="40"/>
        <v>8.18689339617986</v>
      </c>
      <c r="V139" s="336">
        <f t="shared" si="56"/>
        <v>8.18689339617986</v>
      </c>
      <c r="W139" s="328">
        <f t="shared" si="57"/>
        <v>4.0327307707102023E-3</v>
      </c>
      <c r="X139" s="328">
        <f t="shared" si="58"/>
        <v>14182.994975158361</v>
      </c>
      <c r="Y139" s="328">
        <f t="shared" si="42"/>
        <v>154.21835259322359</v>
      </c>
      <c r="Z139" s="108">
        <f>IF(H139&gt;0, rate1(1,$L$52,$L$51,$L$54,U139,$L$53,$L$50,Y139),"")</f>
        <v>2490.3568212582149</v>
      </c>
      <c r="AA139" s="336">
        <f t="shared" si="59"/>
        <v>0.11741733899216938</v>
      </c>
      <c r="AB139" s="336">
        <f t="shared" si="60"/>
        <v>4.5692386094523807E-3</v>
      </c>
      <c r="AC139" s="328">
        <f t="shared" si="61"/>
        <v>0.39915072160019877</v>
      </c>
      <c r="AD139" s="328">
        <f t="shared" si="62"/>
        <v>0.15031915703286083</v>
      </c>
      <c r="AE139" s="328">
        <f t="shared" si="63"/>
        <v>-4.957307980213958E-3</v>
      </c>
      <c r="AF139" s="328">
        <f t="shared" si="64"/>
        <v>2262.0680345253513</v>
      </c>
      <c r="AG139" s="328">
        <f t="shared" si="65"/>
        <v>2238.0677528023934</v>
      </c>
      <c r="AH139" s="328">
        <f t="shared" si="66"/>
        <v>8.2474822863983519</v>
      </c>
      <c r="AI139" s="328">
        <f t="shared" si="67"/>
        <v>160.2091342737329</v>
      </c>
      <c r="AJ139" s="328">
        <f t="shared" si="68"/>
        <v>2.7924432298627964</v>
      </c>
      <c r="AK139" s="337">
        <f t="shared" si="69"/>
        <v>42.983078983018011</v>
      </c>
      <c r="AL139" s="42">
        <f t="shared" si="70"/>
        <v>8.4977317976865727</v>
      </c>
      <c r="BA139" s="8"/>
    </row>
    <row r="140" spans="1:53" ht="15" x14ac:dyDescent="0.15">
      <c r="A140" s="116"/>
      <c r="B140" s="328">
        <f t="shared" si="43"/>
        <v>2262.0680345253513</v>
      </c>
      <c r="C140" s="328">
        <f t="shared" si="44"/>
        <v>2238.0677528023934</v>
      </c>
      <c r="D140" s="328">
        <f t="shared" si="45"/>
        <v>8.2474822863983519</v>
      </c>
      <c r="E140" s="328">
        <f t="shared" si="36"/>
        <v>99.571887089041923</v>
      </c>
      <c r="F140" s="328">
        <f t="shared" si="46"/>
        <v>98.746935585165218</v>
      </c>
      <c r="G140" s="328">
        <f t="shared" si="47"/>
        <v>15984.119998464448</v>
      </c>
      <c r="H140" s="313">
        <f t="shared" si="37"/>
        <v>0.06</v>
      </c>
      <c r="I140" s="328">
        <f t="shared" si="48"/>
        <v>19.200225378366305</v>
      </c>
      <c r="J140" s="328">
        <f t="shared" si="38"/>
        <v>859</v>
      </c>
      <c r="K140" s="335">
        <f t="shared" si="49"/>
        <v>1</v>
      </c>
      <c r="L140" s="323">
        <f t="shared" si="50"/>
        <v>8.3074822863983524</v>
      </c>
      <c r="M140" s="323">
        <f t="shared" si="51"/>
        <v>8.277482286398353</v>
      </c>
      <c r="N140" s="328">
        <f t="shared" si="52"/>
        <v>0.35395915084356488</v>
      </c>
      <c r="O140" s="328">
        <f t="shared" si="39"/>
        <v>48.475642586147465</v>
      </c>
      <c r="P140" s="332">
        <f t="shared" si="41"/>
        <v>156.87784192262836</v>
      </c>
      <c r="Q140" s="328">
        <f t="shared" si="53"/>
        <v>15082.60665909564</v>
      </c>
      <c r="R140" s="277">
        <f>IF(H140&gt;0, rate1(1,$L$52,$L$51,$L$54,L140,$L$53,$L$50,P140),"")</f>
        <v>2492.8644814758832</v>
      </c>
      <c r="S140" s="323">
        <f t="shared" si="54"/>
        <v>0.12481137298637476</v>
      </c>
      <c r="T140" s="323">
        <f t="shared" si="55"/>
        <v>0.40443755770840739</v>
      </c>
      <c r="U140" s="328">
        <f t="shared" si="40"/>
        <v>8.2474822863983519</v>
      </c>
      <c r="V140" s="336">
        <f t="shared" si="56"/>
        <v>8.2474822863983519</v>
      </c>
      <c r="W140" s="328">
        <f t="shared" si="57"/>
        <v>4.0926418531910258E-3</v>
      </c>
      <c r="X140" s="328">
        <f t="shared" si="58"/>
        <v>14779.257952320164</v>
      </c>
      <c r="Y140" s="328">
        <f t="shared" si="42"/>
        <v>155.74276086001242</v>
      </c>
      <c r="Z140" s="108">
        <f>IF(H140&gt;0, rate1(1,$L$52,$L$51,$L$54,U140,$L$53,$L$50,Y140),"")</f>
        <v>2491.8051783674505</v>
      </c>
      <c r="AA140" s="336">
        <f t="shared" si="59"/>
        <v>0.12235309806768052</v>
      </c>
      <c r="AB140" s="336">
        <f t="shared" si="60"/>
        <v>4.663198655609946E-3</v>
      </c>
      <c r="AC140" s="328">
        <f t="shared" si="61"/>
        <v>0.40443755770840739</v>
      </c>
      <c r="AD140" s="328">
        <f t="shared" si="62"/>
        <v>0.14835417447372426</v>
      </c>
      <c r="AE140" s="328">
        <f t="shared" si="63"/>
        <v>-4.8905207050237518E-3</v>
      </c>
      <c r="AF140" s="328">
        <f t="shared" si="64"/>
        <v>2262.0175561184865</v>
      </c>
      <c r="AG140" s="328">
        <f t="shared" si="65"/>
        <v>2237.6633152446852</v>
      </c>
      <c r="AH140" s="328">
        <f t="shared" si="66"/>
        <v>8.3080771381615062</v>
      </c>
      <c r="AI140" s="328">
        <f t="shared" si="67"/>
        <v>162.23808422548623</v>
      </c>
      <c r="AJ140" s="328">
        <f t="shared" si="68"/>
        <v>2.8375093643698759</v>
      </c>
      <c r="AK140" s="337">
        <f t="shared" si="69"/>
        <v>45.44663506786528</v>
      </c>
      <c r="AL140" s="42">
        <f t="shared" si="70"/>
        <v>8.6353514440277088</v>
      </c>
      <c r="BA140" s="8"/>
    </row>
    <row r="141" spans="1:53" ht="15" x14ac:dyDescent="0.15">
      <c r="A141" s="116"/>
      <c r="B141" s="328">
        <f t="shared" si="43"/>
        <v>2262.0175561184865</v>
      </c>
      <c r="C141" s="328">
        <f t="shared" si="44"/>
        <v>2237.6633152446852</v>
      </c>
      <c r="D141" s="328">
        <f t="shared" si="45"/>
        <v>8.3080771381615062</v>
      </c>
      <c r="E141" s="328">
        <f t="shared" si="36"/>
        <v>101.24063871373262</v>
      </c>
      <c r="F141" s="328">
        <f t="shared" si="46"/>
        <v>100.40626290138727</v>
      </c>
      <c r="G141" s="328">
        <f t="shared" si="47"/>
        <v>16610.966838594879</v>
      </c>
      <c r="H141" s="313">
        <f t="shared" si="37"/>
        <v>0.06</v>
      </c>
      <c r="I141" s="328">
        <f t="shared" si="48"/>
        <v>19.483392699040998</v>
      </c>
      <c r="J141" s="328">
        <f t="shared" si="38"/>
        <v>859</v>
      </c>
      <c r="K141" s="335">
        <f t="shared" si="49"/>
        <v>1</v>
      </c>
      <c r="L141" s="323">
        <f t="shared" si="50"/>
        <v>8.3680771381615067</v>
      </c>
      <c r="M141" s="323">
        <f t="shared" si="51"/>
        <v>8.3380771381615055</v>
      </c>
      <c r="N141" s="328">
        <f t="shared" si="52"/>
        <v>0.35658533773931111</v>
      </c>
      <c r="O141" s="328">
        <f t="shared" si="39"/>
        <v>48.446105242932738</v>
      </c>
      <c r="P141" s="332">
        <f t="shared" si="41"/>
        <v>158.40890931277698</v>
      </c>
      <c r="Q141" s="328">
        <f t="shared" si="53"/>
        <v>15708.35481092205</v>
      </c>
      <c r="R141" s="277">
        <f>IF(H141&gt;0, rate1(1,$L$52,$L$51,$L$54,L141,$L$53,$L$50,P141),"")</f>
        <v>2494.2681568047155</v>
      </c>
      <c r="S141" s="323">
        <f t="shared" si="54"/>
        <v>0.12999561162335607</v>
      </c>
      <c r="T141" s="323">
        <f t="shared" si="55"/>
        <v>0.40986613688773432</v>
      </c>
      <c r="U141" s="328">
        <f t="shared" si="40"/>
        <v>8.3080771381615062</v>
      </c>
      <c r="V141" s="336">
        <f t="shared" si="56"/>
        <v>8.3080771381615062</v>
      </c>
      <c r="W141" s="328">
        <f t="shared" si="57"/>
        <v>4.1530006461769631E-3</v>
      </c>
      <c r="X141" s="328">
        <f t="shared" si="58"/>
        <v>15395.10027533338</v>
      </c>
      <c r="Y141" s="328">
        <f t="shared" si="42"/>
        <v>157.27106470271315</v>
      </c>
      <c r="Z141" s="108">
        <f>IF(H141&gt;0, rate1(1,$L$52,$L$51,$L$54,U141,$L$53,$L$50,Y141),"")</f>
        <v>2493.2277178942627</v>
      </c>
      <c r="AA141" s="336">
        <f t="shared" si="59"/>
        <v>0.12745641749398218</v>
      </c>
      <c r="AB141" s="336">
        <f t="shared" si="60"/>
        <v>4.7596483768171209E-3</v>
      </c>
      <c r="AC141" s="328">
        <f t="shared" si="61"/>
        <v>0.40986613688773432</v>
      </c>
      <c r="AD141" s="328">
        <f t="shared" si="62"/>
        <v>0.14638925883363349</v>
      </c>
      <c r="AE141" s="328">
        <f t="shared" si="63"/>
        <v>-4.8260020263454165E-3</v>
      </c>
      <c r="AF141" s="328">
        <f t="shared" si="64"/>
        <v>2261.964275319338</v>
      </c>
      <c r="AG141" s="328">
        <f t="shared" si="65"/>
        <v>2237.2534491077977</v>
      </c>
      <c r="AH141" s="328">
        <f t="shared" si="66"/>
        <v>8.3686779405298743</v>
      </c>
      <c r="AI141" s="328">
        <f t="shared" si="67"/>
        <v>164.32320469215054</v>
      </c>
      <c r="AJ141" s="328">
        <f t="shared" si="68"/>
        <v>2.8831546990065844</v>
      </c>
      <c r="AK141" s="337">
        <f t="shared" si="69"/>
        <v>48.039868074446431</v>
      </c>
      <c r="AL141" s="42">
        <f t="shared" si="70"/>
        <v>8.7747139583774008</v>
      </c>
      <c r="BA141" s="8"/>
    </row>
    <row r="142" spans="1:53" ht="15" x14ac:dyDescent="0.15">
      <c r="A142" s="116"/>
      <c r="B142" s="328">
        <f t="shared" si="43"/>
        <v>2261.964275319338</v>
      </c>
      <c r="C142" s="328">
        <f t="shared" si="44"/>
        <v>2237.2534491077977</v>
      </c>
      <c r="D142" s="328">
        <f t="shared" si="45"/>
        <v>8.3686779405298743</v>
      </c>
      <c r="E142" s="328">
        <f t="shared" si="36"/>
        <v>102.92854491769111</v>
      </c>
      <c r="F142" s="328">
        <f t="shared" si="46"/>
        <v>102.08459181571186</v>
      </c>
      <c r="G142" s="328">
        <f t="shared" si="47"/>
        <v>17258.216187011749</v>
      </c>
      <c r="H142" s="313">
        <f t="shared" si="37"/>
        <v>0.06</v>
      </c>
      <c r="I142" s="328">
        <f t="shared" si="48"/>
        <v>19.768660969232226</v>
      </c>
      <c r="J142" s="328">
        <f t="shared" si="38"/>
        <v>859</v>
      </c>
      <c r="K142" s="335">
        <f t="shared" si="49"/>
        <v>1</v>
      </c>
      <c r="L142" s="323">
        <f t="shared" si="50"/>
        <v>8.4286779405298748</v>
      </c>
      <c r="M142" s="323">
        <f t="shared" si="51"/>
        <v>8.3986779405298755</v>
      </c>
      <c r="N142" s="328">
        <f t="shared" si="52"/>
        <v>0.35921222443727174</v>
      </c>
      <c r="O142" s="328">
        <f t="shared" si="39"/>
        <v>48.414923942654923</v>
      </c>
      <c r="P142" s="332">
        <f t="shared" si="41"/>
        <v>159.94384183784521</v>
      </c>
      <c r="Q142" s="328">
        <f t="shared" si="53"/>
        <v>16354.500170008585</v>
      </c>
      <c r="R142" s="277">
        <f>IF(H142&gt;0, rate1(1,$L$52,$L$51,$L$54,L142,$L$53,$L$50,P142),"")</f>
        <v>2495.6471463262055</v>
      </c>
      <c r="S142" s="323">
        <f t="shared" si="54"/>
        <v>0.13535516737954664</v>
      </c>
      <c r="T142" s="323">
        <f t="shared" si="55"/>
        <v>0.41544482877277827</v>
      </c>
      <c r="U142" s="328">
        <f t="shared" si="40"/>
        <v>8.3686779405298743</v>
      </c>
      <c r="V142" s="336">
        <f t="shared" si="56"/>
        <v>8.3686779405298743</v>
      </c>
      <c r="W142" s="328">
        <f t="shared" si="57"/>
        <v>4.2138072689397177E-3</v>
      </c>
      <c r="X142" s="328">
        <f t="shared" si="58"/>
        <v>16031.065438220008</v>
      </c>
      <c r="Y142" s="328">
        <f t="shared" si="42"/>
        <v>158.8032467298595</v>
      </c>
      <c r="Z142" s="108">
        <f>IF(H142&gt;0, rate1(1,$L$52,$L$51,$L$54,U142,$L$53,$L$50,Y142),"")</f>
        <v>2494.625094855001</v>
      </c>
      <c r="AA142" s="336">
        <f t="shared" si="59"/>
        <v>0.13273267474576642</v>
      </c>
      <c r="AB142" s="336">
        <f t="shared" si="60"/>
        <v>4.8587178903626614E-3</v>
      </c>
      <c r="AC142" s="328">
        <f t="shared" si="61"/>
        <v>0.41544482877277827</v>
      </c>
      <c r="AD142" s="328">
        <f t="shared" si="62"/>
        <v>0.1444235090787859</v>
      </c>
      <c r="AE142" s="328">
        <f t="shared" si="63"/>
        <v>-4.7636583945649177E-3</v>
      </c>
      <c r="AF142" s="328">
        <f t="shared" si="64"/>
        <v>2261.9080427150025</v>
      </c>
      <c r="AG142" s="328">
        <f t="shared" si="65"/>
        <v>2236.838004279025</v>
      </c>
      <c r="AH142" s="328">
        <f t="shared" si="66"/>
        <v>8.4292846828081931</v>
      </c>
      <c r="AI142" s="328">
        <f t="shared" si="67"/>
        <v>166.46777545629664</v>
      </c>
      <c r="AJ142" s="328">
        <f t="shared" si="68"/>
        <v>2.9293957477444446</v>
      </c>
      <c r="AK142" s="337">
        <f t="shared" si="69"/>
        <v>50.769435378399379</v>
      </c>
      <c r="AL142" s="42">
        <f t="shared" si="70"/>
        <v>8.9158675912079577</v>
      </c>
      <c r="BA142" s="8"/>
    </row>
    <row r="143" spans="1:53" ht="15" x14ac:dyDescent="0.15">
      <c r="A143" s="116"/>
      <c r="B143" s="328">
        <f t="shared" si="43"/>
        <v>2261.9080427150025</v>
      </c>
      <c r="C143" s="328">
        <f t="shared" si="44"/>
        <v>2236.838004279025</v>
      </c>
      <c r="D143" s="328">
        <f t="shared" si="45"/>
        <v>8.4292846828081931</v>
      </c>
      <c r="E143" s="328">
        <f t="shared" si="36"/>
        <v>104.63592988893429</v>
      </c>
      <c r="F143" s="328">
        <f t="shared" si="46"/>
        <v>103.78223740331271</v>
      </c>
      <c r="G143" s="328">
        <f t="shared" si="47"/>
        <v>17926.433381550789</v>
      </c>
      <c r="H143" s="313">
        <f t="shared" si="37"/>
        <v>0.06</v>
      </c>
      <c r="I143" s="328">
        <f t="shared" si="48"/>
        <v>20.056030748781996</v>
      </c>
      <c r="J143" s="328">
        <f t="shared" si="38"/>
        <v>859</v>
      </c>
      <c r="K143" s="335">
        <f t="shared" si="49"/>
        <v>1</v>
      </c>
      <c r="L143" s="323">
        <f t="shared" si="50"/>
        <v>8.4892846828081936</v>
      </c>
      <c r="M143" s="323">
        <f t="shared" si="51"/>
        <v>8.4592846828081925</v>
      </c>
      <c r="N143" s="328">
        <f t="shared" si="52"/>
        <v>0.36183981060389669</v>
      </c>
      <c r="O143" s="328">
        <f t="shared" si="39"/>
        <v>48.382011560896508</v>
      </c>
      <c r="P143" s="332">
        <f t="shared" si="41"/>
        <v>161.48262247445979</v>
      </c>
      <c r="Q143" s="328">
        <f t="shared" si="53"/>
        <v>17021.610020297896</v>
      </c>
      <c r="R143" s="277">
        <f>IF(H143&gt;0, rate1(1,$L$52,$L$51,$L$54,L143,$L$53,$L$50,P143),"")</f>
        <v>2497.0020679563581</v>
      </c>
      <c r="S143" s="323">
        <f t="shared" si="54"/>
        <v>0.14089572408637346</v>
      </c>
      <c r="T143" s="323">
        <f t="shared" si="55"/>
        <v>0.42118264423616453</v>
      </c>
      <c r="U143" s="328">
        <f t="shared" si="40"/>
        <v>8.4292846828081931</v>
      </c>
      <c r="V143" s="336">
        <f t="shared" si="56"/>
        <v>8.4292846828081931</v>
      </c>
      <c r="W143" s="328">
        <f t="shared" si="57"/>
        <v>4.2750618408859964E-3</v>
      </c>
      <c r="X143" s="328">
        <f t="shared" si="58"/>
        <v>16687.712689298787</v>
      </c>
      <c r="Y143" s="328">
        <f t="shared" si="42"/>
        <v>160.33928976299828</v>
      </c>
      <c r="Z143" s="108">
        <f>IF(H143&gt;0, rate1(1,$L$52,$L$51,$L$54,U143,$L$53,$L$50,Y143),"")</f>
        <v>2495.9979427509643</v>
      </c>
      <c r="AA143" s="336">
        <f t="shared" si="59"/>
        <v>0.13818747138236287</v>
      </c>
      <c r="AB143" s="336">
        <f t="shared" si="60"/>
        <v>4.9605473335868917E-3</v>
      </c>
      <c r="AC143" s="328">
        <f t="shared" si="61"/>
        <v>0.42118264423616453</v>
      </c>
      <c r="AD143" s="328">
        <f t="shared" si="62"/>
        <v>0.14245601242380951</v>
      </c>
      <c r="AE143" s="328">
        <f t="shared" si="63"/>
        <v>-4.7033995857206591E-3</v>
      </c>
      <c r="AF143" s="328">
        <f t="shared" si="64"/>
        <v>2261.8486998813701</v>
      </c>
      <c r="AG143" s="328">
        <f t="shared" si="65"/>
        <v>2236.4168216347889</v>
      </c>
      <c r="AH143" s="328">
        <f t="shared" si="66"/>
        <v>8.4898973545383214</v>
      </c>
      <c r="AI143" s="328">
        <f t="shared" si="67"/>
        <v>168.67532856345471</v>
      </c>
      <c r="AJ143" s="328">
        <f t="shared" si="68"/>
        <v>2.9762500056787373</v>
      </c>
      <c r="AK143" s="337">
        <f t="shared" si="69"/>
        <v>53.642372235395072</v>
      </c>
      <c r="AL143" s="42">
        <f t="shared" si="70"/>
        <v>9.0588634103249159</v>
      </c>
      <c r="BA143" s="8"/>
    </row>
    <row r="144" spans="1:53" ht="15" x14ac:dyDescent="0.15">
      <c r="A144" s="116"/>
      <c r="B144" s="328">
        <f t="shared" si="43"/>
        <v>2261.8486998813701</v>
      </c>
      <c r="C144" s="328">
        <f t="shared" si="44"/>
        <v>2236.4168216347889</v>
      </c>
      <c r="D144" s="328">
        <f t="shared" si="45"/>
        <v>8.4898973545383214</v>
      </c>
      <c r="E144" s="328">
        <f t="shared" si="36"/>
        <v>106.36313743001557</v>
      </c>
      <c r="F144" s="328">
        <f t="shared" si="46"/>
        <v>105.49953365947493</v>
      </c>
      <c r="G144" s="328">
        <f t="shared" si="47"/>
        <v>18616.200480844484</v>
      </c>
      <c r="H144" s="313">
        <f t="shared" si="37"/>
        <v>0.06</v>
      </c>
      <c r="I144" s="328">
        <f t="shared" si="48"/>
        <v>20.345502597264932</v>
      </c>
      <c r="J144" s="328">
        <f t="shared" si="38"/>
        <v>859</v>
      </c>
      <c r="K144" s="335">
        <f t="shared" si="49"/>
        <v>1</v>
      </c>
      <c r="L144" s="323">
        <f t="shared" si="50"/>
        <v>8.5498973545383219</v>
      </c>
      <c r="M144" s="323">
        <f t="shared" si="51"/>
        <v>8.5198973545383225</v>
      </c>
      <c r="N144" s="328">
        <f t="shared" si="52"/>
        <v>0.36446809591571139</v>
      </c>
      <c r="O144" s="328">
        <f t="shared" si="39"/>
        <v>48.347275802973655</v>
      </c>
      <c r="P144" s="332">
        <f t="shared" si="41"/>
        <v>163.02523440525366</v>
      </c>
      <c r="Q144" s="328">
        <f t="shared" si="53"/>
        <v>17710.268593616358</v>
      </c>
      <c r="R144" s="277">
        <f>IF(H144&gt;0, rate1(1,$L$52,$L$51,$L$54,L144,$L$53,$L$50,P144),"")</f>
        <v>2498.3335195858654</v>
      </c>
      <c r="S144" s="323">
        <f t="shared" si="54"/>
        <v>0.14662321051431848</v>
      </c>
      <c r="T144" s="323">
        <f t="shared" si="55"/>
        <v>0.42708930030235681</v>
      </c>
      <c r="U144" s="328">
        <f t="shared" si="40"/>
        <v>8.4898973545383214</v>
      </c>
      <c r="V144" s="336">
        <f t="shared" si="56"/>
        <v>8.4898973545383214</v>
      </c>
      <c r="W144" s="328">
        <f t="shared" si="57"/>
        <v>4.3367644812946082E-3</v>
      </c>
      <c r="X144" s="328">
        <f t="shared" si="58"/>
        <v>17365.617815531845</v>
      </c>
      <c r="Y144" s="328">
        <f t="shared" si="42"/>
        <v>161.87917683260287</v>
      </c>
      <c r="Z144" s="108">
        <f>IF(H144&gt;0, rate1(1,$L$52,$L$51,$L$54,U144,$L$53,$L$50,Y144),"")</f>
        <v>2497.3468744342013</v>
      </c>
      <c r="AA144" s="336">
        <f t="shared" si="59"/>
        <v>0.14382664893925723</v>
      </c>
      <c r="AB144" s="336">
        <f t="shared" si="60"/>
        <v>5.0652878601297746E-3</v>
      </c>
      <c r="AC144" s="328">
        <f t="shared" si="61"/>
        <v>0.42708930030235681</v>
      </c>
      <c r="AD144" s="328">
        <f t="shared" si="62"/>
        <v>0.14048584208858228</v>
      </c>
      <c r="AE144" s="328">
        <f t="shared" si="63"/>
        <v>-4.6451385028395444E-3</v>
      </c>
      <c r="AF144" s="328">
        <f t="shared" si="64"/>
        <v>2261.7860786769834</v>
      </c>
      <c r="AG144" s="328">
        <f t="shared" si="65"/>
        <v>2235.9897323344867</v>
      </c>
      <c r="AH144" s="328">
        <f t="shared" si="66"/>
        <v>8.5505159454928048</v>
      </c>
      <c r="AI144" s="328">
        <f t="shared" si="67"/>
        <v>170.94967383424171</v>
      </c>
      <c r="AJ144" s="328">
        <f t="shared" si="68"/>
        <v>3.0237360261882489</v>
      </c>
      <c r="AK144" s="337">
        <f t="shared" si="69"/>
        <v>56.666119275999037</v>
      </c>
      <c r="AL144" s="42">
        <f t="shared" si="70"/>
        <v>9.2037555175609231</v>
      </c>
      <c r="BA144" s="8"/>
    </row>
    <row r="145" spans="1:53" ht="15" x14ac:dyDescent="0.15">
      <c r="A145" s="116"/>
      <c r="B145" s="328">
        <f t="shared" si="43"/>
        <v>2261.7860786769834</v>
      </c>
      <c r="C145" s="328">
        <f t="shared" si="44"/>
        <v>2235.9897323344867</v>
      </c>
      <c r="D145" s="328">
        <f t="shared" si="45"/>
        <v>8.5505159454928048</v>
      </c>
      <c r="E145" s="328">
        <f t="shared" si="36"/>
        <v>108.11053248663143</v>
      </c>
      <c r="F145" s="328">
        <f t="shared" si="46"/>
        <v>107.2368349583235</v>
      </c>
      <c r="G145" s="328">
        <f t="shared" si="47"/>
        <v>19328.117129846571</v>
      </c>
      <c r="H145" s="313">
        <f t="shared" si="37"/>
        <v>0.06</v>
      </c>
      <c r="I145" s="328">
        <f t="shared" si="48"/>
        <v>20.637077073997354</v>
      </c>
      <c r="J145" s="328">
        <f t="shared" si="38"/>
        <v>859</v>
      </c>
      <c r="K145" s="335">
        <f t="shared" si="49"/>
        <v>1</v>
      </c>
      <c r="L145" s="323">
        <f t="shared" si="50"/>
        <v>8.6105159454928053</v>
      </c>
      <c r="M145" s="323">
        <f t="shared" si="51"/>
        <v>8.5805159454928059</v>
      </c>
      <c r="N145" s="328">
        <f t="shared" si="52"/>
        <v>0.36709708005880515</v>
      </c>
      <c r="O145" s="328">
        <f t="shared" si="39"/>
        <v>48.310618807839418</v>
      </c>
      <c r="P145" s="332">
        <f t="shared" si="41"/>
        <v>164.5716610149702</v>
      </c>
      <c r="Q145" s="328">
        <f t="shared" si="53"/>
        <v>18421.077960193343</v>
      </c>
      <c r="R145" s="277">
        <f>IF(H145&gt;0, rate1(1,$L$52,$L$51,$L$54,L145,$L$53,$L$50,P145),"")</f>
        <v>2499.642079875236</v>
      </c>
      <c r="S145" s="323">
        <f t="shared" si="54"/>
        <v>0.15254381833457278</v>
      </c>
      <c r="T145" s="323">
        <f t="shared" si="55"/>
        <v>0.43317529330824306</v>
      </c>
      <c r="U145" s="328">
        <f t="shared" si="40"/>
        <v>8.5505159454928048</v>
      </c>
      <c r="V145" s="336">
        <f t="shared" si="56"/>
        <v>8.5505159454928048</v>
      </c>
      <c r="W145" s="328">
        <f t="shared" si="57"/>
        <v>4.3989153094088351E-3</v>
      </c>
      <c r="X145" s="328">
        <f t="shared" si="58"/>
        <v>18065.373996265254</v>
      </c>
      <c r="Y145" s="328">
        <f t="shared" si="42"/>
        <v>163.42289117410309</v>
      </c>
      <c r="Z145" s="108">
        <f>IF(H145&gt;0, rate1(1,$L$52,$L$51,$L$54,U145,$L$53,$L$50,Y145),"")</f>
        <v>2498.6724829321524</v>
      </c>
      <c r="AA145" s="336">
        <f t="shared" si="59"/>
        <v>0.14965630642534647</v>
      </c>
      <c r="AB145" s="336">
        <f t="shared" si="60"/>
        <v>5.173102761445534E-3</v>
      </c>
      <c r="AC145" s="328">
        <f t="shared" si="61"/>
        <v>0.43317529330824306</v>
      </c>
      <c r="AD145" s="328">
        <f t="shared" si="62"/>
        <v>0.13851205488145099</v>
      </c>
      <c r="AE145" s="328">
        <f t="shared" si="63"/>
        <v>-4.5887909877753881E-3</v>
      </c>
      <c r="AF145" s="328">
        <f t="shared" si="64"/>
        <v>2261.7200004637339</v>
      </c>
      <c r="AG145" s="328">
        <f t="shared" si="65"/>
        <v>2235.5565570411786</v>
      </c>
      <c r="AH145" s="328">
        <f t="shared" si="66"/>
        <v>8.6111404456682354</v>
      </c>
      <c r="AI145" s="328">
        <f t="shared" si="67"/>
        <v>173.29492762014314</v>
      </c>
      <c r="AJ145" s="328">
        <f t="shared" si="68"/>
        <v>3.0718735060827331</v>
      </c>
      <c r="AK145" s="337">
        <f t="shared" si="69"/>
        <v>59.848552676232252</v>
      </c>
      <c r="AL145" s="42">
        <f t="shared" si="70"/>
        <v>9.3506012873845368</v>
      </c>
      <c r="BA145" s="8"/>
    </row>
    <row r="146" spans="1:53" ht="15" x14ac:dyDescent="0.15">
      <c r="A146" s="116"/>
      <c r="B146" s="328">
        <f t="shared" si="43"/>
        <v>2261.7200004637339</v>
      </c>
      <c r="C146" s="328">
        <f t="shared" si="44"/>
        <v>2235.5565570411786</v>
      </c>
      <c r="D146" s="328">
        <f t="shared" si="45"/>
        <v>8.6111404456682354</v>
      </c>
      <c r="E146" s="328">
        <f t="shared" si="36"/>
        <v>109.87850283375633</v>
      </c>
      <c r="F146" s="328">
        <f t="shared" si="46"/>
        <v>108.99451766019388</v>
      </c>
      <c r="G146" s="328">
        <f t="shared" si="47"/>
        <v>20062.801504120114</v>
      </c>
      <c r="H146" s="313">
        <f t="shared" si="37"/>
        <v>0.06</v>
      </c>
      <c r="I146" s="328">
        <f t="shared" si="48"/>
        <v>20.9307547380442</v>
      </c>
      <c r="J146" s="328">
        <f t="shared" si="38"/>
        <v>859</v>
      </c>
      <c r="K146" s="335">
        <f t="shared" si="49"/>
        <v>1</v>
      </c>
      <c r="L146" s="323">
        <f t="shared" si="50"/>
        <v>8.6711404456682359</v>
      </c>
      <c r="M146" s="323">
        <f t="shared" si="51"/>
        <v>8.6411404456682348</v>
      </c>
      <c r="N146" s="328">
        <f t="shared" si="52"/>
        <v>0.3697267627286962</v>
      </c>
      <c r="O146" s="328">
        <f t="shared" si="39"/>
        <v>48.271936711889602</v>
      </c>
      <c r="P146" s="332">
        <f t="shared" si="41"/>
        <v>166.12188588665774</v>
      </c>
      <c r="Q146" s="328">
        <f t="shared" si="53"/>
        <v>19154.659001209264</v>
      </c>
      <c r="R146" s="277">
        <f>IF(H146&gt;0, rate1(1,$L$52,$L$51,$L$54,L146,$L$53,$L$50,P146),"")</f>
        <v>2500.92830901261</v>
      </c>
      <c r="S146" s="323">
        <f t="shared" si="54"/>
        <v>0.15866402194338999</v>
      </c>
      <c r="T146" s="323">
        <f t="shared" si="55"/>
        <v>0.43945198157663812</v>
      </c>
      <c r="U146" s="328">
        <f t="shared" si="40"/>
        <v>8.6111404456682354</v>
      </c>
      <c r="V146" s="336">
        <f t="shared" si="56"/>
        <v>8.6111404456682354</v>
      </c>
      <c r="W146" s="328">
        <f t="shared" si="57"/>
        <v>4.4615144443298504E-3</v>
      </c>
      <c r="X146" s="328">
        <f t="shared" si="58"/>
        <v>18787.59273458441</v>
      </c>
      <c r="Y146" s="328">
        <f t="shared" si="42"/>
        <v>164.97041622400693</v>
      </c>
      <c r="Z146" s="108">
        <f>IF(H146&gt;0, rate1(1,$L$52,$L$51,$L$54,U146,$L$53,$L$50,Y146),"")</f>
        <v>2499.9753422333633</v>
      </c>
      <c r="AA146" s="336">
        <f t="shared" si="59"/>
        <v>0.15568281962729297</v>
      </c>
      <c r="AB146" s="336">
        <f t="shared" si="60"/>
        <v>5.2841687318981286E-3</v>
      </c>
      <c r="AC146" s="328">
        <f t="shared" si="61"/>
        <v>0.43945198157663812</v>
      </c>
      <c r="AD146" s="328">
        <f t="shared" si="62"/>
        <v>0.13653368858353029</v>
      </c>
      <c r="AE146" s="328">
        <f t="shared" si="63"/>
        <v>-4.5342756406088446E-3</v>
      </c>
      <c r="AF146" s="328">
        <f t="shared" si="64"/>
        <v>2261.650275244886</v>
      </c>
      <c r="AG146" s="328">
        <f t="shared" si="65"/>
        <v>2235.1171050596022</v>
      </c>
      <c r="AH146" s="328">
        <f t="shared" si="66"/>
        <v>8.6717708452791431</v>
      </c>
      <c r="AI146" s="328">
        <f t="shared" si="67"/>
        <v>175.71554530091183</v>
      </c>
      <c r="AJ146" s="328">
        <f t="shared" si="68"/>
        <v>3.1206833797774309</v>
      </c>
      <c r="AK146" s="337">
        <f t="shared" si="69"/>
        <v>63.198017335282664</v>
      </c>
      <c r="AL146" s="42">
        <f t="shared" si="70"/>
        <v>9.4994616302102397</v>
      </c>
      <c r="BA146" s="8"/>
    </row>
    <row r="147" spans="1:53" ht="15" x14ac:dyDescent="0.15">
      <c r="A147" s="116"/>
      <c r="B147" s="328">
        <f t="shared" si="43"/>
        <v>2261.650275244886</v>
      </c>
      <c r="C147" s="328">
        <f t="shared" si="44"/>
        <v>2235.1171050596022</v>
      </c>
      <c r="D147" s="328">
        <f t="shared" si="45"/>
        <v>8.6717708452791431</v>
      </c>
      <c r="E147" s="328">
        <f t="shared" si="36"/>
        <v>111.66746093982488</v>
      </c>
      <c r="F147" s="328">
        <f t="shared" si="46"/>
        <v>110.7729818867906</v>
      </c>
      <c r="G147" s="328">
        <f t="shared" si="47"/>
        <v>20820.891342465769</v>
      </c>
      <c r="H147" s="313">
        <f t="shared" si="37"/>
        <v>0.06</v>
      </c>
      <c r="I147" s="328">
        <f t="shared" si="48"/>
        <v>21.226536148227027</v>
      </c>
      <c r="J147" s="328">
        <f t="shared" si="38"/>
        <v>859</v>
      </c>
      <c r="K147" s="335">
        <f t="shared" si="49"/>
        <v>1</v>
      </c>
      <c r="L147" s="323">
        <f t="shared" si="50"/>
        <v>8.7317708452791436</v>
      </c>
      <c r="M147" s="323">
        <f t="shared" si="51"/>
        <v>8.7017708452791425</v>
      </c>
      <c r="N147" s="328">
        <f t="shared" si="52"/>
        <v>0.37235714363026773</v>
      </c>
      <c r="O147" s="328">
        <f t="shared" si="39"/>
        <v>48.231119167574633</v>
      </c>
      <c r="P147" s="332">
        <f t="shared" si="41"/>
        <v>167.67589279796994</v>
      </c>
      <c r="Q147" s="328">
        <f t="shared" si="53"/>
        <v>19911.652473461167</v>
      </c>
      <c r="R147" s="277">
        <f>IF(H147&gt;0, rate1(1,$L$52,$L$51,$L$54,L147,$L$53,$L$50,P147),"")</f>
        <v>2502.1927494362876</v>
      </c>
      <c r="S147" s="323">
        <f t="shared" si="54"/>
        <v>0.16499060038923266</v>
      </c>
      <c r="T147" s="323">
        <f t="shared" si="55"/>
        <v>0.44593167909707232</v>
      </c>
      <c r="U147" s="328">
        <f t="shared" si="40"/>
        <v>8.6717708452791431</v>
      </c>
      <c r="V147" s="336">
        <f t="shared" si="56"/>
        <v>8.6717708452791431</v>
      </c>
      <c r="W147" s="328">
        <f t="shared" si="57"/>
        <v>4.524562005215671E-3</v>
      </c>
      <c r="X147" s="328">
        <f t="shared" si="58"/>
        <v>19532.904875718617</v>
      </c>
      <c r="Y147" s="328">
        <f t="shared" si="42"/>
        <v>166.52173561613043</v>
      </c>
      <c r="Z147" s="108">
        <f>IF(H147&gt;0, rate1(1,$L$52,$L$51,$L$54,U147,$L$53,$L$50,Y147),"")</f>
        <v>2501.2560080364087</v>
      </c>
      <c r="AA147" s="336">
        <f t="shared" si="59"/>
        <v>0.1619128624529165</v>
      </c>
      <c r="AB147" s="336">
        <f t="shared" si="60"/>
        <v>5.3986773003797377E-3</v>
      </c>
      <c r="AC147" s="328">
        <f t="shared" si="61"/>
        <v>0.44593167909707232</v>
      </c>
      <c r="AD147" s="328">
        <f t="shared" si="62"/>
        <v>0.1345497591054502</v>
      </c>
      <c r="AE147" s="328">
        <f t="shared" si="63"/>
        <v>-4.4815136447638468E-3</v>
      </c>
      <c r="AF147" s="328">
        <f t="shared" si="64"/>
        <v>2261.5767007094191</v>
      </c>
      <c r="AG147" s="328">
        <f t="shared" si="65"/>
        <v>2234.671173380505</v>
      </c>
      <c r="AH147" s="328">
        <f t="shared" si="66"/>
        <v>8.7324071347519556</v>
      </c>
      <c r="AI147" s="328">
        <f t="shared" si="67"/>
        <v>178.21635811131461</v>
      </c>
      <c r="AJ147" s="328">
        <f t="shared" si="68"/>
        <v>3.1701879236972403</v>
      </c>
      <c r="AK147" s="337">
        <f t="shared" si="69"/>
        <v>66.723363441843077</v>
      </c>
      <c r="AL147" s="42">
        <f t="shared" si="70"/>
        <v>9.6504012836237223</v>
      </c>
      <c r="BA147" s="8"/>
    </row>
    <row r="148" spans="1:53" ht="15" x14ac:dyDescent="0.15">
      <c r="A148" s="116"/>
      <c r="B148" s="328">
        <f t="shared" si="43"/>
        <v>2261.5767007094191</v>
      </c>
      <c r="C148" s="328">
        <f t="shared" si="44"/>
        <v>2234.671173380505</v>
      </c>
      <c r="D148" s="328">
        <f t="shared" si="45"/>
        <v>8.7324071347519556</v>
      </c>
      <c r="E148" s="328">
        <f t="shared" si="36"/>
        <v>113.4778460326834</v>
      </c>
      <c r="F148" s="328">
        <f t="shared" si="46"/>
        <v>112.57265348625414</v>
      </c>
      <c r="G148" s="328">
        <f t="shared" si="47"/>
        <v>21603.045078893399</v>
      </c>
      <c r="H148" s="313">
        <f t="shared" si="37"/>
        <v>0.06</v>
      </c>
      <c r="I148" s="328">
        <f t="shared" si="48"/>
        <v>21.524421863131284</v>
      </c>
      <c r="J148" s="328">
        <f t="shared" si="38"/>
        <v>859</v>
      </c>
      <c r="K148" s="335">
        <f t="shared" si="49"/>
        <v>1</v>
      </c>
      <c r="L148" s="323">
        <f t="shared" si="50"/>
        <v>8.7924071347519561</v>
      </c>
      <c r="M148" s="323">
        <f t="shared" si="51"/>
        <v>8.7624071347519568</v>
      </c>
      <c r="N148" s="328">
        <f t="shared" si="52"/>
        <v>0.37498822247717101</v>
      </c>
      <c r="O148" s="328">
        <f t="shared" si="39"/>
        <v>48.188048810943641</v>
      </c>
      <c r="P148" s="332">
        <f t="shared" si="41"/>
        <v>169.23366571755489</v>
      </c>
      <c r="Q148" s="328">
        <f t="shared" si="53"/>
        <v>20692.720177753639</v>
      </c>
      <c r="R148" s="277">
        <f>IF(H148&gt;0, rate1(1,$L$52,$L$51,$L$54,L148,$L$53,$L$50,P148),"")</f>
        <v>2503.4359265238591</v>
      </c>
      <c r="S148" s="323">
        <f t="shared" si="54"/>
        <v>0.17153066168006625</v>
      </c>
      <c r="T148" s="323">
        <f t="shared" si="55"/>
        <v>0.45262776198527233</v>
      </c>
      <c r="U148" s="328">
        <f t="shared" si="40"/>
        <v>8.7324071347519556</v>
      </c>
      <c r="V148" s="336">
        <f t="shared" si="56"/>
        <v>8.7324071347519556</v>
      </c>
      <c r="W148" s="328">
        <f t="shared" si="57"/>
        <v>4.5880581111461538E-3</v>
      </c>
      <c r="X148" s="328">
        <f t="shared" si="58"/>
        <v>20301.961723335295</v>
      </c>
      <c r="Y148" s="328">
        <f t="shared" si="42"/>
        <v>168.07683317791893</v>
      </c>
      <c r="Z148" s="108">
        <f>IF(H148&gt;0, rate1(1,$L$52,$L$51,$L$54,U148,$L$53,$L$50,Y148),"")</f>
        <v>2502.5150184639961</v>
      </c>
      <c r="AA148" s="336">
        <f t="shared" si="59"/>
        <v>0.16835343058141858</v>
      </c>
      <c r="AB148" s="336">
        <f t="shared" si="60"/>
        <v>5.5168364541607444E-3</v>
      </c>
      <c r="AC148" s="328">
        <f t="shared" si="61"/>
        <v>0.45262776198527233</v>
      </c>
      <c r="AD148" s="328">
        <f t="shared" si="62"/>
        <v>0.13255925738366947</v>
      </c>
      <c r="AE148" s="328">
        <f t="shared" si="63"/>
        <v>-4.4304285966504315E-3</v>
      </c>
      <c r="AF148" s="328">
        <f t="shared" si="64"/>
        <v>2261.4990611699109</v>
      </c>
      <c r="AG148" s="328">
        <f t="shared" si="65"/>
        <v>2234.2185456185198</v>
      </c>
      <c r="AH148" s="328">
        <f t="shared" si="66"/>
        <v>8.7930493047190854</v>
      </c>
      <c r="AI148" s="328">
        <f t="shared" si="67"/>
        <v>180.80261499393262</v>
      </c>
      <c r="AJ148" s="328">
        <f t="shared" si="68"/>
        <v>3.2204108723066662</v>
      </c>
      <c r="AK148" s="337">
        <f t="shared" si="69"/>
        <v>70.433986869528724</v>
      </c>
      <c r="AL148" s="42">
        <f t="shared" si="70"/>
        <v>9.8034891352413407</v>
      </c>
      <c r="BA148" s="8"/>
    </row>
    <row r="149" spans="1:53" ht="15" x14ac:dyDescent="0.15">
      <c r="A149" s="116"/>
      <c r="B149" s="328">
        <f t="shared" si="43"/>
        <v>2261.4990611699109</v>
      </c>
      <c r="C149" s="328">
        <f t="shared" si="44"/>
        <v>2234.2185456185198</v>
      </c>
      <c r="D149" s="328">
        <f t="shared" si="45"/>
        <v>8.7930493047190854</v>
      </c>
      <c r="E149" s="328">
        <f t="shared" si="36"/>
        <v>115.31012639484331</v>
      </c>
      <c r="F149" s="328">
        <f t="shared" si="46"/>
        <v>114.39398621376336</v>
      </c>
      <c r="G149" s="328">
        <f t="shared" si="47"/>
        <v>22409.943086635645</v>
      </c>
      <c r="H149" s="313">
        <f t="shared" si="37"/>
        <v>0.06</v>
      </c>
      <c r="I149" s="328">
        <f t="shared" si="48"/>
        <v>21.824412441112873</v>
      </c>
      <c r="J149" s="328">
        <f t="shared" si="38"/>
        <v>859</v>
      </c>
      <c r="K149" s="335">
        <f t="shared" si="49"/>
        <v>1</v>
      </c>
      <c r="L149" s="323">
        <f t="shared" si="50"/>
        <v>8.8530493047190859</v>
      </c>
      <c r="M149" s="323">
        <f t="shared" si="51"/>
        <v>8.8230493047190848</v>
      </c>
      <c r="N149" s="328">
        <f t="shared" si="52"/>
        <v>0.3776199989916762</v>
      </c>
      <c r="O149" s="328">
        <f t="shared" si="39"/>
        <v>48.142600671319613</v>
      </c>
      <c r="P149" s="332">
        <f t="shared" si="41"/>
        <v>170.79518880153492</v>
      </c>
      <c r="Q149" s="328">
        <f t="shared" si="53"/>
        <v>21498.546244429315</v>
      </c>
      <c r="R149" s="277">
        <f>IF(H149&gt;0, rate1(1,$L$52,$L$51,$L$54,L149,$L$53,$L$50,P149),"")</f>
        <v>2504.6583492497107</v>
      </c>
      <c r="S149" s="323">
        <f t="shared" si="54"/>
        <v>0.17829166979240138</v>
      </c>
      <c r="T149" s="323">
        <f t="shared" si="55"/>
        <v>0.45955478983190212</v>
      </c>
      <c r="U149" s="328">
        <f t="shared" si="40"/>
        <v>8.7930493047190854</v>
      </c>
      <c r="V149" s="336">
        <f t="shared" si="56"/>
        <v>8.7930493047190854</v>
      </c>
      <c r="W149" s="328">
        <f t="shared" si="57"/>
        <v>4.65200288110168E-3</v>
      </c>
      <c r="X149" s="328">
        <f t="shared" si="58"/>
        <v>21095.436266230976</v>
      </c>
      <c r="Y149" s="328">
        <f t="shared" si="42"/>
        <v>169.63569292686137</v>
      </c>
      <c r="Z149" s="108">
        <f>IF(H149&gt;0, rate1(1,$L$52,$L$51,$L$54,U149,$L$53,$L$50,Y149),"")</f>
        <v>2503.7528947441206</v>
      </c>
      <c r="AA149" s="336">
        <f t="shared" si="59"/>
        <v>0.17501186773075947</v>
      </c>
      <c r="AB149" s="336">
        <f t="shared" si="60"/>
        <v>5.6388724869359296E-3</v>
      </c>
      <c r="AC149" s="328">
        <f t="shared" si="61"/>
        <v>0.45955478983190212</v>
      </c>
      <c r="AD149" s="328">
        <f t="shared" si="62"/>
        <v>0.13056114597771257</v>
      </c>
      <c r="AE149" s="328">
        <f t="shared" si="63"/>
        <v>-4.3809463401299044E-3</v>
      </c>
      <c r="AF149" s="328">
        <f t="shared" si="64"/>
        <v>2261.4171263790709</v>
      </c>
      <c r="AG149" s="328">
        <f t="shared" si="65"/>
        <v>2233.7589908286877</v>
      </c>
      <c r="AH149" s="328">
        <f t="shared" si="66"/>
        <v>8.853697346013611</v>
      </c>
      <c r="AI149" s="328">
        <f t="shared" si="67"/>
        <v>183.48003030815173</v>
      </c>
      <c r="AJ149" s="328">
        <f t="shared" si="68"/>
        <v>3.2713775473922637</v>
      </c>
      <c r="AK149" s="337">
        <f t="shared" si="69"/>
        <v>74.339873911624451</v>
      </c>
      <c r="AL149" s="42">
        <f t="shared" si="70"/>
        <v>9.958798581521128</v>
      </c>
      <c r="BA149" s="8"/>
    </row>
    <row r="150" spans="1:53" ht="15" x14ac:dyDescent="0.15">
      <c r="A150" s="116"/>
      <c r="B150" s="328">
        <f t="shared" si="43"/>
        <v>2261.4171263790709</v>
      </c>
      <c r="C150" s="328">
        <f t="shared" si="44"/>
        <v>2233.7589908286877</v>
      </c>
      <c r="D150" s="328">
        <f t="shared" si="45"/>
        <v>8.853697346013611</v>
      </c>
      <c r="E150" s="328">
        <f t="shared" si="36"/>
        <v>117.16480192013356</v>
      </c>
      <c r="F150" s="328">
        <f t="shared" si="46"/>
        <v>116.23746415748843</v>
      </c>
      <c r="G150" s="328">
        <f t="shared" si="47"/>
        <v>23242.289048905954</v>
      </c>
      <c r="H150" s="313">
        <f t="shared" si="37"/>
        <v>0.06</v>
      </c>
      <c r="I150" s="328">
        <f t="shared" si="48"/>
        <v>22.126508440306498</v>
      </c>
      <c r="J150" s="328">
        <f t="shared" si="38"/>
        <v>859</v>
      </c>
      <c r="K150" s="335">
        <f t="shared" si="49"/>
        <v>1</v>
      </c>
      <c r="L150" s="323">
        <f t="shared" si="50"/>
        <v>8.9136973460136115</v>
      </c>
      <c r="M150" s="323">
        <f t="shared" si="51"/>
        <v>8.8836973460136122</v>
      </c>
      <c r="N150" s="328">
        <f t="shared" si="52"/>
        <v>0.3802524729047434</v>
      </c>
      <c r="O150" s="328">
        <f t="shared" si="39"/>
        <v>48.094641515213112</v>
      </c>
      <c r="P150" s="332">
        <f t="shared" si="41"/>
        <v>172.36044639008449</v>
      </c>
      <c r="Q150" s="328">
        <f t="shared" si="53"/>
        <v>22329.838551601155</v>
      </c>
      <c r="R150" s="277">
        <f>IF(H150&gt;0, rate1(1,$L$52,$L$51,$L$54,L150,$L$53,$L$50,P150),"")</f>
        <v>2505.8605108125912</v>
      </c>
      <c r="S150" s="323">
        <f t="shared" si="54"/>
        <v>0.18528147475629311</v>
      </c>
      <c r="T150" s="323">
        <f t="shared" si="55"/>
        <v>0.4667286444615929</v>
      </c>
      <c r="U150" s="328">
        <f t="shared" si="40"/>
        <v>8.853697346013611</v>
      </c>
      <c r="V150" s="336">
        <f t="shared" si="56"/>
        <v>8.853697346013611</v>
      </c>
      <c r="W150" s="328">
        <f t="shared" si="57"/>
        <v>4.7163964341123688E-3</v>
      </c>
      <c r="X150" s="328">
        <f t="shared" si="58"/>
        <v>21914.024529902785</v>
      </c>
      <c r="Y150" s="328">
        <f t="shared" si="42"/>
        <v>171.19829906700355</v>
      </c>
      <c r="Z150" s="108">
        <f>IF(H150&gt;0, rate1(1,$L$52,$L$51,$L$54,U150,$L$53,$L$50,Y150),"")</f>
        <v>2504.9701418600284</v>
      </c>
      <c r="AA150" s="336">
        <f t="shared" si="59"/>
        <v>0.18189589490301825</v>
      </c>
      <c r="AB150" s="336">
        <f t="shared" si="60"/>
        <v>5.7650321086620947E-3</v>
      </c>
      <c r="AC150" s="328">
        <f t="shared" si="61"/>
        <v>0.4667286444615929</v>
      </c>
      <c r="AD150" s="328">
        <f t="shared" si="62"/>
        <v>0.1285543553239904</v>
      </c>
      <c r="AE150" s="328">
        <f t="shared" si="63"/>
        <v>-4.3329948035890535E-3</v>
      </c>
      <c r="AF150" s="328">
        <f t="shared" si="64"/>
        <v>2261.3306502075138</v>
      </c>
      <c r="AG150" s="328">
        <f t="shared" si="65"/>
        <v>2233.2922621842263</v>
      </c>
      <c r="AH150" s="328">
        <f t="shared" si="66"/>
        <v>8.9143512496633726</v>
      </c>
      <c r="AI150" s="328">
        <f t="shared" si="67"/>
        <v>186.25483838693157</v>
      </c>
      <c r="AJ150" s="328">
        <f t="shared" si="68"/>
        <v>3.3231150024997449</v>
      </c>
      <c r="AK150" s="337">
        <f t="shared" si="69"/>
        <v>78.451650948364318</v>
      </c>
      <c r="AL150" s="42">
        <f t="shared" si="70"/>
        <v>10.11640792755583</v>
      </c>
      <c r="BA150" s="8"/>
    </row>
    <row r="151" spans="1:53" ht="15" x14ac:dyDescent="0.15">
      <c r="A151" s="116"/>
      <c r="B151" s="328">
        <f t="shared" si="43"/>
        <v>2261.3306502075138</v>
      </c>
      <c r="C151" s="328">
        <f t="shared" si="44"/>
        <v>2233.2922621842263</v>
      </c>
      <c r="D151" s="328">
        <f t="shared" si="45"/>
        <v>8.9143512496633726</v>
      </c>
      <c r="E151" s="328">
        <f t="shared" si="36"/>
        <v>119.04240696922831</v>
      </c>
      <c r="F151" s="328">
        <f t="shared" si="46"/>
        <v>118.10360444468094</v>
      </c>
      <c r="G151" s="328">
        <f t="shared" si="47"/>
        <v>24100.811473467162</v>
      </c>
      <c r="H151" s="313">
        <f t="shared" si="37"/>
        <v>0.06</v>
      </c>
      <c r="I151" s="328">
        <f t="shared" si="48"/>
        <v>22.430710418630042</v>
      </c>
      <c r="J151" s="328">
        <f t="shared" si="38"/>
        <v>859</v>
      </c>
      <c r="K151" s="335">
        <f t="shared" si="49"/>
        <v>1</v>
      </c>
      <c r="L151" s="323">
        <f t="shared" si="50"/>
        <v>8.9743512496633731</v>
      </c>
      <c r="M151" s="323">
        <f t="shared" si="51"/>
        <v>8.9443512496633737</v>
      </c>
      <c r="N151" s="328">
        <f t="shared" si="52"/>
        <v>0.38288564395518421</v>
      </c>
      <c r="O151" s="328">
        <f t="shared" si="39"/>
        <v>48.04402911527697</v>
      </c>
      <c r="P151" s="332">
        <f t="shared" si="41"/>
        <v>173.92942300407285</v>
      </c>
      <c r="Q151" s="328">
        <f t="shared" si="53"/>
        <v>23187.330294173495</v>
      </c>
      <c r="R151" s="277">
        <f>IF(H151&gt;0, rate1(1,$L$52,$L$51,$L$54,L151,$L$53,$L$50,P151),"")</f>
        <v>2507.0428892347886</v>
      </c>
      <c r="S151" s="323">
        <f t="shared" si="54"/>
        <v>0.19250834625304336</v>
      </c>
      <c r="T151" s="323">
        <f t="shared" si="55"/>
        <v>0.47416668912737636</v>
      </c>
      <c r="U151" s="328">
        <f t="shared" si="40"/>
        <v>8.9143512496633726</v>
      </c>
      <c r="V151" s="336">
        <f t="shared" si="56"/>
        <v>8.9143512496633726</v>
      </c>
      <c r="W151" s="328">
        <f t="shared" si="57"/>
        <v>4.78123888897386E-3</v>
      </c>
      <c r="X151" s="328">
        <f t="shared" si="58"/>
        <v>22758.447069811355</v>
      </c>
      <c r="Y151" s="328">
        <f t="shared" si="42"/>
        <v>172.76463598552982</v>
      </c>
      <c r="Z151" s="108">
        <f>IF(H151&gt;0, rate1(1,$L$52,$L$51,$L$54,U151,$L$53,$L$50,Y151),"")</f>
        <v>2506.1672491706099</v>
      </c>
      <c r="AA151" s="336">
        <f t="shared" si="59"/>
        <v>0.18901364302864415</v>
      </c>
      <c r="AB151" s="336">
        <f t="shared" si="60"/>
        <v>5.8955848614143016E-3</v>
      </c>
      <c r="AC151" s="328">
        <f t="shared" si="61"/>
        <v>0.47416668912737636</v>
      </c>
      <c r="AD151" s="328">
        <f t="shared" si="62"/>
        <v>0.12653777959480844</v>
      </c>
      <c r="AE151" s="328">
        <f t="shared" si="63"/>
        <v>-4.2865038377645943E-3</v>
      </c>
      <c r="AF151" s="328">
        <f t="shared" si="64"/>
        <v>2261.2393691623415</v>
      </c>
      <c r="AG151" s="328">
        <f t="shared" si="65"/>
        <v>2232.818095495099</v>
      </c>
      <c r="AH151" s="328">
        <f t="shared" si="66"/>
        <v>8.97501100688633</v>
      </c>
      <c r="AI151" s="328">
        <f t="shared" si="67"/>
        <v>189.13385613123825</v>
      </c>
      <c r="AJ151" s="328">
        <f t="shared" si="68"/>
        <v>3.375652184758422</v>
      </c>
      <c r="AK151" s="337">
        <f t="shared" si="69"/>
        <v>82.780639738910651</v>
      </c>
      <c r="AL151" s="42">
        <f t="shared" si="70"/>
        <v>10.276400833730204</v>
      </c>
      <c r="BA151" s="8"/>
    </row>
    <row r="152" spans="1:53" ht="15" x14ac:dyDescent="0.15">
      <c r="A152" s="116"/>
      <c r="B152" s="328">
        <f t="shared" si="43"/>
        <v>2261.2393691623415</v>
      </c>
      <c r="C152" s="328">
        <f t="shared" si="44"/>
        <v>2232.818095495099</v>
      </c>
      <c r="D152" s="328">
        <f t="shared" si="45"/>
        <v>8.97501100688633</v>
      </c>
      <c r="E152" s="328">
        <f t="shared" si="36"/>
        <v>120.94351356810098</v>
      </c>
      <c r="F152" s="328">
        <f t="shared" si="46"/>
        <v>119.99296026866465</v>
      </c>
      <c r="G152" s="328">
        <f t="shared" si="47"/>
        <v>24986.265370942037</v>
      </c>
      <c r="H152" s="313">
        <f t="shared" si="37"/>
        <v>0.06</v>
      </c>
      <c r="I152" s="328">
        <f t="shared" si="48"/>
        <v>22.737018933794026</v>
      </c>
      <c r="J152" s="328">
        <f t="shared" si="38"/>
        <v>859</v>
      </c>
      <c r="K152" s="335">
        <f t="shared" si="49"/>
        <v>1</v>
      </c>
      <c r="L152" s="323">
        <f t="shared" si="50"/>
        <v>9.0350110068863305</v>
      </c>
      <c r="M152" s="323">
        <f t="shared" si="51"/>
        <v>9.0050110068863312</v>
      </c>
      <c r="N152" s="328">
        <f t="shared" si="52"/>
        <v>0.38551951189013778</v>
      </c>
      <c r="O152" s="328">
        <f t="shared" si="39"/>
        <v>47.990611433545936</v>
      </c>
      <c r="P152" s="332">
        <f t="shared" si="41"/>
        <v>175.5021033418187</v>
      </c>
      <c r="Q152" s="328">
        <f t="shared" si="53"/>
        <v>24071.78172482142</v>
      </c>
      <c r="R152" s="277">
        <f>IF(H152&gt;0, rate1(1,$L$52,$L$51,$L$54,L152,$L$53,$L$50,P152),"")</f>
        <v>2508.2059479344243</v>
      </c>
      <c r="S152" s="323">
        <f t="shared" si="54"/>
        <v>0.19998101123781259</v>
      </c>
      <c r="T152" s="323">
        <f t="shared" si="55"/>
        <v>0.48188795179302529</v>
      </c>
      <c r="U152" s="328">
        <f t="shared" si="40"/>
        <v>8.97501100688633</v>
      </c>
      <c r="V152" s="336">
        <f t="shared" si="56"/>
        <v>8.97501100688633</v>
      </c>
      <c r="W152" s="328">
        <f t="shared" si="57"/>
        <v>4.8465303647233782E-3</v>
      </c>
      <c r="X152" s="328">
        <f t="shared" si="58"/>
        <v>23629.450625965939</v>
      </c>
      <c r="Y152" s="328">
        <f t="shared" si="42"/>
        <v>174.33468824945743</v>
      </c>
      <c r="Z152" s="108">
        <f>IF(H152&gt;0, rate1(1,$L$52,$L$51,$L$54,U152,$L$53,$L$50,Y152),"")</f>
        <v>2507.3446910028156</v>
      </c>
      <c r="AA152" s="336">
        <f t="shared" si="59"/>
        <v>0.19637368950278991</v>
      </c>
      <c r="AB152" s="336">
        <f t="shared" si="60"/>
        <v>6.0308258968335554E-3</v>
      </c>
      <c r="AC152" s="328">
        <f t="shared" si="61"/>
        <v>0.48188795179302529</v>
      </c>
      <c r="AD152" s="328">
        <f t="shared" si="62"/>
        <v>0.12451027210111797</v>
      </c>
      <c r="AE152" s="328">
        <f t="shared" si="63"/>
        <v>-4.2414050555490785E-3</v>
      </c>
      <c r="AF152" s="328">
        <f t="shared" si="64"/>
        <v>2261.1430007224385</v>
      </c>
      <c r="AG152" s="328">
        <f t="shared" si="65"/>
        <v>2232.336207543306</v>
      </c>
      <c r="AH152" s="328">
        <f t="shared" si="66"/>
        <v>9.0356766090850869</v>
      </c>
      <c r="AI152" s="328">
        <f t="shared" si="67"/>
        <v>192.12455507884954</v>
      </c>
      <c r="AJ152" s="328">
        <f t="shared" si="68"/>
        <v>3.4290201167247689</v>
      </c>
      <c r="AK152" s="337">
        <f t="shared" si="69"/>
        <v>87.338919148779482</v>
      </c>
      <c r="AL152" s="42">
        <f t="shared" si="70"/>
        <v>10.438866816146938</v>
      </c>
      <c r="BA152" s="8"/>
    </row>
    <row r="153" spans="1:53" ht="15" x14ac:dyDescent="0.15">
      <c r="A153" s="116"/>
      <c r="B153" s="328">
        <f t="shared" si="43"/>
        <v>2261.1430007224385</v>
      </c>
      <c r="C153" s="328">
        <f t="shared" si="44"/>
        <v>2232.336207543306</v>
      </c>
      <c r="D153" s="328">
        <f t="shared" si="45"/>
        <v>9.0356766090850869</v>
      </c>
      <c r="E153" s="328">
        <f t="shared" si="36"/>
        <v>122.86873500123851</v>
      </c>
      <c r="F153" s="328">
        <f t="shared" si="46"/>
        <v>121.90612428466974</v>
      </c>
      <c r="G153" s="328">
        <f t="shared" si="47"/>
        <v>25899.434120164107</v>
      </c>
      <c r="H153" s="313">
        <f t="shared" si="37"/>
        <v>0.06</v>
      </c>
      <c r="I153" s="328">
        <f t="shared" si="48"/>
        <v>23.045434543305966</v>
      </c>
      <c r="J153" s="328">
        <f t="shared" si="38"/>
        <v>859</v>
      </c>
      <c r="K153" s="335">
        <f t="shared" si="49"/>
        <v>1</v>
      </c>
      <c r="L153" s="323">
        <f t="shared" si="50"/>
        <v>9.0956766090850873</v>
      </c>
      <c r="M153" s="323">
        <f t="shared" si="51"/>
        <v>9.065676609085088</v>
      </c>
      <c r="N153" s="328">
        <f t="shared" si="52"/>
        <v>0.38815407646441002</v>
      </c>
      <c r="O153" s="328">
        <f t="shared" si="39"/>
        <v>47.9342257063416</v>
      </c>
      <c r="P153" s="332">
        <f t="shared" si="41"/>
        <v>177.07847227589764</v>
      </c>
      <c r="Q153" s="328">
        <f t="shared" si="53"/>
        <v>24983.982091710473</v>
      </c>
      <c r="R153" s="277">
        <f>IF(H153&gt;0, rate1(1,$L$52,$L$51,$L$54,L153,$L$53,$L$50,P153),"")</f>
        <v>2509.3501362722282</v>
      </c>
      <c r="S153" s="323">
        <f t="shared" si="54"/>
        <v>0.20770869618941504</v>
      </c>
      <c r="T153" s="323">
        <f t="shared" si="55"/>
        <v>0.48991333692235878</v>
      </c>
      <c r="U153" s="328">
        <f t="shared" si="40"/>
        <v>9.0356766090850869</v>
      </c>
      <c r="V153" s="336">
        <f t="shared" si="56"/>
        <v>9.0356766090850869</v>
      </c>
      <c r="W153" s="328">
        <f t="shared" si="57"/>
        <v>4.9122709800855091E-3</v>
      </c>
      <c r="X153" s="328">
        <f t="shared" si="58"/>
        <v>24527.809961781139</v>
      </c>
      <c r="Y153" s="328">
        <f t="shared" si="42"/>
        <v>175.90844060238624</v>
      </c>
      <c r="Z153" s="108">
        <f>IF(H153&gt;0, rate1(1,$L$52,$L$51,$L$54,U153,$L$53,$L$50,Y153),"")</f>
        <v>2508.5029272174979</v>
      </c>
      <c r="AA153" s="336">
        <f t="shared" si="59"/>
        <v>0.20398509919333102</v>
      </c>
      <c r="AB153" s="336">
        <f t="shared" si="60"/>
        <v>6.1710791784267988E-3</v>
      </c>
      <c r="AC153" s="328">
        <f t="shared" si="61"/>
        <v>0.48991333692235878</v>
      </c>
      <c r="AD153" s="328">
        <f t="shared" si="62"/>
        <v>0.12247064016856672</v>
      </c>
      <c r="AE153" s="328">
        <f t="shared" si="63"/>
        <v>-4.197631668604632E-3</v>
      </c>
      <c r="AF153" s="328">
        <f t="shared" si="64"/>
        <v>2261.0412414619805</v>
      </c>
      <c r="AG153" s="328">
        <f t="shared" si="65"/>
        <v>2231.8462942063838</v>
      </c>
      <c r="AH153" s="328">
        <f t="shared" si="66"/>
        <v>9.0963480478421292</v>
      </c>
      <c r="AI153" s="328">
        <f t="shared" si="67"/>
        <v>195.23514468576747</v>
      </c>
      <c r="AJ153" s="328">
        <f t="shared" si="68"/>
        <v>3.4832521013597044</v>
      </c>
      <c r="AK153" s="337">
        <f t="shared" si="69"/>
        <v>92.139394266253788</v>
      </c>
      <c r="AL153" s="42">
        <f t="shared" si="70"/>
        <v>10.603901808959669</v>
      </c>
      <c r="BA153" s="8"/>
    </row>
    <row r="154" spans="1:53" ht="15" x14ac:dyDescent="0.15">
      <c r="A154" s="116"/>
      <c r="B154" s="328">
        <f t="shared" si="43"/>
        <v>2261.0412414619805</v>
      </c>
      <c r="C154" s="328">
        <f t="shared" si="44"/>
        <v>2231.8462942063838</v>
      </c>
      <c r="D154" s="328">
        <f t="shared" si="45"/>
        <v>9.0963480478421292</v>
      </c>
      <c r="E154" s="328">
        <f t="shared" si="36"/>
        <v>124.81872986102171</v>
      </c>
      <c r="F154" s="328">
        <f t="shared" si="46"/>
        <v>123.84373243113011</v>
      </c>
      <c r="G154" s="328">
        <f t="shared" si="47"/>
        <v>26841.131547993631</v>
      </c>
      <c r="H154" s="313">
        <f t="shared" si="37"/>
        <v>0.06</v>
      </c>
      <c r="I154" s="328">
        <f t="shared" si="48"/>
        <v>23.355957804477296</v>
      </c>
      <c r="J154" s="328">
        <f t="shared" si="38"/>
        <v>859</v>
      </c>
      <c r="K154" s="335">
        <f t="shared" si="49"/>
        <v>1</v>
      </c>
      <c r="L154" s="323">
        <f t="shared" si="50"/>
        <v>9.1563480478421297</v>
      </c>
      <c r="M154" s="323">
        <f t="shared" si="51"/>
        <v>9.1263480478421286</v>
      </c>
      <c r="N154" s="328">
        <f t="shared" si="52"/>
        <v>0.39078933744027466</v>
      </c>
      <c r="O154" s="328">
        <f t="shared" si="39"/>
        <v>47.874697415958622</v>
      </c>
      <c r="P154" s="332">
        <f t="shared" si="41"/>
        <v>178.65851485004245</v>
      </c>
      <c r="Q154" s="328">
        <f t="shared" si="53"/>
        <v>25924.751802195398</v>
      </c>
      <c r="R154" s="277">
        <f>IF(H154&gt;0, rate1(1,$L$52,$L$51,$L$54,L154,$L$53,$L$50,P154),"")</f>
        <v>2510.4758900741185</v>
      </c>
      <c r="S154" s="323">
        <f t="shared" si="54"/>
        <v>0.21570117469936193</v>
      </c>
      <c r="T154" s="323">
        <f t="shared" si="55"/>
        <v>0.49826587116266169</v>
      </c>
      <c r="U154" s="328">
        <f t="shared" si="40"/>
        <v>9.0963480478421292</v>
      </c>
      <c r="V154" s="336">
        <f t="shared" si="56"/>
        <v>9.0963480478421292</v>
      </c>
      <c r="W154" s="328">
        <f t="shared" si="57"/>
        <v>4.9784608539127362E-3</v>
      </c>
      <c r="X154" s="328">
        <f t="shared" si="58"/>
        <v>25454.329914216949</v>
      </c>
      <c r="Y154" s="328">
        <f t="shared" si="42"/>
        <v>177.48587796134251</v>
      </c>
      <c r="Z154" s="108">
        <f>IF(H154&gt;0, rate1(1,$L$52,$L$51,$L$54,U154,$L$53,$L$50,Y154),"")</f>
        <v>2509.6424037500938</v>
      </c>
      <c r="AA154" s="336">
        <f t="shared" si="59"/>
        <v>0.21185747060518989</v>
      </c>
      <c r="AB154" s="336">
        <f t="shared" si="60"/>
        <v>6.3167011907548495E-3</v>
      </c>
      <c r="AC154" s="328">
        <f t="shared" si="61"/>
        <v>0.49826587116266169</v>
      </c>
      <c r="AD154" s="328">
        <f t="shared" si="62"/>
        <v>0.12041763940202251</v>
      </c>
      <c r="AE154" s="328">
        <f t="shared" si="63"/>
        <v>-4.1551183221567667E-3</v>
      </c>
      <c r="AF154" s="328">
        <f t="shared" si="64"/>
        <v>2260.9337649282579</v>
      </c>
      <c r="AG154" s="328">
        <f t="shared" si="65"/>
        <v>2231.348028335221</v>
      </c>
      <c r="AH154" s="328">
        <f t="shared" si="66"/>
        <v>9.1570253149151277</v>
      </c>
      <c r="AI154" s="328">
        <f t="shared" si="67"/>
        <v>198.47466893934242</v>
      </c>
      <c r="AJ154" s="328">
        <f t="shared" si="68"/>
        <v>3.538383953842855</v>
      </c>
      <c r="AK154" s="337">
        <f t="shared" si="69"/>
        <v>97.195874033983529</v>
      </c>
      <c r="AL154" s="42">
        <f t="shared" si="70"/>
        <v>10.771608798244744</v>
      </c>
      <c r="BA154" s="8"/>
    </row>
    <row r="155" spans="1:53" ht="15" x14ac:dyDescent="0.15">
      <c r="A155" s="116"/>
      <c r="B155" s="328">
        <f t="shared" si="43"/>
        <v>2260.9337649282579</v>
      </c>
      <c r="C155" s="328">
        <f t="shared" si="44"/>
        <v>2231.348028335221</v>
      </c>
      <c r="D155" s="328">
        <f t="shared" si="45"/>
        <v>9.1570253149151277</v>
      </c>
      <c r="E155" s="328">
        <f t="shared" si="36"/>
        <v>126.79420662622937</v>
      </c>
      <c r="F155" s="328">
        <f t="shared" si="46"/>
        <v>125.80646824362555</v>
      </c>
      <c r="G155" s="328">
        <f t="shared" si="47"/>
        <v>27812.204255967048</v>
      </c>
      <c r="H155" s="313">
        <f t="shared" si="37"/>
        <v>0.06</v>
      </c>
      <c r="I155" s="328">
        <f t="shared" si="48"/>
        <v>23.668589274429543</v>
      </c>
      <c r="J155" s="328">
        <f t="shared" si="38"/>
        <v>859</v>
      </c>
      <c r="K155" s="335">
        <f t="shared" si="49"/>
        <v>1</v>
      </c>
      <c r="L155" s="323">
        <f t="shared" si="50"/>
        <v>9.2170253149151282</v>
      </c>
      <c r="M155" s="323">
        <f t="shared" si="51"/>
        <v>9.1870253149151289</v>
      </c>
      <c r="N155" s="328">
        <f t="shared" si="52"/>
        <v>0.39342529458755138</v>
      </c>
      <c r="O155" s="328">
        <f t="shared" si="39"/>
        <v>47.811839131526497</v>
      </c>
      <c r="P155" s="332">
        <f t="shared" si="41"/>
        <v>180.24221627611567</v>
      </c>
      <c r="Q155" s="328">
        <f t="shared" si="53"/>
        <v>26894.944847068469</v>
      </c>
      <c r="R155" s="277">
        <f>IF(H155&gt;0, rate1(1,$L$52,$L$51,$L$54,L155,$L$53,$L$50,P155),"")</f>
        <v>2511.5836321308234</v>
      </c>
      <c r="S155" s="323">
        <f t="shared" si="54"/>
        <v>0.22396882124495224</v>
      </c>
      <c r="T155" s="323">
        <f t="shared" si="55"/>
        <v>0.50697098951450126</v>
      </c>
      <c r="U155" s="328">
        <f t="shared" si="40"/>
        <v>9.1570253149151277</v>
      </c>
      <c r="V155" s="336">
        <f t="shared" si="56"/>
        <v>9.1570253149151277</v>
      </c>
      <c r="W155" s="328">
        <f t="shared" si="57"/>
        <v>5.0451001049012234E-3</v>
      </c>
      <c r="X155" s="328">
        <f t="shared" si="58"/>
        <v>26409.847687081048</v>
      </c>
      <c r="Y155" s="328">
        <f t="shared" si="42"/>
        <v>179.0669854136971</v>
      </c>
      <c r="Z155" s="108">
        <f>IF(H155&gt;0, rate1(1,$L$52,$L$51,$L$54,U155,$L$53,$L$50,Y155),"")</f>
        <v>2510.7635531274095</v>
      </c>
      <c r="AA155" s="336">
        <f t="shared" si="59"/>
        <v>0.22000098801261664</v>
      </c>
      <c r="AB155" s="336">
        <f t="shared" si="60"/>
        <v>6.468085250578277E-3</v>
      </c>
      <c r="AC155" s="328">
        <f t="shared" si="61"/>
        <v>0.50697098951450126</v>
      </c>
      <c r="AD155" s="328">
        <f t="shared" si="62"/>
        <v>0.11834996723867525</v>
      </c>
      <c r="AE155" s="328">
        <f t="shared" si="63"/>
        <v>-4.1138009243998517E-3</v>
      </c>
      <c r="AF155" s="328">
        <f t="shared" si="64"/>
        <v>2260.820219233331</v>
      </c>
      <c r="AG155" s="328">
        <f t="shared" si="65"/>
        <v>2230.8410573457063</v>
      </c>
      <c r="AH155" s="328">
        <f t="shared" si="66"/>
        <v>9.2177084022322724</v>
      </c>
      <c r="AI155" s="328">
        <f t="shared" si="67"/>
        <v>201.85311889629887</v>
      </c>
      <c r="AJ155" s="328">
        <f t="shared" si="68"/>
        <v>3.5944542646473825</v>
      </c>
      <c r="AK155" s="337">
        <f t="shared" si="69"/>
        <v>102.5231587319289</v>
      </c>
      <c r="AL155" s="42">
        <f t="shared" si="70"/>
        <v>10.94209853886364</v>
      </c>
      <c r="BA155" s="8"/>
    </row>
    <row r="156" spans="1:53" ht="15" x14ac:dyDescent="0.15">
      <c r="A156" s="116"/>
      <c r="B156" s="328">
        <f t="shared" si="43"/>
        <v>2260.820219233331</v>
      </c>
      <c r="C156" s="328">
        <f t="shared" si="44"/>
        <v>2230.8410573457063</v>
      </c>
      <c r="D156" s="328">
        <f t="shared" si="45"/>
        <v>9.2177084022322724</v>
      </c>
      <c r="E156" s="328">
        <f t="shared" si="36"/>
        <v>128.79592885680495</v>
      </c>
      <c r="F156" s="328">
        <f t="shared" si="46"/>
        <v>127.79506774151716</v>
      </c>
      <c r="G156" s="328">
        <f t="shared" si="47"/>
        <v>28813.534232179965</v>
      </c>
      <c r="H156" s="313">
        <f t="shared" si="37"/>
        <v>0.06</v>
      </c>
      <c r="I156" s="328">
        <f t="shared" si="48"/>
        <v>23.983329510099793</v>
      </c>
      <c r="J156" s="328">
        <f t="shared" si="38"/>
        <v>859</v>
      </c>
      <c r="K156" s="335">
        <f t="shared" si="49"/>
        <v>1</v>
      </c>
      <c r="L156" s="323">
        <f t="shared" si="50"/>
        <v>9.2777084022322729</v>
      </c>
      <c r="M156" s="323">
        <f t="shared" si="51"/>
        <v>9.2477084022322735</v>
      </c>
      <c r="N156" s="328">
        <f t="shared" si="52"/>
        <v>0.39606194768313685</v>
      </c>
      <c r="O156" s="328">
        <f t="shared" si="39"/>
        <v>47.745449198108133</v>
      </c>
      <c r="P156" s="332">
        <f t="shared" si="41"/>
        <v>181.82956193115197</v>
      </c>
      <c r="Q156" s="328">
        <f t="shared" si="53"/>
        <v>27895.451526463843</v>
      </c>
      <c r="R156" s="277">
        <f>IF(H156&gt;0, rate1(1,$L$52,$L$51,$L$54,L156,$L$53,$L$50,P156),"")</f>
        <v>2512.673772675696</v>
      </c>
      <c r="S156" s="323">
        <f t="shared" si="54"/>
        <v>0.23252267215372777</v>
      </c>
      <c r="T156" s="323">
        <f t="shared" si="55"/>
        <v>0.51605687010270762</v>
      </c>
      <c r="U156" s="328">
        <f t="shared" si="40"/>
        <v>9.2177084022322724</v>
      </c>
      <c r="V156" s="336">
        <f t="shared" si="56"/>
        <v>9.2177084022322724</v>
      </c>
      <c r="W156" s="328">
        <f t="shared" si="57"/>
        <v>5.1121888518466108E-3</v>
      </c>
      <c r="X156" s="328">
        <f t="shared" si="58"/>
        <v>27395.235425314928</v>
      </c>
      <c r="Y156" s="328">
        <f t="shared" si="42"/>
        <v>180.65174821415522</v>
      </c>
      <c r="Z156" s="108">
        <f>IF(H156&gt;0, rate1(1,$L$52,$L$51,$L$54,U156,$L$53,$L$50,Y156),"")</f>
        <v>2511.8667949617447</v>
      </c>
      <c r="AA156" s="336">
        <f t="shared" si="59"/>
        <v>0.2284264805263661</v>
      </c>
      <c r="AB156" s="336">
        <f t="shared" si="60"/>
        <v>6.6256665409333082E-3</v>
      </c>
      <c r="AC156" s="328">
        <f t="shared" si="61"/>
        <v>0.51605687010270762</v>
      </c>
      <c r="AD156" s="328">
        <f t="shared" si="62"/>
        <v>0.11626625567073366</v>
      </c>
      <c r="AE156" s="328">
        <f t="shared" si="63"/>
        <v>-4.0736164677299342E-3</v>
      </c>
      <c r="AF156" s="328">
        <f t="shared" si="64"/>
        <v>2260.7002243109114</v>
      </c>
      <c r="AG156" s="328">
        <f t="shared" si="65"/>
        <v>2230.3250004756037</v>
      </c>
      <c r="AH156" s="328">
        <f t="shared" si="66"/>
        <v>9.2783973018877788</v>
      </c>
      <c r="AI156" s="328">
        <f t="shared" si="67"/>
        <v>205.38156433780458</v>
      </c>
      <c r="AJ156" s="328">
        <f t="shared" si="68"/>
        <v>3.6515046991856615</v>
      </c>
      <c r="AK156" s="337">
        <f t="shared" si="69"/>
        <v>108.13713890437677</v>
      </c>
      <c r="AL156" s="42">
        <f t="shared" si="70"/>
        <v>11.115490367995561</v>
      </c>
      <c r="BA156" s="8"/>
    </row>
    <row r="157" spans="1:53" ht="15" x14ac:dyDescent="0.15">
      <c r="A157" s="116"/>
      <c r="B157" s="328">
        <f t="shared" si="43"/>
        <v>2260.7002243109114</v>
      </c>
      <c r="C157" s="328">
        <f t="shared" si="44"/>
        <v>2230.3250004756037</v>
      </c>
      <c r="D157" s="328">
        <f t="shared" si="45"/>
        <v>9.2783973018877788</v>
      </c>
      <c r="E157" s="328">
        <f t="shared" si="36"/>
        <v>130.82472110949507</v>
      </c>
      <c r="F157" s="328">
        <f t="shared" si="46"/>
        <v>129.81032498315</v>
      </c>
      <c r="G157" s="328">
        <f t="shared" si="47"/>
        <v>29846.041794187466</v>
      </c>
      <c r="H157" s="313">
        <f t="shared" si="37"/>
        <v>0.06</v>
      </c>
      <c r="I157" s="328">
        <f t="shared" si="48"/>
        <v>24.300179068246145</v>
      </c>
      <c r="J157" s="328">
        <f t="shared" si="38"/>
        <v>859</v>
      </c>
      <c r="K157" s="335">
        <f t="shared" si="49"/>
        <v>1</v>
      </c>
      <c r="L157" s="323">
        <f t="shared" si="50"/>
        <v>9.3383973018877793</v>
      </c>
      <c r="M157" s="323">
        <f t="shared" si="51"/>
        <v>9.3083973018877799</v>
      </c>
      <c r="N157" s="328">
        <f t="shared" si="52"/>
        <v>0.39869929651091951</v>
      </c>
      <c r="O157" s="328">
        <f t="shared" si="39"/>
        <v>47.675310249027433</v>
      </c>
      <c r="P157" s="332">
        <f t="shared" si="41"/>
        <v>183.4205373544722</v>
      </c>
      <c r="Q157" s="328">
        <f t="shared" si="53"/>
        <v>28927.201526539626</v>
      </c>
      <c r="R157" s="277">
        <f>IF(H157&gt;0, rate1(1,$L$52,$L$51,$L$54,L157,$L$53,$L$50,P157),"")</f>
        <v>2513.7467098418247</v>
      </c>
      <c r="S157" s="323">
        <f t="shared" si="54"/>
        <v>0.24137449496618713</v>
      </c>
      <c r="T157" s="323">
        <f t="shared" si="55"/>
        <v>0.5255548275998827</v>
      </c>
      <c r="U157" s="328">
        <f t="shared" si="40"/>
        <v>9.2783973018877788</v>
      </c>
      <c r="V157" s="336">
        <f t="shared" si="56"/>
        <v>9.2783973018877788</v>
      </c>
      <c r="W157" s="328">
        <f t="shared" si="57"/>
        <v>5.1797272133811134E-3</v>
      </c>
      <c r="X157" s="328">
        <f t="shared" si="58"/>
        <v>28411.403115353158</v>
      </c>
      <c r="Y157" s="328">
        <f t="shared" si="42"/>
        <v>182.24015178181881</v>
      </c>
      <c r="Z157" s="108">
        <f>IF(H157&gt;0, rate1(1,$L$52,$L$51,$L$54,U157,$L$53,$L$50,Y157),"")</f>
        <v>2512.9525364234801</v>
      </c>
      <c r="AA157" s="336">
        <f t="shared" si="59"/>
        <v>0.23714548925321166</v>
      </c>
      <c r="AB157" s="336">
        <f t="shared" si="60"/>
        <v>6.7899280143345741E-3</v>
      </c>
      <c r="AC157" s="328">
        <f t="shared" si="61"/>
        <v>0.5255548275998827</v>
      </c>
      <c r="AD157" s="328">
        <f t="shared" si="62"/>
        <v>0.11416506299449201</v>
      </c>
      <c r="AE157" s="328">
        <f t="shared" si="63"/>
        <v>-4.0345028399279698E-3</v>
      </c>
      <c r="AF157" s="328">
        <f t="shared" si="64"/>
        <v>2260.5733687798224</v>
      </c>
      <c r="AG157" s="328">
        <f t="shared" si="65"/>
        <v>2229.7994456480037</v>
      </c>
      <c r="AH157" s="328">
        <f t="shared" si="66"/>
        <v>9.3390920061379354</v>
      </c>
      <c r="AI157" s="328">
        <f t="shared" si="67"/>
        <v>209.07230849561324</v>
      </c>
      <c r="AJ157" s="328">
        <f t="shared" si="68"/>
        <v>3.7095803404344427</v>
      </c>
      <c r="AK157" s="337">
        <f t="shared" si="69"/>
        <v>114.05490763908277</v>
      </c>
      <c r="AL157" s="42">
        <f t="shared" si="70"/>
        <v>11.291913131761735</v>
      </c>
      <c r="BA157" s="8"/>
    </row>
    <row r="158" spans="1:53" ht="15" x14ac:dyDescent="0.15">
      <c r="A158" s="116"/>
      <c r="B158" s="328">
        <f t="shared" si="43"/>
        <v>2260.5733687798224</v>
      </c>
      <c r="C158" s="328">
        <f t="shared" si="44"/>
        <v>2229.7994456480037</v>
      </c>
      <c r="D158" s="328">
        <f t="shared" si="45"/>
        <v>9.3390920061379354</v>
      </c>
      <c r="E158" s="328">
        <f t="shared" si="36"/>
        <v>132.88147570057046</v>
      </c>
      <c r="F158" s="328">
        <f t="shared" si="46"/>
        <v>131.85309840503277</v>
      </c>
      <c r="G158" s="328">
        <f t="shared" si="47"/>
        <v>30910.68891778465</v>
      </c>
      <c r="H158" s="313">
        <f t="shared" ref="H158:H189" si="71">dv(S157)</f>
        <v>0.06</v>
      </c>
      <c r="I158" s="328">
        <f t="shared" si="48"/>
        <v>24.619138505454977</v>
      </c>
      <c r="J158" s="328">
        <f t="shared" si="38"/>
        <v>859</v>
      </c>
      <c r="K158" s="335">
        <f t="shared" si="49"/>
        <v>1</v>
      </c>
      <c r="L158" s="323">
        <f t="shared" si="50"/>
        <v>9.3990920061379359</v>
      </c>
      <c r="M158" s="323">
        <f t="shared" si="51"/>
        <v>9.3690920061379366</v>
      </c>
      <c r="N158" s="328">
        <f t="shared" si="52"/>
        <v>0.40133734086167294</v>
      </c>
      <c r="O158" s="328">
        <f t="shared" si="39"/>
        <v>47.601187511402237</v>
      </c>
      <c r="P158" s="332">
        <f t="shared" si="41"/>
        <v>185.01512824487645</v>
      </c>
      <c r="Q158" s="328">
        <f t="shared" si="53"/>
        <v>29991.16740593849</v>
      </c>
      <c r="R158" s="277">
        <f>IF(H158&gt;0, rate1(1,$L$52,$L$51,$L$54,L158,$L$53,$L$50,P158),"")</f>
        <v>2514.8028300994843</v>
      </c>
      <c r="S158" s="323">
        <f t="shared" si="54"/>
        <v>0.25053686765018696</v>
      </c>
      <c r="T158" s="323">
        <f t="shared" si="55"/>
        <v>0.53549977782542624</v>
      </c>
      <c r="U158" s="328">
        <f t="shared" si="40"/>
        <v>9.3390920061379354</v>
      </c>
      <c r="V158" s="336">
        <f t="shared" si="56"/>
        <v>9.3390920061379354</v>
      </c>
      <c r="W158" s="328">
        <f t="shared" si="57"/>
        <v>5.2477153081156303E-3</v>
      </c>
      <c r="X158" s="328">
        <f t="shared" si="58"/>
        <v>29459.301865587648</v>
      </c>
      <c r="Y158" s="328">
        <f t="shared" si="42"/>
        <v>183.83218169733016</v>
      </c>
      <c r="Z158" s="108">
        <f>IF(H158&gt;0, rate1(1,$L$52,$L$51,$L$54,U158,$L$53,$L$50,Y158),"")</f>
        <v>2514.0211726932398</v>
      </c>
      <c r="AA158" s="336">
        <f t="shared" si="59"/>
        <v>0.24617034394037371</v>
      </c>
      <c r="AB158" s="336">
        <f t="shared" si="60"/>
        <v>6.9614073497004311E-3</v>
      </c>
      <c r="AC158" s="328">
        <f t="shared" si="61"/>
        <v>0.53549977782542624</v>
      </c>
      <c r="AD158" s="328">
        <f t="shared" si="62"/>
        <v>0.11204486441366945</v>
      </c>
      <c r="AE158" s="328">
        <f t="shared" si="63"/>
        <v>-3.9963986207339599E-3</v>
      </c>
      <c r="AF158" s="328">
        <f t="shared" si="64"/>
        <v>2260.4392063428586</v>
      </c>
      <c r="AG158" s="328">
        <f t="shared" si="65"/>
        <v>2229.2639458701783</v>
      </c>
      <c r="AH158" s="328">
        <f t="shared" si="66"/>
        <v>9.3997925073965281</v>
      </c>
      <c r="AI158" s="328">
        <f t="shared" si="67"/>
        <v>212.93907077567673</v>
      </c>
      <c r="AJ158" s="328">
        <f t="shared" si="68"/>
        <v>3.768730082316575</v>
      </c>
      <c r="AK158" s="337">
        <f t="shared" si="69"/>
        <v>120.2948884964501</v>
      </c>
      <c r="AL158" s="42">
        <f t="shared" si="70"/>
        <v>11.471506244759468</v>
      </c>
      <c r="BA158" s="8"/>
    </row>
    <row r="159" spans="1:53" ht="15" x14ac:dyDescent="0.15">
      <c r="A159" s="116"/>
      <c r="B159" s="328">
        <f t="shared" si="43"/>
        <v>2260.4392063428586</v>
      </c>
      <c r="C159" s="328">
        <f t="shared" si="44"/>
        <v>2229.2639458701783</v>
      </c>
      <c r="D159" s="328">
        <f t="shared" si="45"/>
        <v>9.3997925073965281</v>
      </c>
      <c r="E159" s="328">
        <f t="shared" si="36"/>
        <v>134.96716046874519</v>
      </c>
      <c r="F159" s="328">
        <f t="shared" si="46"/>
        <v>133.92431808465784</v>
      </c>
      <c r="G159" s="328">
        <f t="shared" si="47"/>
        <v>31806.442176756893</v>
      </c>
      <c r="H159" s="313">
        <f t="shared" si="71"/>
        <v>0.04</v>
      </c>
      <c r="I159" s="328">
        <f t="shared" si="48"/>
        <v>24.940208378144234</v>
      </c>
      <c r="J159" s="328">
        <f t="shared" si="38"/>
        <v>859</v>
      </c>
      <c r="K159" s="335">
        <f t="shared" si="49"/>
        <v>1</v>
      </c>
      <c r="L159" s="323">
        <f t="shared" si="50"/>
        <v>9.4397925073965272</v>
      </c>
      <c r="M159" s="323">
        <f t="shared" si="51"/>
        <v>9.4197925073965276</v>
      </c>
      <c r="N159" s="328">
        <f t="shared" si="52"/>
        <v>0.27094829145655552</v>
      </c>
      <c r="O159" s="328">
        <f t="shared" si="39"/>
        <v>47.522826868654988</v>
      </c>
      <c r="P159" s="332">
        <f t="shared" si="41"/>
        <v>186.21773514353626</v>
      </c>
      <c r="Q159" s="328">
        <f t="shared" si="53"/>
        <v>30986.83875337784</v>
      </c>
      <c r="R159" s="277">
        <f>IF(H159&gt;0, rate1(1,$L$52,$L$51,$L$54,L159,$L$53,$L$50,P159),"")</f>
        <v>2515.5868947861559</v>
      </c>
      <c r="S159" s="323">
        <f t="shared" si="54"/>
        <v>0.25920040879482564</v>
      </c>
      <c r="T159" s="323">
        <f t="shared" si="55"/>
        <v>0.36575113522371366</v>
      </c>
      <c r="U159" s="328">
        <f t="shared" si="40"/>
        <v>9.3997925073965281</v>
      </c>
      <c r="V159" s="336">
        <f t="shared" si="56"/>
        <v>9.3997925073965281</v>
      </c>
      <c r="W159" s="328">
        <f t="shared" si="57"/>
        <v>5.3161532546894819E-3</v>
      </c>
      <c r="X159" s="328">
        <f t="shared" si="58"/>
        <v>30539.927632014431</v>
      </c>
      <c r="Y159" s="328">
        <f t="shared" si="42"/>
        <v>185.42782370006282</v>
      </c>
      <c r="Z159" s="108">
        <f>IF(H159&gt;0, rate1(1,$L$52,$L$51,$L$54,U159,$L$53,$L$50,Y159),"")</f>
        <v>2515.0730873946054</v>
      </c>
      <c r="AA159" s="336">
        <f t="shared" si="59"/>
        <v>0.25551425078915824</v>
      </c>
      <c r="AB159" s="336">
        <f t="shared" si="60"/>
        <v>7.1407051919054575E-3</v>
      </c>
      <c r="AC159" s="328">
        <f t="shared" si="61"/>
        <v>0.36575113522371366</v>
      </c>
      <c r="AD159" s="328">
        <f t="shared" si="62"/>
        <v>0.10936398044406283</v>
      </c>
      <c r="AE159" s="328">
        <f t="shared" si="63"/>
        <v>-5.9492510482715109E-3</v>
      </c>
      <c r="AF159" s="328">
        <f t="shared" si="64"/>
        <v>2260.3444034990916</v>
      </c>
      <c r="AG159" s="328">
        <f t="shared" si="65"/>
        <v>2228.8981947349548</v>
      </c>
      <c r="AH159" s="328">
        <f t="shared" si="66"/>
        <v>9.4405515552763575</v>
      </c>
      <c r="AI159" s="328">
        <f t="shared" si="67"/>
        <v>145.39395795938319</v>
      </c>
      <c r="AJ159" s="328">
        <f t="shared" si="68"/>
        <v>3.8091172928608481</v>
      </c>
      <c r="AK159" s="337">
        <f t="shared" si="69"/>
        <v>126.87698187163917</v>
      </c>
      <c r="AL159" s="42">
        <f t="shared" si="70"/>
        <v>11.654420906555774</v>
      </c>
      <c r="BA159" s="8"/>
    </row>
    <row r="160" spans="1:53" ht="15" x14ac:dyDescent="0.15">
      <c r="A160" s="116"/>
      <c r="B160" s="328">
        <f t="shared" si="43"/>
        <v>2260.3444034990916</v>
      </c>
      <c r="C160" s="328">
        <f t="shared" si="44"/>
        <v>2228.8981947349548</v>
      </c>
      <c r="D160" s="328">
        <f t="shared" si="45"/>
        <v>9.4405515552763575</v>
      </c>
      <c r="E160" s="328">
        <f t="shared" si="36"/>
        <v>136.38517952694372</v>
      </c>
      <c r="F160" s="328">
        <f t="shared" si="46"/>
        <v>135.67616999784445</v>
      </c>
      <c r="G160" s="328">
        <f t="shared" si="47"/>
        <v>32641.698114493629</v>
      </c>
      <c r="H160" s="313">
        <f t="shared" si="71"/>
        <v>0.04</v>
      </c>
      <c r="I160" s="328">
        <f t="shared" si="48"/>
        <v>25.156967011309462</v>
      </c>
      <c r="J160" s="328">
        <f t="shared" si="38"/>
        <v>859</v>
      </c>
      <c r="K160" s="335">
        <f t="shared" si="49"/>
        <v>1</v>
      </c>
      <c r="L160" s="323">
        <f t="shared" si="50"/>
        <v>9.4805515552763566</v>
      </c>
      <c r="M160" s="323">
        <f t="shared" si="51"/>
        <v>9.460551555276357</v>
      </c>
      <c r="N160" s="328">
        <f t="shared" si="52"/>
        <v>0.27214509545840571</v>
      </c>
      <c r="O160" s="328">
        <f t="shared" si="39"/>
        <v>47.439952636031634</v>
      </c>
      <c r="P160" s="332">
        <f t="shared" si="41"/>
        <v>187.29224663478826</v>
      </c>
      <c r="Q160" s="328">
        <f t="shared" si="53"/>
        <v>31740.964042216681</v>
      </c>
      <c r="R160" s="277">
        <f>IF(H160&gt;0, rate1(1,$L$52,$L$51,$L$54,L160,$L$53,$L$50,P160),"")</f>
        <v>2516.2785917721899</v>
      </c>
      <c r="S160" s="323">
        <f t="shared" si="54"/>
        <v>0.26589926915399958</v>
      </c>
      <c r="T160" s="323">
        <f t="shared" si="55"/>
        <v>0.37071900901770971</v>
      </c>
      <c r="U160" s="328">
        <f t="shared" si="40"/>
        <v>9.4405515552763575</v>
      </c>
      <c r="V160" s="336">
        <f t="shared" si="56"/>
        <v>9.4405515552763575</v>
      </c>
      <c r="W160" s="328">
        <f t="shared" si="57"/>
        <v>5.3623566422515978E-3</v>
      </c>
      <c r="X160" s="328">
        <f t="shared" si="58"/>
        <v>31366.246741849249</v>
      </c>
      <c r="Y160" s="328">
        <f t="shared" si="42"/>
        <v>186.50119645663841</v>
      </c>
      <c r="Z160" s="108">
        <f>IF(H160&gt;0, rate1(1,$L$52,$L$51,$L$54,U160,$L$53,$L$50,Y160),"")</f>
        <v>2515.7701724052736</v>
      </c>
      <c r="AA160" s="336">
        <f t="shared" si="59"/>
        <v>0.26281330276148851</v>
      </c>
      <c r="AB160" s="336">
        <f t="shared" si="60"/>
        <v>7.2740822132831371E-3</v>
      </c>
      <c r="AC160" s="328">
        <f t="shared" si="61"/>
        <v>0.37071900901770971</v>
      </c>
      <c r="AD160" s="328">
        <f t="shared" si="62"/>
        <v>0.10789843257832282</v>
      </c>
      <c r="AE160" s="328">
        <f t="shared" si="63"/>
        <v>-3.9799247184678314E-3</v>
      </c>
      <c r="AF160" s="328">
        <f t="shared" si="64"/>
        <v>2260.2458295855322</v>
      </c>
      <c r="AG160" s="328">
        <f t="shared" si="65"/>
        <v>2228.5274757259372</v>
      </c>
      <c r="AH160" s="328">
        <f t="shared" si="66"/>
        <v>9.4813142603660374</v>
      </c>
      <c r="AI160" s="328">
        <f t="shared" si="67"/>
        <v>147.32828480514789</v>
      </c>
      <c r="AJ160" s="328">
        <f t="shared" si="68"/>
        <v>3.8500418164178338</v>
      </c>
      <c r="AK160" s="337">
        <f t="shared" si="69"/>
        <v>131.50144638832413</v>
      </c>
      <c r="AL160" s="42">
        <f t="shared" si="70"/>
        <v>11.779314316442884</v>
      </c>
      <c r="BA160" s="8"/>
    </row>
    <row r="161" spans="1:53" ht="15" x14ac:dyDescent="0.15">
      <c r="A161" s="116"/>
      <c r="B161" s="328">
        <f t="shared" si="43"/>
        <v>2260.2458295855322</v>
      </c>
      <c r="C161" s="328">
        <f t="shared" si="44"/>
        <v>2228.5274757259372</v>
      </c>
      <c r="D161" s="328">
        <f t="shared" si="45"/>
        <v>9.4813142603660374</v>
      </c>
      <c r="E161" s="328">
        <f t="shared" si="36"/>
        <v>137.81731853660582</v>
      </c>
      <c r="F161" s="328">
        <f t="shared" si="46"/>
        <v>137.10124903177478</v>
      </c>
      <c r="G161" s="328">
        <f t="shared" si="47"/>
        <v>33411.849596273474</v>
      </c>
      <c r="H161" s="313">
        <f t="shared" si="71"/>
        <v>0.04</v>
      </c>
      <c r="I161" s="328">
        <f t="shared" si="48"/>
        <v>25.374683087676022</v>
      </c>
      <c r="J161" s="328">
        <f t="shared" si="38"/>
        <v>859</v>
      </c>
      <c r="K161" s="335">
        <f t="shared" si="49"/>
        <v>1</v>
      </c>
      <c r="L161" s="323">
        <f t="shared" si="50"/>
        <v>9.5213142603660366</v>
      </c>
      <c r="M161" s="323">
        <f t="shared" si="51"/>
        <v>9.501314260366037</v>
      </c>
      <c r="N161" s="328">
        <f t="shared" si="52"/>
        <v>0.27334220678552157</v>
      </c>
      <c r="O161" s="328">
        <f t="shared" si="39"/>
        <v>47.381391438832935</v>
      </c>
      <c r="P161" s="332">
        <f t="shared" si="41"/>
        <v>188.36840044008562</v>
      </c>
      <c r="Q161" s="328">
        <f t="shared" si="53"/>
        <v>32510.939195077866</v>
      </c>
      <c r="R161" s="277">
        <f>IF(H161&gt;0, rate1(1,$L$52,$L$51,$L$54,L161,$L$53,$L$50,P161),"")</f>
        <v>2516.9631265225394</v>
      </c>
      <c r="S161" s="323">
        <f t="shared" si="54"/>
        <v>0.27261192673591966</v>
      </c>
      <c r="T161" s="323">
        <f t="shared" si="55"/>
        <v>0.37578593440352426</v>
      </c>
      <c r="U161" s="328">
        <f t="shared" si="40"/>
        <v>9.4813142603660374</v>
      </c>
      <c r="V161" s="336">
        <f t="shared" si="56"/>
        <v>9.4813142603660374</v>
      </c>
      <c r="W161" s="328">
        <f t="shared" si="57"/>
        <v>5.4087641144917598E-3</v>
      </c>
      <c r="X161" s="328">
        <f t="shared" si="58"/>
        <v>32128.363586018568</v>
      </c>
      <c r="Y161" s="328">
        <f t="shared" si="42"/>
        <v>187.57621468479292</v>
      </c>
      <c r="Z161" s="108">
        <f>IF(H161&gt;0, rate1(1,$L$52,$L$51,$L$54,U161,$L$53,$L$50,Y161),"")</f>
        <v>2516.4600149700314</v>
      </c>
      <c r="AA161" s="336">
        <f t="shared" si="59"/>
        <v>0.26945780109430062</v>
      </c>
      <c r="AB161" s="336">
        <f t="shared" si="60"/>
        <v>7.4037668495997994E-3</v>
      </c>
      <c r="AC161" s="328">
        <f t="shared" si="61"/>
        <v>0.37578593440352426</v>
      </c>
      <c r="AD161" s="328">
        <f t="shared" si="62"/>
        <v>0.10644357954347337</v>
      </c>
      <c r="AE161" s="328">
        <f t="shared" si="63"/>
        <v>-3.8977720045144074E-3</v>
      </c>
      <c r="AF161" s="328">
        <f t="shared" si="64"/>
        <v>2260.1433858579144</v>
      </c>
      <c r="AG161" s="328">
        <f t="shared" si="65"/>
        <v>2228.1516897915335</v>
      </c>
      <c r="AH161" s="328">
        <f t="shared" si="66"/>
        <v>9.5220806214341494</v>
      </c>
      <c r="AI161" s="328">
        <f t="shared" si="67"/>
        <v>149.30132684252459</v>
      </c>
      <c r="AJ161" s="328">
        <f t="shared" si="68"/>
        <v>3.8915144072074241</v>
      </c>
      <c r="AK161" s="337">
        <f t="shared" si="69"/>
        <v>136.31049178465992</v>
      </c>
      <c r="AL161" s="42">
        <f t="shared" si="70"/>
        <v>11.905869313090506</v>
      </c>
      <c r="BA161" s="8"/>
    </row>
    <row r="162" spans="1:53" ht="15" x14ac:dyDescent="0.15">
      <c r="A162" s="116"/>
      <c r="B162" s="328">
        <f t="shared" si="43"/>
        <v>2260.1433858579144</v>
      </c>
      <c r="C162" s="328">
        <f t="shared" si="44"/>
        <v>2228.1516897915335</v>
      </c>
      <c r="D162" s="328">
        <f t="shared" si="45"/>
        <v>9.5220806214341494</v>
      </c>
      <c r="E162" s="328">
        <f t="shared" si="36"/>
        <v>139.26378145056276</v>
      </c>
      <c r="F162" s="328">
        <f t="shared" si="46"/>
        <v>138.54054999358431</v>
      </c>
      <c r="G162" s="328">
        <f t="shared" si="47"/>
        <v>34198.146528053425</v>
      </c>
      <c r="H162" s="313">
        <f t="shared" si="71"/>
        <v>0.04</v>
      </c>
      <c r="I162" s="328">
        <f t="shared" si="48"/>
        <v>25.593356853104709</v>
      </c>
      <c r="J162" s="328">
        <f t="shared" si="38"/>
        <v>859</v>
      </c>
      <c r="K162" s="335">
        <f t="shared" si="49"/>
        <v>1</v>
      </c>
      <c r="L162" s="323">
        <f t="shared" si="50"/>
        <v>9.5620806214341485</v>
      </c>
      <c r="M162" s="323">
        <f t="shared" si="51"/>
        <v>9.5420806214341489</v>
      </c>
      <c r="N162" s="328">
        <f t="shared" si="52"/>
        <v>0.27453962545554589</v>
      </c>
      <c r="O162" s="328">
        <f t="shared" si="39"/>
        <v>47.320500792927916</v>
      </c>
      <c r="P162" s="332">
        <f t="shared" si="41"/>
        <v>189.44619252646564</v>
      </c>
      <c r="Q162" s="328">
        <f t="shared" si="53"/>
        <v>33297.078215605914</v>
      </c>
      <c r="R162" s="277">
        <f>IF(H162&gt;0, rate1(1,$L$52,$L$51,$L$54,L162,$L$53,$L$50,P162),"")</f>
        <v>2517.6406048325894</v>
      </c>
      <c r="S162" s="323">
        <f t="shared" si="54"/>
        <v>0.27948793174570002</v>
      </c>
      <c r="T162" s="323">
        <f t="shared" si="55"/>
        <v>0.38103404169303784</v>
      </c>
      <c r="U162" s="328">
        <f t="shared" si="40"/>
        <v>9.5220806214341494</v>
      </c>
      <c r="V162" s="336">
        <f t="shared" si="56"/>
        <v>9.5220806214341494</v>
      </c>
      <c r="W162" s="328">
        <f t="shared" si="57"/>
        <v>5.4553757238267053E-3</v>
      </c>
      <c r="X162" s="328">
        <f t="shared" si="58"/>
        <v>32906.488810010625</v>
      </c>
      <c r="Y162" s="328">
        <f t="shared" si="42"/>
        <v>188.65287432923003</v>
      </c>
      <c r="Z162" s="108">
        <f>IF(H162&gt;0, rate1(1,$L$52,$L$51,$L$54,U162,$L$53,$L$50,Y162),"")</f>
        <v>2517.1427224318609</v>
      </c>
      <c r="AA162" s="336">
        <f t="shared" si="59"/>
        <v>0.27626404839884194</v>
      </c>
      <c r="AB162" s="336">
        <f t="shared" si="60"/>
        <v>7.5377984356829282E-3</v>
      </c>
      <c r="AC162" s="328">
        <f t="shared" si="61"/>
        <v>0.38103404169303784</v>
      </c>
      <c r="AD162" s="328">
        <f t="shared" si="62"/>
        <v>0.10497749708206942</v>
      </c>
      <c r="AE162" s="328">
        <f t="shared" si="63"/>
        <v>-3.8743228448211409E-3</v>
      </c>
      <c r="AF162" s="328">
        <f t="shared" si="64"/>
        <v>2260.0368914416767</v>
      </c>
      <c r="AG162" s="328">
        <f t="shared" si="65"/>
        <v>2227.7706557498404</v>
      </c>
      <c r="AH162" s="328">
        <f t="shared" si="66"/>
        <v>9.5628506372684345</v>
      </c>
      <c r="AI162" s="328">
        <f t="shared" si="67"/>
        <v>151.34568490897641</v>
      </c>
      <c r="AJ162" s="328">
        <f t="shared" si="68"/>
        <v>3.9335548752376952</v>
      </c>
      <c r="AK162" s="337">
        <f t="shared" si="69"/>
        <v>141.29892526164642</v>
      </c>
      <c r="AL162" s="42">
        <f t="shared" si="70"/>
        <v>12.034119152848234</v>
      </c>
      <c r="BA162" s="8"/>
    </row>
    <row r="163" spans="1:53" ht="15" x14ac:dyDescent="0.15">
      <c r="A163" s="116"/>
      <c r="B163" s="328">
        <f t="shared" si="43"/>
        <v>2260.0368914416767</v>
      </c>
      <c r="C163" s="328">
        <f t="shared" si="44"/>
        <v>2227.7706557498404</v>
      </c>
      <c r="D163" s="328">
        <f t="shared" si="45"/>
        <v>9.5628506372684345</v>
      </c>
      <c r="E163" s="328">
        <f t="shared" si="36"/>
        <v>140.72496078961655</v>
      </c>
      <c r="F163" s="328">
        <f t="shared" si="46"/>
        <v>139.99437112008965</v>
      </c>
      <c r="G163" s="328">
        <f t="shared" si="47"/>
        <v>35000.931616260408</v>
      </c>
      <c r="H163" s="313">
        <f t="shared" si="71"/>
        <v>0.04</v>
      </c>
      <c r="I163" s="328">
        <f t="shared" si="48"/>
        <v>25.81298855346904</v>
      </c>
      <c r="J163" s="328">
        <f t="shared" si="38"/>
        <v>859</v>
      </c>
      <c r="K163" s="335">
        <f t="shared" si="49"/>
        <v>1</v>
      </c>
      <c r="L163" s="323">
        <f t="shared" si="50"/>
        <v>9.6028506372684337</v>
      </c>
      <c r="M163" s="323">
        <f t="shared" si="51"/>
        <v>9.5828506372684341</v>
      </c>
      <c r="N163" s="328">
        <f t="shared" si="52"/>
        <v>0.27573735148671119</v>
      </c>
      <c r="O163" s="328">
        <f t="shared" si="39"/>
        <v>47.25721970244139</v>
      </c>
      <c r="P163" s="332">
        <f t="shared" si="41"/>
        <v>190.52561889037972</v>
      </c>
      <c r="Q163" s="328">
        <f t="shared" si="53"/>
        <v>34099.74752603221</v>
      </c>
      <c r="R163" s="277">
        <f>IF(H163&gt;0, rate1(1,$L$52,$L$51,$L$54,L163,$L$53,$L$50,P163),"")</f>
        <v>2518.3111304691947</v>
      </c>
      <c r="S163" s="323">
        <f t="shared" si="54"/>
        <v>0.28653231685422026</v>
      </c>
      <c r="T163" s="323">
        <f t="shared" si="55"/>
        <v>0.38647489998558343</v>
      </c>
      <c r="U163" s="328">
        <f t="shared" si="40"/>
        <v>9.5628506372684345</v>
      </c>
      <c r="V163" s="336">
        <f t="shared" si="56"/>
        <v>9.5628506372684345</v>
      </c>
      <c r="W163" s="328">
        <f t="shared" si="57"/>
        <v>5.5021915226944884E-3</v>
      </c>
      <c r="X163" s="328">
        <f t="shared" si="58"/>
        <v>33700.962513392951</v>
      </c>
      <c r="Y163" s="328">
        <f t="shared" si="42"/>
        <v>189.73117136431878</v>
      </c>
      <c r="Z163" s="108">
        <f>IF(H163&gt;0, rate1(1,$L$52,$L$51,$L$54,U163,$L$53,$L$50,Y163),"")</f>
        <v>2517.8184000685542</v>
      </c>
      <c r="AA163" s="336">
        <f t="shared" si="59"/>
        <v>0.28323683618633005</v>
      </c>
      <c r="AB163" s="336">
        <f t="shared" si="60"/>
        <v>7.6764429318871077E-3</v>
      </c>
      <c r="AC163" s="328">
        <f t="shared" si="61"/>
        <v>0.38647489998558343</v>
      </c>
      <c r="AD163" s="328">
        <f t="shared" si="62"/>
        <v>0.1034996063172333</v>
      </c>
      <c r="AE163" s="328">
        <f t="shared" si="63"/>
        <v>-3.8511362788916075E-3</v>
      </c>
      <c r="AF163" s="328">
        <f t="shared" si="64"/>
        <v>2259.9261538931778</v>
      </c>
      <c r="AG163" s="328">
        <f t="shared" si="65"/>
        <v>2227.3841808498551</v>
      </c>
      <c r="AH163" s="328">
        <f t="shared" si="66"/>
        <v>9.6036243066759273</v>
      </c>
      <c r="AI163" s="328">
        <f t="shared" si="67"/>
        <v>153.46590630109236</v>
      </c>
      <c r="AJ163" s="328">
        <f t="shared" si="68"/>
        <v>3.9761842936546654</v>
      </c>
      <c r="AK163" s="337">
        <f t="shared" si="69"/>
        <v>146.47466717055221</v>
      </c>
      <c r="AL163" s="42">
        <f t="shared" si="70"/>
        <v>12.164125096185044</v>
      </c>
      <c r="BA163" s="8"/>
    </row>
    <row r="164" spans="1:53" ht="15" x14ac:dyDescent="0.15">
      <c r="A164" s="116"/>
      <c r="B164" s="328">
        <f t="shared" si="43"/>
        <v>2259.9261538931778</v>
      </c>
      <c r="C164" s="328">
        <f t="shared" si="44"/>
        <v>2227.3841808498551</v>
      </c>
      <c r="D164" s="328">
        <f t="shared" si="45"/>
        <v>9.6036243066759273</v>
      </c>
      <c r="E164" s="328">
        <f t="shared" si="36"/>
        <v>142.20127405257585</v>
      </c>
      <c r="F164" s="328">
        <f t="shared" si="46"/>
        <v>141.4631174210962</v>
      </c>
      <c r="G164" s="328">
        <f t="shared" si="47"/>
        <v>35820.581454622697</v>
      </c>
      <c r="H164" s="313">
        <f t="shared" si="71"/>
        <v>0.04</v>
      </c>
      <c r="I164" s="328">
        <f t="shared" si="48"/>
        <v>26.033578434658196</v>
      </c>
      <c r="J164" s="328">
        <f t="shared" si="38"/>
        <v>859</v>
      </c>
      <c r="K164" s="335">
        <f t="shared" si="49"/>
        <v>1</v>
      </c>
      <c r="L164" s="323">
        <f t="shared" si="50"/>
        <v>9.6436243066759264</v>
      </c>
      <c r="M164" s="323">
        <f t="shared" si="51"/>
        <v>9.6236243066759268</v>
      </c>
      <c r="N164" s="328">
        <f t="shared" si="52"/>
        <v>0.27693538489771186</v>
      </c>
      <c r="O164" s="328">
        <f t="shared" si="39"/>
        <v>47.191436438331891</v>
      </c>
      <c r="P164" s="332">
        <f t="shared" si="41"/>
        <v>191.60667555737362</v>
      </c>
      <c r="Q164" s="328">
        <f t="shared" si="53"/>
        <v>34919.327883090606</v>
      </c>
      <c r="R164" s="277">
        <f>IF(H164&gt;0, rate1(1,$L$52,$L$51,$L$54,L164,$L$53,$L$50,P164),"")</f>
        <v>2518.9748052184677</v>
      </c>
      <c r="S164" s="323">
        <f t="shared" si="54"/>
        <v>0.29375066293983848</v>
      </c>
      <c r="T164" s="323">
        <f t="shared" si="55"/>
        <v>0.39212126704498595</v>
      </c>
      <c r="U164" s="328">
        <f t="shared" si="40"/>
        <v>9.6036243066759273</v>
      </c>
      <c r="V164" s="336">
        <f t="shared" si="56"/>
        <v>9.6036243066759273</v>
      </c>
      <c r="W164" s="328">
        <f t="shared" si="57"/>
        <v>5.5492115634478978E-3</v>
      </c>
      <c r="X164" s="328">
        <f t="shared" si="58"/>
        <v>34512.158301044699</v>
      </c>
      <c r="Y164" s="328">
        <f t="shared" si="42"/>
        <v>190.8111017937693</v>
      </c>
      <c r="Z164" s="108">
        <f>IF(H164&gt;0, rate1(1,$L$52,$L$51,$L$54,U164,$L$53,$L$50,Y164),"")</f>
        <v>2518.4871511415322</v>
      </c>
      <c r="AA164" s="336">
        <f t="shared" si="59"/>
        <v>0.29038165989335313</v>
      </c>
      <c r="AB164" s="336">
        <f t="shared" si="60"/>
        <v>7.8199945658308651E-3</v>
      </c>
      <c r="AC164" s="328">
        <f t="shared" si="61"/>
        <v>0.39212126704498595</v>
      </c>
      <c r="AD164" s="328">
        <f t="shared" si="62"/>
        <v>0.10200925928205526</v>
      </c>
      <c r="AE164" s="328">
        <f t="shared" si="63"/>
        <v>-3.8282927614760004E-3</v>
      </c>
      <c r="AF164" s="328">
        <f t="shared" si="64"/>
        <v>2259.8109680110306</v>
      </c>
      <c r="AG164" s="328">
        <f t="shared" si="65"/>
        <v>2226.9920595828103</v>
      </c>
      <c r="AH164" s="328">
        <f t="shared" si="66"/>
        <v>9.6444016284824272</v>
      </c>
      <c r="AI164" s="328">
        <f t="shared" si="67"/>
        <v>155.66700636808383</v>
      </c>
      <c r="AJ164" s="328">
        <f t="shared" si="68"/>
        <v>4.0194251287569109</v>
      </c>
      <c r="AK164" s="337">
        <f t="shared" si="69"/>
        <v>151.84611686242417</v>
      </c>
      <c r="AL164" s="42">
        <f t="shared" si="70"/>
        <v>12.295952309697682</v>
      </c>
      <c r="BA164" s="8"/>
    </row>
    <row r="165" spans="1:53" ht="15" x14ac:dyDescent="0.15">
      <c r="A165" s="116"/>
      <c r="B165" s="328">
        <f t="shared" si="43"/>
        <v>2259.8109680110306</v>
      </c>
      <c r="C165" s="328">
        <f t="shared" si="44"/>
        <v>2226.9920595828103</v>
      </c>
      <c r="D165" s="328">
        <f t="shared" si="45"/>
        <v>9.6444016284824272</v>
      </c>
      <c r="E165" s="328">
        <f t="shared" si="36"/>
        <v>143.69316629752041</v>
      </c>
      <c r="F165" s="328">
        <f t="shared" si="46"/>
        <v>142.94722017504813</v>
      </c>
      <c r="G165" s="328">
        <f t="shared" si="47"/>
        <v>36657.487701333943</v>
      </c>
      <c r="H165" s="313">
        <f t="shared" si="71"/>
        <v>0.04</v>
      </c>
      <c r="I165" s="328">
        <f t="shared" si="48"/>
        <v>26.255126742576252</v>
      </c>
      <c r="J165" s="328">
        <f t="shared" si="38"/>
        <v>859</v>
      </c>
      <c r="K165" s="335">
        <f t="shared" si="49"/>
        <v>1</v>
      </c>
      <c r="L165" s="323">
        <f t="shared" si="50"/>
        <v>9.6844016284824264</v>
      </c>
      <c r="M165" s="323">
        <f t="shared" si="51"/>
        <v>9.6644016284824268</v>
      </c>
      <c r="N165" s="328">
        <f t="shared" si="52"/>
        <v>0.2781337257078178</v>
      </c>
      <c r="O165" s="328">
        <f t="shared" si="39"/>
        <v>47.123032125156548</v>
      </c>
      <c r="P165" s="332">
        <f t="shared" si="41"/>
        <v>192.68935858175425</v>
      </c>
      <c r="Q165" s="328">
        <f t="shared" si="53"/>
        <v>35756.215562303412</v>
      </c>
      <c r="R165" s="277">
        <f>IF(H165&gt;0, rate1(1,$L$52,$L$51,$L$54,L165,$L$53,$L$50,P165),"")</f>
        <v>2519.6317289322283</v>
      </c>
      <c r="S165" s="323">
        <f t="shared" si="54"/>
        <v>0.30114887899909337</v>
      </c>
      <c r="T165" s="323">
        <f t="shared" si="55"/>
        <v>0.39798709245750352</v>
      </c>
      <c r="U165" s="328">
        <f t="shared" si="40"/>
        <v>9.6444016284824272</v>
      </c>
      <c r="V165" s="336">
        <f t="shared" si="56"/>
        <v>9.6444016284824272</v>
      </c>
      <c r="W165" s="328">
        <f t="shared" si="57"/>
        <v>5.5964358985534091E-3</v>
      </c>
      <c r="X165" s="328">
        <f t="shared" si="58"/>
        <v>35340.46470339458</v>
      </c>
      <c r="Y165" s="328">
        <f t="shared" si="42"/>
        <v>191.89266165029593</v>
      </c>
      <c r="Z165" s="108">
        <f>IF(H165&gt;0, rate1(1,$L$52,$L$51,$L$54,U165,$L$53,$L$50,Y165),"")</f>
        <v>2519.149076943288</v>
      </c>
      <c r="AA165" s="336">
        <f t="shared" si="59"/>
        <v>0.29770433584374612</v>
      </c>
      <c r="AB165" s="336">
        <f t="shared" si="60"/>
        <v>7.9687746688241797E-3</v>
      </c>
      <c r="AC165" s="328">
        <f t="shared" si="61"/>
        <v>0.39798709245750352</v>
      </c>
      <c r="AD165" s="328">
        <f t="shared" si="62"/>
        <v>0.10050577206664345</v>
      </c>
      <c r="AE165" s="328">
        <f t="shared" si="63"/>
        <v>-3.8057747328695971E-3</v>
      </c>
      <c r="AF165" s="328">
        <f t="shared" si="64"/>
        <v>2259.6911146442808</v>
      </c>
      <c r="AG165" s="328">
        <f t="shared" si="65"/>
        <v>2226.5940724903526</v>
      </c>
      <c r="AH165" s="328">
        <f t="shared" si="66"/>
        <v>9.6851826015321709</v>
      </c>
      <c r="AI165" s="328">
        <f t="shared" si="67"/>
        <v>157.95446925339476</v>
      </c>
      <c r="AJ165" s="328">
        <f t="shared" si="68"/>
        <v>4.0633013702161875</v>
      </c>
      <c r="AK165" s="337">
        <f t="shared" si="69"/>
        <v>157.42219954382938</v>
      </c>
      <c r="AL165" s="42">
        <f t="shared" si="70"/>
        <v>12.429670268167866</v>
      </c>
      <c r="BA165" s="8"/>
    </row>
    <row r="166" spans="1:53" ht="15" x14ac:dyDescent="0.15">
      <c r="A166" s="116"/>
      <c r="B166" s="328">
        <f t="shared" si="43"/>
        <v>2259.6911146442808</v>
      </c>
      <c r="C166" s="328">
        <f t="shared" si="44"/>
        <v>2226.5940724903526</v>
      </c>
      <c r="D166" s="328">
        <f t="shared" si="45"/>
        <v>9.6851826015321709</v>
      </c>
      <c r="E166" s="328">
        <f t="shared" si="36"/>
        <v>145.20111270975366</v>
      </c>
      <c r="F166" s="328">
        <f t="shared" si="46"/>
        <v>144.44713950363703</v>
      </c>
      <c r="G166" s="328">
        <f t="shared" si="47"/>
        <v>37512.058304798207</v>
      </c>
      <c r="H166" s="313">
        <f t="shared" si="71"/>
        <v>0.04</v>
      </c>
      <c r="I166" s="328">
        <f t="shared" si="48"/>
        <v>26.477633723142574</v>
      </c>
      <c r="J166" s="328">
        <f t="shared" si="38"/>
        <v>859</v>
      </c>
      <c r="K166" s="335">
        <f t="shared" si="49"/>
        <v>1</v>
      </c>
      <c r="L166" s="323">
        <f t="shared" si="50"/>
        <v>9.7251826015321701</v>
      </c>
      <c r="M166" s="323">
        <f t="shared" si="51"/>
        <v>9.7051826015321705</v>
      </c>
      <c r="N166" s="328">
        <f t="shared" si="52"/>
        <v>0.27933237393683896</v>
      </c>
      <c r="O166" s="328">
        <f t="shared" si="39"/>
        <v>47.05188000681386</v>
      </c>
      <c r="P166" s="332">
        <f t="shared" si="41"/>
        <v>193.77366404626676</v>
      </c>
      <c r="Q166" s="328">
        <f t="shared" si="53"/>
        <v>36610.823600282638</v>
      </c>
      <c r="R166" s="277">
        <f>IF(H166&gt;0, rate1(1,$L$52,$L$51,$L$54,L166,$L$53,$L$50,P166),"")</f>
        <v>2520.2819995731593</v>
      </c>
      <c r="S166" s="323">
        <f t="shared" si="54"/>
        <v>0.30873323279467607</v>
      </c>
      <c r="T166" s="323">
        <f t="shared" si="55"/>
        <v>0.40408766512258809</v>
      </c>
      <c r="U166" s="328">
        <f t="shared" si="40"/>
        <v>9.6851826015321709</v>
      </c>
      <c r="V166" s="336">
        <f t="shared" si="56"/>
        <v>9.6851826015321709</v>
      </c>
      <c r="W166" s="328">
        <f t="shared" si="57"/>
        <v>5.6438645804348653E-3</v>
      </c>
      <c r="X166" s="328">
        <f t="shared" si="58"/>
        <v>36186.286389768538</v>
      </c>
      <c r="Y166" s="328">
        <f t="shared" si="42"/>
        <v>192.97584699529099</v>
      </c>
      <c r="Z166" s="108">
        <f>IF(H166&gt;0, rate1(1,$L$52,$L$51,$L$54,U166,$L$53,$L$50,Y166),"")</f>
        <v>2519.8042768435089</v>
      </c>
      <c r="AA166" s="336">
        <f t="shared" si="59"/>
        <v>0.30521103139701211</v>
      </c>
      <c r="AB166" s="336">
        <f t="shared" si="60"/>
        <v>8.1231349884310668E-3</v>
      </c>
      <c r="AC166" s="328">
        <f t="shared" si="61"/>
        <v>0.40408766512258809</v>
      </c>
      <c r="AD166" s="328">
        <f t="shared" si="62"/>
        <v>9.8988421207722832E-2</v>
      </c>
      <c r="AE166" s="328">
        <f t="shared" si="63"/>
        <v>-3.7835646729453393E-3</v>
      </c>
      <c r="AF166" s="328">
        <f t="shared" si="64"/>
        <v>2259.5663593530949</v>
      </c>
      <c r="AG166" s="328">
        <f t="shared" si="65"/>
        <v>2226.1899848252301</v>
      </c>
      <c r="AH166" s="328">
        <f t="shared" si="66"/>
        <v>9.7259672246874445</v>
      </c>
      <c r="AI166" s="328">
        <f t="shared" si="67"/>
        <v>160.33430591934766</v>
      </c>
      <c r="AJ166" s="328">
        <f t="shared" si="68"/>
        <v>4.1078386774160061</v>
      </c>
      <c r="AK166" s="337">
        <f t="shared" si="69"/>
        <v>163.21241355785642</v>
      </c>
      <c r="AL166" s="42">
        <f t="shared" si="70"/>
        <v>12.565353157256533</v>
      </c>
      <c r="BA166" s="8"/>
    </row>
    <row r="167" spans="1:53" ht="15" x14ac:dyDescent="0.15">
      <c r="A167" s="116"/>
      <c r="B167" s="328">
        <f t="shared" si="43"/>
        <v>2259.5663593530949</v>
      </c>
      <c r="C167" s="328">
        <f t="shared" si="44"/>
        <v>2226.1899848252301</v>
      </c>
      <c r="D167" s="328">
        <f t="shared" si="45"/>
        <v>9.7259672246874445</v>
      </c>
      <c r="E167" s="328">
        <f t="shared" si="36"/>
        <v>146.72562148725623</v>
      </c>
      <c r="F167" s="328">
        <f t="shared" si="46"/>
        <v>145.96336709850493</v>
      </c>
      <c r="G167" s="328">
        <f t="shared" si="47"/>
        <v>38384.718831969964</v>
      </c>
      <c r="H167" s="313">
        <f t="shared" si="71"/>
        <v>0.04</v>
      </c>
      <c r="I167" s="328">
        <f t="shared" si="48"/>
        <v>26.701099622291807</v>
      </c>
      <c r="J167" s="328">
        <f t="shared" si="38"/>
        <v>859</v>
      </c>
      <c r="K167" s="335">
        <f t="shared" si="49"/>
        <v>1</v>
      </c>
      <c r="L167" s="323">
        <f t="shared" si="50"/>
        <v>9.7659672246874436</v>
      </c>
      <c r="M167" s="323">
        <f t="shared" si="51"/>
        <v>9.745967224687444</v>
      </c>
      <c r="N167" s="328">
        <f t="shared" si="52"/>
        <v>0.28053132960505422</v>
      </c>
      <c r="O167" s="328">
        <f t="shared" si="39"/>
        <v>46.977844710336718</v>
      </c>
      <c r="P167" s="332">
        <f t="shared" si="41"/>
        <v>194.85958806177507</v>
      </c>
      <c r="Q167" s="328">
        <f t="shared" si="53"/>
        <v>37483.583182793256</v>
      </c>
      <c r="R167" s="277">
        <f>IF(H167&gt;0, rate1(1,$L$52,$L$51,$L$54,L167,$L$53,$L$50,P167),"")</f>
        <v>2520.925713258719</v>
      </c>
      <c r="S167" s="323">
        <f t="shared" si="54"/>
        <v>0.3165103847565402</v>
      </c>
      <c r="T167" s="323">
        <f t="shared" si="55"/>
        <v>0.41043978335373632</v>
      </c>
      <c r="U167" s="328">
        <f t="shared" si="40"/>
        <v>9.7259672246874445</v>
      </c>
      <c r="V167" s="336">
        <f t="shared" si="56"/>
        <v>9.7259672246874445</v>
      </c>
      <c r="W167" s="328">
        <f t="shared" si="57"/>
        <v>5.6914976614734769E-3</v>
      </c>
      <c r="X167" s="328">
        <f t="shared" si="58"/>
        <v>37050.045483365706</v>
      </c>
      <c r="Y167" s="328">
        <f t="shared" si="42"/>
        <v>194.06065391850117</v>
      </c>
      <c r="Z167" s="108">
        <f>IF(H167&gt;0, rate1(1,$L$52,$L$51,$L$54,U167,$L$53,$L$50,Y167),"")</f>
        <v>2520.4528483339145</v>
      </c>
      <c r="AA167" s="336">
        <f t="shared" si="59"/>
        <v>0.31290829794944369</v>
      </c>
      <c r="AB167" s="336">
        <f t="shared" si="60"/>
        <v>8.2834615008269968E-3</v>
      </c>
      <c r="AC167" s="328">
        <f t="shared" si="61"/>
        <v>0.41043978335373632</v>
      </c>
      <c r="AD167" s="328">
        <f t="shared" si="62"/>
        <v>9.7456439707566359E-2</v>
      </c>
      <c r="AE167" s="328">
        <f t="shared" si="63"/>
        <v>-3.7616448727964581E-3</v>
      </c>
      <c r="AF167" s="328">
        <f t="shared" si="64"/>
        <v>2259.4364508993463</v>
      </c>
      <c r="AG167" s="328">
        <f t="shared" si="65"/>
        <v>2225.7795450418762</v>
      </c>
      <c r="AH167" s="328">
        <f t="shared" si="66"/>
        <v>9.7667554968286172</v>
      </c>
      <c r="AI167" s="328">
        <f t="shared" si="67"/>
        <v>162.81312106701236</v>
      </c>
      <c r="AJ167" s="328">
        <f t="shared" si="68"/>
        <v>4.153064544379065</v>
      </c>
      <c r="AK167" s="337">
        <f t="shared" si="69"/>
        <v>169.22688338976235</v>
      </c>
      <c r="AL167" s="42">
        <f t="shared" si="70"/>
        <v>12.703080326041253</v>
      </c>
      <c r="BA167" s="8"/>
    </row>
    <row r="168" spans="1:53" ht="15" x14ac:dyDescent="0.15">
      <c r="A168" s="116"/>
      <c r="B168" s="328">
        <f t="shared" si="43"/>
        <v>2259.4364508993463</v>
      </c>
      <c r="C168" s="328">
        <f t="shared" si="44"/>
        <v>2225.7795450418762</v>
      </c>
      <c r="D168" s="328">
        <f t="shared" si="45"/>
        <v>9.7667554968286172</v>
      </c>
      <c r="E168" s="328">
        <f t="shared" si="36"/>
        <v>148.26723709225462</v>
      </c>
      <c r="F168" s="328">
        <f t="shared" si="46"/>
        <v>147.49642928975544</v>
      </c>
      <c r="G168" s="328">
        <f t="shared" si="47"/>
        <v>39275.913954952499</v>
      </c>
      <c r="H168" s="313">
        <f t="shared" si="71"/>
        <v>0.04</v>
      </c>
      <c r="I168" s="328">
        <f t="shared" si="48"/>
        <v>26.925524685976054</v>
      </c>
      <c r="J168" s="328">
        <f t="shared" si="38"/>
        <v>859</v>
      </c>
      <c r="K168" s="335">
        <f t="shared" si="49"/>
        <v>1</v>
      </c>
      <c r="L168" s="323">
        <f t="shared" si="50"/>
        <v>9.8067554968286164</v>
      </c>
      <c r="M168" s="323">
        <f t="shared" si="51"/>
        <v>9.7867554968286168</v>
      </c>
      <c r="N168" s="328">
        <f t="shared" si="52"/>
        <v>0.28173059273332512</v>
      </c>
      <c r="O168" s="328">
        <f t="shared" si="39"/>
        <v>46.900781418578518</v>
      </c>
      <c r="P168" s="332">
        <f t="shared" si="41"/>
        <v>195.94712676695772</v>
      </c>
      <c r="Q168" s="328">
        <f t="shared" si="53"/>
        <v>38374.945200386363</v>
      </c>
      <c r="R168" s="277">
        <f>IF(H168&gt;0, rate1(1,$L$52,$L$51,$L$54,L168,$L$53,$L$50,P168),"")</f>
        <v>2521.5629643038428</v>
      </c>
      <c r="S168" s="323">
        <f t="shared" si="54"/>
        <v>0.3244874261466914</v>
      </c>
      <c r="T168" s="323">
        <f t="shared" si="55"/>
        <v>0.41706195212067887</v>
      </c>
      <c r="U168" s="328">
        <f t="shared" si="40"/>
        <v>9.7667554968286172</v>
      </c>
      <c r="V168" s="336">
        <f t="shared" si="56"/>
        <v>9.7667554968286172</v>
      </c>
      <c r="W168" s="328">
        <f t="shared" si="57"/>
        <v>5.7393351941215087E-3</v>
      </c>
      <c r="X168" s="328">
        <f t="shared" si="58"/>
        <v>37932.183032866538</v>
      </c>
      <c r="Y168" s="328">
        <f t="shared" si="42"/>
        <v>195.14707853772012</v>
      </c>
      <c r="Z168" s="108">
        <f>IF(H168&gt;0, rate1(1,$L$52,$L$51,$L$54,U168,$L$53,$L$50,Y168),"")</f>
        <v>2521.0948870718671</v>
      </c>
      <c r="AA168" s="336">
        <f t="shared" si="59"/>
        <v>0.32080310806561901</v>
      </c>
      <c r="AB168" s="336">
        <f t="shared" si="60"/>
        <v>8.4501788248406793E-3</v>
      </c>
      <c r="AC168" s="328">
        <f t="shared" si="61"/>
        <v>0.41706195212067887</v>
      </c>
      <c r="AD168" s="328">
        <f t="shared" si="62"/>
        <v>9.5909012549832903E-2</v>
      </c>
      <c r="AE168" s="328">
        <f t="shared" si="63"/>
        <v>-3.7399973713560845E-3</v>
      </c>
      <c r="AF168" s="328">
        <f t="shared" si="64"/>
        <v>2259.301119539959</v>
      </c>
      <c r="AG168" s="328">
        <f t="shared" si="65"/>
        <v>2225.3624830897556</v>
      </c>
      <c r="AH168" s="328">
        <f t="shared" si="66"/>
        <v>9.8075474168533638</v>
      </c>
      <c r="AI168" s="328">
        <f t="shared" si="67"/>
        <v>165.39819073517447</v>
      </c>
      <c r="AJ168" s="328">
        <f t="shared" si="68"/>
        <v>4.199008486249947</v>
      </c>
      <c r="AK168" s="337">
        <f t="shared" si="69"/>
        <v>175.4764192640751</v>
      </c>
      <c r="AL168" s="42">
        <f t="shared" si="70"/>
        <v>12.842936797037817</v>
      </c>
      <c r="BA168" s="8"/>
    </row>
    <row r="169" spans="1:53" ht="15" x14ac:dyDescent="0.15">
      <c r="A169" s="116"/>
      <c r="B169" s="328">
        <f t="shared" si="43"/>
        <v>2259.301119539959</v>
      </c>
      <c r="C169" s="328">
        <f t="shared" si="44"/>
        <v>2225.3624830897556</v>
      </c>
      <c r="D169" s="328">
        <f t="shared" si="45"/>
        <v>9.8075474168533638</v>
      </c>
      <c r="E169" s="328">
        <f t="shared" si="36"/>
        <v>149.82654392724487</v>
      </c>
      <c r="F169" s="328">
        <f t="shared" si="46"/>
        <v>149.04689050974974</v>
      </c>
      <c r="G169" s="328">
        <f t="shared" si="47"/>
        <v>40186.109119966561</v>
      </c>
      <c r="H169" s="313">
        <f t="shared" si="71"/>
        <v>0.04</v>
      </c>
      <c r="I169" s="328">
        <f t="shared" si="48"/>
        <v>27.150909160162701</v>
      </c>
      <c r="J169" s="328">
        <f t="shared" si="38"/>
        <v>859</v>
      </c>
      <c r="K169" s="335">
        <f t="shared" si="49"/>
        <v>1</v>
      </c>
      <c r="L169" s="323">
        <f t="shared" si="50"/>
        <v>9.847547416853363</v>
      </c>
      <c r="M169" s="323">
        <f t="shared" si="51"/>
        <v>9.8275474168533634</v>
      </c>
      <c r="N169" s="328">
        <f t="shared" si="52"/>
        <v>0.28293016334293952</v>
      </c>
      <c r="O169" s="328">
        <f t="shared" si="39"/>
        <v>46.820534937824711</v>
      </c>
      <c r="P169" s="332">
        <f t="shared" si="41"/>
        <v>197.03627632798745</v>
      </c>
      <c r="Q169" s="328">
        <f t="shared" si="53"/>
        <v>39285.381997553486</v>
      </c>
      <c r="R169" s="277">
        <f>IF(H169&gt;0, rate1(1,$L$52,$L$51,$L$54,L169,$L$53,$L$50,P169),"")</f>
        <v>2522.1938452624659</v>
      </c>
      <c r="S169" s="323">
        <f t="shared" si="54"/>
        <v>0.33267192215924196</v>
      </c>
      <c r="T169" s="323">
        <f t="shared" si="55"/>
        <v>0.42397461269485814</v>
      </c>
      <c r="U169" s="328">
        <f t="shared" si="40"/>
        <v>9.8075474168533638</v>
      </c>
      <c r="V169" s="336">
        <f t="shared" si="56"/>
        <v>9.8075474168533638</v>
      </c>
      <c r="W169" s="328">
        <f t="shared" si="57"/>
        <v>5.7873772308028038E-3</v>
      </c>
      <c r="X169" s="328">
        <f t="shared" si="58"/>
        <v>38833.160664534676</v>
      </c>
      <c r="Y169" s="328">
        <f t="shared" si="42"/>
        <v>196.23511699846458</v>
      </c>
      <c r="Z169" s="108">
        <f>IF(H169&gt;0, rate1(1,$L$52,$L$51,$L$54,U169,$L$53,$L$50,Y169),"")</f>
        <v>2521.7304869227673</v>
      </c>
      <c r="AA169" s="336">
        <f t="shared" si="59"/>
        <v>0.32890289738693079</v>
      </c>
      <c r="AB169" s="336">
        <f t="shared" si="60"/>
        <v>8.6237553526432083E-3</v>
      </c>
      <c r="AC169" s="328">
        <f t="shared" si="61"/>
        <v>0.42397461269485814</v>
      </c>
      <c r="AD169" s="328">
        <f t="shared" si="62"/>
        <v>9.4345271632546288E-2</v>
      </c>
      <c r="AE169" s="328">
        <f t="shared" si="63"/>
        <v>-3.7186038816982661E-3</v>
      </c>
      <c r="AF169" s="328">
        <f t="shared" si="64"/>
        <v>2259.1600750906073</v>
      </c>
      <c r="AG169" s="328">
        <f t="shared" si="65"/>
        <v>2224.9385084770606</v>
      </c>
      <c r="AH169" s="328">
        <f t="shared" si="66"/>
        <v>9.8483429836768455</v>
      </c>
      <c r="AI169" s="328">
        <f t="shared" si="67"/>
        <v>168.09755264894727</v>
      </c>
      <c r="AJ169" s="328">
        <f t="shared" si="68"/>
        <v>4.2457022508746549</v>
      </c>
      <c r="AK169" s="337">
        <f t="shared" si="69"/>
        <v>181.97258437169464</v>
      </c>
      <c r="AL169" s="42">
        <f t="shared" si="70"/>
        <v>12.985013842879331</v>
      </c>
      <c r="BA169" s="8"/>
    </row>
    <row r="170" spans="1:53" ht="15" x14ac:dyDescent="0.15">
      <c r="A170" s="116"/>
      <c r="B170" s="328">
        <f t="shared" si="43"/>
        <v>2259.1600750906073</v>
      </c>
      <c r="C170" s="328">
        <f t="shared" si="44"/>
        <v>2224.9385084770606</v>
      </c>
      <c r="D170" s="328">
        <f t="shared" si="45"/>
        <v>9.8483429836768455</v>
      </c>
      <c r="E170" s="328">
        <f t="shared" si="36"/>
        <v>151.40417050520668</v>
      </c>
      <c r="F170" s="328">
        <f t="shared" si="46"/>
        <v>150.61535721622579</v>
      </c>
      <c r="G170" s="328">
        <f t="shared" si="47"/>
        <v>41115.792427445725</v>
      </c>
      <c r="H170" s="313">
        <f t="shared" si="71"/>
        <v>0.04</v>
      </c>
      <c r="I170" s="328">
        <f t="shared" si="48"/>
        <v>27.377253290837327</v>
      </c>
      <c r="J170" s="328">
        <f t="shared" si="38"/>
        <v>859</v>
      </c>
      <c r="K170" s="335">
        <f t="shared" si="49"/>
        <v>1</v>
      </c>
      <c r="L170" s="323">
        <f t="shared" si="50"/>
        <v>9.8883429836768446</v>
      </c>
      <c r="M170" s="323">
        <f t="shared" si="51"/>
        <v>9.868342983676845</v>
      </c>
      <c r="N170" s="328">
        <f t="shared" si="52"/>
        <v>0.28413004145572529</v>
      </c>
      <c r="O170" s="328">
        <f t="shared" si="39"/>
        <v>46.736938643564528</v>
      </c>
      <c r="P170" s="332">
        <f t="shared" si="41"/>
        <v>198.12703293824032</v>
      </c>
      <c r="Q170" s="328">
        <f t="shared" si="53"/>
        <v>40215.389346350799</v>
      </c>
      <c r="R170" s="277">
        <f>IF(H170&gt;0, rate1(1,$L$52,$L$51,$L$54,L170,$L$53,$L$50,P170),"")</f>
        <v>2522.8184469679286</v>
      </c>
      <c r="S170" s="323">
        <f t="shared" si="54"/>
        <v>0.34107196075752966</v>
      </c>
      <c r="T170" s="323">
        <f t="shared" si="55"/>
        <v>0.43120041117444691</v>
      </c>
      <c r="U170" s="328">
        <f t="shared" si="40"/>
        <v>9.8483429836768455</v>
      </c>
      <c r="V170" s="336">
        <f t="shared" si="56"/>
        <v>9.8483429836768455</v>
      </c>
      <c r="W170" s="328">
        <f t="shared" si="57"/>
        <v>5.8356238239838376E-3</v>
      </c>
      <c r="X170" s="328">
        <f t="shared" si="58"/>
        <v>39753.462443270975</v>
      </c>
      <c r="Y170" s="328">
        <f t="shared" si="42"/>
        <v>197.32476547367966</v>
      </c>
      <c r="Z170" s="108">
        <f>IF(H170&gt;0, rate1(1,$L$52,$L$51,$L$54,U170,$L$53,$L$50,Y170),"")</f>
        <v>2522.3597400013009</v>
      </c>
      <c r="AA170" s="336">
        <f t="shared" si="59"/>
        <v>0.33721561208906153</v>
      </c>
      <c r="AB170" s="336">
        <f t="shared" si="60"/>
        <v>8.8047092394216118E-3</v>
      </c>
      <c r="AC170" s="328">
        <f t="shared" si="61"/>
        <v>0.43120041117444691</v>
      </c>
      <c r="AD170" s="328">
        <f t="shared" si="62"/>
        <v>9.2764290022482279E-2</v>
      </c>
      <c r="AE170" s="328">
        <f t="shared" si="63"/>
        <v>-3.6974457062853303E-3</v>
      </c>
      <c r="AF170" s="328">
        <f t="shared" si="64"/>
        <v>2259.0130047208886</v>
      </c>
      <c r="AG170" s="328">
        <f t="shared" si="65"/>
        <v>2224.5073080658863</v>
      </c>
      <c r="AH170" s="328">
        <f t="shared" si="66"/>
        <v>9.8891421962310186</v>
      </c>
      <c r="AI170" s="328">
        <f t="shared" si="67"/>
        <v>170.92011186642816</v>
      </c>
      <c r="AJ170" s="328">
        <f t="shared" si="68"/>
        <v>4.2931800597264402</v>
      </c>
      <c r="AK170" s="337">
        <f t="shared" si="69"/>
        <v>188.72777096524456</v>
      </c>
      <c r="AL170" s="42">
        <f t="shared" si="70"/>
        <v>13.129409640604777</v>
      </c>
      <c r="BA170" s="8"/>
    </row>
    <row r="171" spans="1:53" ht="15" x14ac:dyDescent="0.15">
      <c r="A171" s="116"/>
      <c r="B171" s="328">
        <f t="shared" si="43"/>
        <v>2259.0130047208886</v>
      </c>
      <c r="C171" s="328">
        <f t="shared" si="44"/>
        <v>2224.5073080658863</v>
      </c>
      <c r="D171" s="328">
        <f t="shared" si="45"/>
        <v>9.8891421962310186</v>
      </c>
      <c r="E171" s="328">
        <f t="shared" si="36"/>
        <v>153.00079419756563</v>
      </c>
      <c r="F171" s="328">
        <f t="shared" si="46"/>
        <v>152.20248235138615</v>
      </c>
      <c r="G171" s="328">
        <f t="shared" si="47"/>
        <v>42065.476757530138</v>
      </c>
      <c r="H171" s="313">
        <f t="shared" si="71"/>
        <v>0.04</v>
      </c>
      <c r="I171" s="328">
        <f t="shared" si="48"/>
        <v>27.604557324001874</v>
      </c>
      <c r="J171" s="328">
        <f t="shared" si="38"/>
        <v>859</v>
      </c>
      <c r="K171" s="335">
        <f t="shared" si="49"/>
        <v>1</v>
      </c>
      <c r="L171" s="323">
        <f t="shared" si="50"/>
        <v>9.9291421962310178</v>
      </c>
      <c r="M171" s="323">
        <f t="shared" si="51"/>
        <v>9.9091421962310182</v>
      </c>
      <c r="N171" s="328">
        <f t="shared" si="52"/>
        <v>0.28533022709395084</v>
      </c>
      <c r="O171" s="328">
        <f t="shared" si="39"/>
        <v>46.649813284407855</v>
      </c>
      <c r="P171" s="332">
        <f t="shared" si="41"/>
        <v>199.21939281798589</v>
      </c>
      <c r="Q171" s="328">
        <f t="shared" si="53"/>
        <v>41165.488681437928</v>
      </c>
      <c r="R171" s="277">
        <f>IF(H171&gt;0, rate1(1,$L$52,$L$51,$L$54,L171,$L$53,$L$50,P171),"")</f>
        <v>2523.4368585722636</v>
      </c>
      <c r="S171" s="323">
        <f t="shared" si="54"/>
        <v>0.34969620820775676</v>
      </c>
      <c r="T171" s="323">
        <f t="shared" si="55"/>
        <v>0.43876451390138466</v>
      </c>
      <c r="U171" s="328">
        <f t="shared" si="40"/>
        <v>9.8891421962310186</v>
      </c>
      <c r="V171" s="336">
        <f t="shared" si="56"/>
        <v>9.8891421962310186</v>
      </c>
      <c r="W171" s="328">
        <f t="shared" si="57"/>
        <v>5.8840750260600316E-3</v>
      </c>
      <c r="X171" s="328">
        <f t="shared" si="58"/>
        <v>40693.596976533212</v>
      </c>
      <c r="Y171" s="328">
        <f t="shared" si="42"/>
        <v>198.41602016342625</v>
      </c>
      <c r="Z171" s="108">
        <f>IF(H171&gt;0, rate1(1,$L$52,$L$51,$L$54,U171,$L$53,$L$50,Y171),"")</f>
        <v>2522.9827367115504</v>
      </c>
      <c r="AA171" s="336">
        <f t="shared" si="59"/>
        <v>0.34574976281145475</v>
      </c>
      <c r="AB171" s="336">
        <f t="shared" si="60"/>
        <v>8.9936154266373278E-3</v>
      </c>
      <c r="AC171" s="328">
        <f t="shared" si="61"/>
        <v>0.43876451390138466</v>
      </c>
      <c r="AD171" s="328">
        <f t="shared" si="62"/>
        <v>9.116507541671949E-2</v>
      </c>
      <c r="AE171" s="328">
        <f t="shared" si="63"/>
        <v>-3.6765036374849049E-3</v>
      </c>
      <c r="AF171" s="328">
        <f t="shared" si="64"/>
        <v>2258.859570434081</v>
      </c>
      <c r="AG171" s="328">
        <f t="shared" si="65"/>
        <v>2224.0685435519849</v>
      </c>
      <c r="AH171" s="328">
        <f t="shared" si="66"/>
        <v>9.9299450534646834</v>
      </c>
      <c r="AI171" s="328">
        <f t="shared" si="67"/>
        <v>173.87576487633353</v>
      </c>
      <c r="AJ171" s="328">
        <f t="shared" si="68"/>
        <v>4.3414788833031999</v>
      </c>
      <c r="AK171" s="337">
        <f t="shared" si="69"/>
        <v>195.75528680642043</v>
      </c>
      <c r="AL171" s="42">
        <f t="shared" si="70"/>
        <v>13.276230016698038</v>
      </c>
      <c r="BA171" s="8"/>
    </row>
    <row r="172" spans="1:53" ht="15" x14ac:dyDescent="0.15">
      <c r="A172" s="116"/>
      <c r="B172" s="328">
        <f t="shared" si="43"/>
        <v>2258.859570434081</v>
      </c>
      <c r="C172" s="328">
        <f t="shared" si="44"/>
        <v>2224.0685435519849</v>
      </c>
      <c r="D172" s="328">
        <f t="shared" si="45"/>
        <v>9.9299450534646834</v>
      </c>
      <c r="E172" s="328">
        <f t="shared" si="36"/>
        <v>154.61714666077776</v>
      </c>
      <c r="F172" s="328">
        <f t="shared" si="46"/>
        <v>153.80897042917169</v>
      </c>
      <c r="G172" s="328">
        <f t="shared" si="47"/>
        <v>43035.702182111119</v>
      </c>
      <c r="H172" s="313">
        <f t="shared" si="71"/>
        <v>0.04</v>
      </c>
      <c r="I172" s="328">
        <f t="shared" si="48"/>
        <v>27.83282150567684</v>
      </c>
      <c r="J172" s="328">
        <f t="shared" si="38"/>
        <v>859</v>
      </c>
      <c r="K172" s="335">
        <f t="shared" si="49"/>
        <v>1</v>
      </c>
      <c r="L172" s="323">
        <f t="shared" si="50"/>
        <v>9.9699450534646825</v>
      </c>
      <c r="M172" s="323">
        <f t="shared" si="51"/>
        <v>9.9499450534646829</v>
      </c>
      <c r="N172" s="328">
        <f t="shared" si="52"/>
        <v>0.28653072028033932</v>
      </c>
      <c r="O172" s="328">
        <f t="shared" si="39"/>
        <v>46.558965620129428</v>
      </c>
      <c r="P172" s="332">
        <f t="shared" si="41"/>
        <v>200.31335221410197</v>
      </c>
      <c r="Q172" s="328">
        <f t="shared" si="53"/>
        <v>42136.229641025348</v>
      </c>
      <c r="R172" s="277">
        <f>IF(H172&gt;0, rate1(1,$L$52,$L$51,$L$54,L172,$L$53,$L$50,P172),"")</f>
        <v>2524.0491675844387</v>
      </c>
      <c r="S172" s="323">
        <f t="shared" si="54"/>
        <v>0.35855397246450166</v>
      </c>
      <c r="T172" s="323">
        <f t="shared" si="55"/>
        <v>0.44669497974945743</v>
      </c>
      <c r="U172" s="328">
        <f t="shared" si="40"/>
        <v>9.9299450534646834</v>
      </c>
      <c r="V172" s="336">
        <f t="shared" si="56"/>
        <v>9.9299450534646834</v>
      </c>
      <c r="W172" s="328">
        <f t="shared" si="57"/>
        <v>5.9327308894552289E-3</v>
      </c>
      <c r="X172" s="328">
        <f t="shared" si="58"/>
        <v>41654.099801847296</v>
      </c>
      <c r="Y172" s="328">
        <f t="shared" si="42"/>
        <v>199.50887729459194</v>
      </c>
      <c r="Z172" s="108">
        <f>IF(H172&gt;0, rate1(1,$L$52,$L$51,$L$54,U172,$L$53,$L$50,Y172),"")</f>
        <v>2523.5995657860271</v>
      </c>
      <c r="AA172" s="336">
        <f t="shared" si="59"/>
        <v>0.35451448616904913</v>
      </c>
      <c r="AB172" s="336">
        <f t="shared" si="60"/>
        <v>9.1911139170955565E-3</v>
      </c>
      <c r="AC172" s="328">
        <f t="shared" si="61"/>
        <v>0.44669497974945743</v>
      </c>
      <c r="AD172" s="328">
        <f t="shared" si="62"/>
        <v>8.9546562673337465E-2</v>
      </c>
      <c r="AE172" s="328">
        <f t="shared" si="63"/>
        <v>-3.6557578409571914E-3</v>
      </c>
      <c r="AF172" s="328">
        <f t="shared" si="64"/>
        <v>2258.6994061746118</v>
      </c>
      <c r="AG172" s="328">
        <f t="shared" si="65"/>
        <v>2223.6218485722356</v>
      </c>
      <c r="AH172" s="328">
        <f t="shared" si="66"/>
        <v>9.9707515543430887</v>
      </c>
      <c r="AI172" s="328">
        <f t="shared" si="67"/>
        <v>176.97554607343594</v>
      </c>
      <c r="AJ172" s="328">
        <f t="shared" si="68"/>
        <v>4.3906387572124874</v>
      </c>
      <c r="AK172" s="337">
        <f t="shared" si="69"/>
        <v>203.0694537525236</v>
      </c>
      <c r="AL172" s="42">
        <f t="shared" si="70"/>
        <v>13.425589298726809</v>
      </c>
      <c r="BA172" s="8"/>
    </row>
    <row r="173" spans="1:53" ht="15" x14ac:dyDescent="0.15">
      <c r="A173" s="116"/>
      <c r="B173" s="328">
        <f t="shared" si="43"/>
        <v>2258.6994061746118</v>
      </c>
      <c r="C173" s="328">
        <f t="shared" si="44"/>
        <v>2223.6218485722356</v>
      </c>
      <c r="D173" s="328">
        <f t="shared" si="45"/>
        <v>9.9707515543430887</v>
      </c>
      <c r="E173" s="328">
        <f t="shared" si="36"/>
        <v>156.25402006377669</v>
      </c>
      <c r="F173" s="328">
        <f t="shared" si="46"/>
        <v>155.43558336227721</v>
      </c>
      <c r="G173" s="328">
        <f t="shared" si="47"/>
        <v>44027.038713024864</v>
      </c>
      <c r="H173" s="313">
        <f t="shared" si="71"/>
        <v>0.04</v>
      </c>
      <c r="I173" s="328">
        <f t="shared" si="48"/>
        <v>28.062046081900917</v>
      </c>
      <c r="J173" s="328">
        <f t="shared" si="38"/>
        <v>859</v>
      </c>
      <c r="K173" s="335">
        <f t="shared" si="49"/>
        <v>1</v>
      </c>
      <c r="L173" s="323">
        <f t="shared" si="50"/>
        <v>10.010751554343088</v>
      </c>
      <c r="M173" s="323">
        <f t="shared" si="51"/>
        <v>9.9907515543430883</v>
      </c>
      <c r="N173" s="328">
        <f t="shared" si="52"/>
        <v>0.28773152103821076</v>
      </c>
      <c r="O173" s="328">
        <f t="shared" si="39"/>
        <v>46.464186864875302</v>
      </c>
      <c r="P173" s="332">
        <f t="shared" si="41"/>
        <v>201.40890739978119</v>
      </c>
      <c r="Q173" s="328">
        <f t="shared" si="53"/>
        <v>43128.19296746605</v>
      </c>
      <c r="R173" s="277">
        <f>IF(H173&gt;0, rate1(1,$L$52,$L$51,$L$54,L173,$L$53,$L$50,P173),"")</f>
        <v>2524.6554599075539</v>
      </c>
      <c r="S173" s="323">
        <f t="shared" si="54"/>
        <v>0.36765527580557911</v>
      </c>
      <c r="T173" s="323">
        <f t="shared" si="55"/>
        <v>0.45502320179039674</v>
      </c>
      <c r="U173" s="328">
        <f t="shared" si="40"/>
        <v>9.9707515543430887</v>
      </c>
      <c r="V173" s="336">
        <f t="shared" si="56"/>
        <v>9.9707515543430887</v>
      </c>
      <c r="W173" s="328">
        <f t="shared" si="57"/>
        <v>5.9815914666643266E-3</v>
      </c>
      <c r="X173" s="328">
        <f t="shared" si="58"/>
        <v>42635.536106989341</v>
      </c>
      <c r="Y173" s="328">
        <f t="shared" si="42"/>
        <v>200.60333312059475</v>
      </c>
      <c r="Z173" s="108">
        <f>IF(H173&gt;0, rate1(1,$L$52,$L$51,$L$54,U173,$L$53,$L$50,Y173),"")</f>
        <v>2524.2103143236423</v>
      </c>
      <c r="AA173" s="336">
        <f t="shared" si="59"/>
        <v>0.36351961518804499</v>
      </c>
      <c r="AB173" s="336">
        <f t="shared" si="60"/>
        <v>9.3979195736433544E-3</v>
      </c>
      <c r="AC173" s="328">
        <f t="shared" si="61"/>
        <v>0.45502320179039674</v>
      </c>
      <c r="AD173" s="328">
        <f t="shared" si="62"/>
        <v>8.7907605244327128E-2</v>
      </c>
      <c r="AE173" s="328">
        <f t="shared" si="63"/>
        <v>-3.6351877173231842E-3</v>
      </c>
      <c r="AF173" s="328">
        <f t="shared" si="64"/>
        <v>2258.5321144938598</v>
      </c>
      <c r="AG173" s="328">
        <f t="shared" si="65"/>
        <v>2223.1668253704452</v>
      </c>
      <c r="AH173" s="328">
        <f t="shared" si="66"/>
        <v>10.011561697847714</v>
      </c>
      <c r="AI173" s="328">
        <f t="shared" si="67"/>
        <v>180.23180153344904</v>
      </c>
      <c r="AJ173" s="328">
        <f t="shared" si="68"/>
        <v>4.4407031465273343</v>
      </c>
      <c r="AK173" s="337">
        <f t="shared" si="69"/>
        <v>210.68572064685648</v>
      </c>
      <c r="AL173" s="42">
        <f t="shared" si="70"/>
        <v>13.577611292803891</v>
      </c>
      <c r="BA173" s="8"/>
    </row>
    <row r="174" spans="1:53" ht="15" x14ac:dyDescent="0.15">
      <c r="A174" s="116"/>
      <c r="B174" s="328">
        <f t="shared" si="43"/>
        <v>2258.5321144938598</v>
      </c>
      <c r="C174" s="328">
        <f t="shared" si="44"/>
        <v>2223.1668253704452</v>
      </c>
      <c r="D174" s="328">
        <f t="shared" si="45"/>
        <v>10.011561697847714</v>
      </c>
      <c r="E174" s="328">
        <f t="shared" si="36"/>
        <v>157.91227426545493</v>
      </c>
      <c r="F174" s="328">
        <f t="shared" si="46"/>
        <v>157.08314716461581</v>
      </c>
      <c r="G174" s="328">
        <f t="shared" si="47"/>
        <v>45040.08944657442</v>
      </c>
      <c r="H174" s="313">
        <f t="shared" si="71"/>
        <v>0.04</v>
      </c>
      <c r="I174" s="328">
        <f t="shared" si="48"/>
        <v>28.292231298731714</v>
      </c>
      <c r="J174" s="328">
        <f t="shared" si="38"/>
        <v>859</v>
      </c>
      <c r="K174" s="335">
        <f t="shared" si="49"/>
        <v>1</v>
      </c>
      <c r="L174" s="323">
        <f t="shared" si="50"/>
        <v>10.051561697847713</v>
      </c>
      <c r="M174" s="323">
        <f t="shared" si="51"/>
        <v>10.031561697847714</v>
      </c>
      <c r="N174" s="328">
        <f t="shared" si="52"/>
        <v>0.28893262939122621</v>
      </c>
      <c r="O174" s="328">
        <f t="shared" si="39"/>
        <v>46.365250900401321</v>
      </c>
      <c r="P174" s="332">
        <f t="shared" si="41"/>
        <v>202.50605467424688</v>
      </c>
      <c r="Q174" s="328">
        <f t="shared" si="53"/>
        <v>44141.993832884953</v>
      </c>
      <c r="R174" s="277">
        <f>IF(H174&gt;0, rate1(1,$L$52,$L$51,$L$54,L174,$L$53,$L$50,P174),"")</f>
        <v>2525.2558198750535</v>
      </c>
      <c r="S174" s="323">
        <f t="shared" si="54"/>
        <v>0.37701093841725952</v>
      </c>
      <c r="T174" s="323">
        <f t="shared" si="55"/>
        <v>0.46378443412341114</v>
      </c>
      <c r="U174" s="328">
        <f t="shared" si="40"/>
        <v>10.011561697847714</v>
      </c>
      <c r="V174" s="336">
        <f t="shared" si="56"/>
        <v>10.011561697847714</v>
      </c>
      <c r="W174" s="328">
        <f t="shared" si="57"/>
        <v>6.0306568101538005E-3</v>
      </c>
      <c r="X174" s="328">
        <f t="shared" si="58"/>
        <v>43638.503842391467</v>
      </c>
      <c r="Y174" s="328">
        <f t="shared" si="42"/>
        <v>201.69938392109557</v>
      </c>
      <c r="Z174" s="108">
        <f>IF(H174&gt;0, rate1(1,$L$52,$L$51,$L$54,U174,$L$53,$L$50,Y174),"")</f>
        <v>2524.8150678266561</v>
      </c>
      <c r="AA174" s="336">
        <f t="shared" si="59"/>
        <v>0.37277576029702542</v>
      </c>
      <c r="AB174" s="336">
        <f t="shared" si="60"/>
        <v>9.614833784181636E-3</v>
      </c>
      <c r="AC174" s="328">
        <f t="shared" si="61"/>
        <v>0.46378443412341114</v>
      </c>
      <c r="AD174" s="328">
        <f t="shared" si="62"/>
        <v>8.6246965307499229E-2</v>
      </c>
      <c r="AE174" s="328">
        <f t="shared" si="63"/>
        <v>-3.6147717365807371E-3</v>
      </c>
      <c r="AF174" s="328">
        <f t="shared" si="64"/>
        <v>2258.3572626891278</v>
      </c>
      <c r="AG174" s="328">
        <f t="shared" si="65"/>
        <v>2222.7030409363219</v>
      </c>
      <c r="AH174" s="328">
        <f t="shared" si="66"/>
        <v>10.052375482975762</v>
      </c>
      <c r="AI174" s="328">
        <f t="shared" si="67"/>
        <v>183.65839629917517</v>
      </c>
      <c r="AJ174" s="328">
        <f t="shared" si="68"/>
        <v>4.4917193677215499</v>
      </c>
      <c r="AK174" s="337">
        <f t="shared" si="69"/>
        <v>218.62079315028785</v>
      </c>
      <c r="AL174" s="42">
        <f t="shared" si="70"/>
        <v>13.732430410321124</v>
      </c>
      <c r="BA174" s="8"/>
    </row>
    <row r="175" spans="1:53" ht="15" x14ac:dyDescent="0.15">
      <c r="A175" s="116"/>
      <c r="B175" s="328">
        <f t="shared" si="43"/>
        <v>2258.3572626891278</v>
      </c>
      <c r="C175" s="328">
        <f t="shared" si="44"/>
        <v>2222.7030409363219</v>
      </c>
      <c r="D175" s="328">
        <f t="shared" si="45"/>
        <v>10.052375482975762</v>
      </c>
      <c r="E175" s="328">
        <f t="shared" si="36"/>
        <v>159.5928451252318</v>
      </c>
      <c r="F175" s="328">
        <f t="shared" si="46"/>
        <v>158.75255969534336</v>
      </c>
      <c r="G175" s="328">
        <f t="shared" si="47"/>
        <v>46075.494177808956</v>
      </c>
      <c r="H175" s="313">
        <f t="shared" si="71"/>
        <v>0.04</v>
      </c>
      <c r="I175" s="328">
        <f t="shared" si="48"/>
        <v>28.523377402244662</v>
      </c>
      <c r="J175" s="328">
        <f t="shared" si="38"/>
        <v>859</v>
      </c>
      <c r="K175" s="335">
        <f t="shared" si="49"/>
        <v>1</v>
      </c>
      <c r="L175" s="323">
        <f t="shared" si="50"/>
        <v>10.092375482975761</v>
      </c>
      <c r="M175" s="323">
        <f t="shared" si="51"/>
        <v>10.072375482975762</v>
      </c>
      <c r="N175" s="328">
        <f t="shared" si="52"/>
        <v>0.29013404536344467</v>
      </c>
      <c r="O175" s="328">
        <f t="shared" si="39"/>
        <v>46.261912216486927</v>
      </c>
      <c r="P175" s="332">
        <f t="shared" si="41"/>
        <v>203.60479036246502</v>
      </c>
      <c r="Q175" s="328">
        <f t="shared" si="53"/>
        <v>45178.285669846198</v>
      </c>
      <c r="R175" s="277">
        <f>IF(H175&gt;0, rate1(1,$L$52,$L$51,$L$54,L175,$L$53,$L$50,P175),"")</f>
        <v>2525.8503302859526</v>
      </c>
      <c r="S175" s="323">
        <f t="shared" si="54"/>
        <v>0.38663267501223397</v>
      </c>
      <c r="T175" s="323">
        <f t="shared" si="55"/>
        <v>0.47301842394234411</v>
      </c>
      <c r="U175" s="328">
        <f t="shared" si="40"/>
        <v>10.052375482975762</v>
      </c>
      <c r="V175" s="336">
        <f t="shared" si="56"/>
        <v>10.052375482975762</v>
      </c>
      <c r="W175" s="328">
        <f t="shared" si="57"/>
        <v>6.0799269722195959E-3</v>
      </c>
      <c r="X175" s="328">
        <f t="shared" si="58"/>
        <v>44663.637298431509</v>
      </c>
      <c r="Y175" s="328">
        <f t="shared" si="42"/>
        <v>202.79702600170711</v>
      </c>
      <c r="Z175" s="108">
        <f>IF(H175&gt;0, rate1(1,$L$52,$L$51,$L$54,U175,$L$53,$L$50,Y175),"")</f>
        <v>2525.4139102366348</v>
      </c>
      <c r="AA175" s="336">
        <f t="shared" si="59"/>
        <v>0.38229440286834365</v>
      </c>
      <c r="AB175" s="336">
        <f t="shared" si="60"/>
        <v>9.8427584280472939E-3</v>
      </c>
      <c r="AC175" s="328">
        <f t="shared" si="61"/>
        <v>0.47301842394234411</v>
      </c>
      <c r="AD175" s="328">
        <f t="shared" si="62"/>
        <v>8.4563302347976987E-2</v>
      </c>
      <c r="AE175" s="328">
        <f t="shared" si="63"/>
        <v>-3.5944872392865046E-3</v>
      </c>
      <c r="AF175" s="328">
        <f t="shared" si="64"/>
        <v>2258.1743783105489</v>
      </c>
      <c r="AG175" s="328">
        <f t="shared" si="65"/>
        <v>2222.2300225123795</v>
      </c>
      <c r="AH175" s="328">
        <f t="shared" si="66"/>
        <v>10.093192908740294</v>
      </c>
      <c r="AI175" s="328">
        <f t="shared" si="67"/>
        <v>187.27096307752862</v>
      </c>
      <c r="AJ175" s="328">
        <f t="shared" si="68"/>
        <v>4.5437390796875299</v>
      </c>
      <c r="AK175" s="337">
        <f t="shared" si="69"/>
        <v>226.89278374721712</v>
      </c>
      <c r="AL175" s="42">
        <f t="shared" si="70"/>
        <v>13.890192972742115</v>
      </c>
      <c r="BA175" s="8"/>
    </row>
    <row r="176" spans="1:53" ht="15" x14ac:dyDescent="0.15">
      <c r="A176" s="116"/>
      <c r="B176" s="328">
        <f t="shared" si="43"/>
        <v>2258.1743783105489</v>
      </c>
      <c r="C176" s="328">
        <f t="shared" si="44"/>
        <v>2222.2300225123795</v>
      </c>
      <c r="D176" s="328">
        <f t="shared" si="45"/>
        <v>10.093192908740294</v>
      </c>
      <c r="E176" s="328">
        <f t="shared" si="36"/>
        <v>161.29675417293365</v>
      </c>
      <c r="F176" s="328">
        <f t="shared" si="46"/>
        <v>160.44479964908271</v>
      </c>
      <c r="G176" s="328">
        <f t="shared" si="47"/>
        <v>47133.933574769573</v>
      </c>
      <c r="H176" s="313">
        <f t="shared" si="71"/>
        <v>0.04</v>
      </c>
      <c r="I176" s="328">
        <f t="shared" si="48"/>
        <v>28.755484638535563</v>
      </c>
      <c r="J176" s="328">
        <f t="shared" si="38"/>
        <v>859</v>
      </c>
      <c r="K176" s="335">
        <f t="shared" si="49"/>
        <v>1</v>
      </c>
      <c r="L176" s="323">
        <f t="shared" si="50"/>
        <v>10.133192908740293</v>
      </c>
      <c r="M176" s="323">
        <f t="shared" si="51"/>
        <v>10.113192908740293</v>
      </c>
      <c r="N176" s="328">
        <f t="shared" si="52"/>
        <v>0.29133576897963565</v>
      </c>
      <c r="O176" s="328">
        <f t="shared" si="39"/>
        <v>46.153903525918182</v>
      </c>
      <c r="P176" s="332">
        <f t="shared" si="41"/>
        <v>204.70511081487788</v>
      </c>
      <c r="Q176" s="328">
        <f t="shared" si="53"/>
        <v>46237.764605647353</v>
      </c>
      <c r="R176" s="277">
        <f>IF(H176&gt;0, rate1(1,$L$52,$L$51,$L$54,L176,$L$53,$L$50,P176),"")</f>
        <v>2526.4390724391506</v>
      </c>
      <c r="S176" s="323">
        <f t="shared" si="54"/>
        <v>0.39653320704661477</v>
      </c>
      <c r="T176" s="323">
        <f t="shared" si="55"/>
        <v>0.48277017456723564</v>
      </c>
      <c r="U176" s="328">
        <f t="shared" si="40"/>
        <v>10.093192908740294</v>
      </c>
      <c r="V176" s="336">
        <f t="shared" si="56"/>
        <v>10.093192908740294</v>
      </c>
      <c r="W176" s="328">
        <f t="shared" si="57"/>
        <v>6.129402005555562E-3</v>
      </c>
      <c r="X176" s="328">
        <f t="shared" si="58"/>
        <v>45711.611236873527</v>
      </c>
      <c r="Y176" s="328">
        <f t="shared" si="42"/>
        <v>203.89625569372441</v>
      </c>
      <c r="Z176" s="108">
        <f>IF(H176&gt;0, rate1(1,$L$52,$L$51,$L$54,U176,$L$53,$L$50,Y176),"")</f>
        <v>2526.0069239694562</v>
      </c>
      <c r="AA176" s="336">
        <f t="shared" si="59"/>
        <v>0.39208800376520742</v>
      </c>
      <c r="AB176" s="336">
        <f t="shared" si="60"/>
        <v>1.0082712701047302E-2</v>
      </c>
      <c r="AC176" s="328">
        <f t="shared" si="61"/>
        <v>0.48277017456723564</v>
      </c>
      <c r="AD176" s="328">
        <f t="shared" si="62"/>
        <v>8.2855159881939186E-2</v>
      </c>
      <c r="AE176" s="328">
        <f t="shared" si="63"/>
        <v>-3.5743101951653611E-3</v>
      </c>
      <c r="AF176" s="328">
        <f t="shared" si="64"/>
        <v>2257.9829439049613</v>
      </c>
      <c r="AG176" s="328">
        <f t="shared" si="65"/>
        <v>2221.7472523378124</v>
      </c>
      <c r="AH176" s="328">
        <f t="shared" si="66"/>
        <v>10.13401397416964</v>
      </c>
      <c r="AI176" s="328">
        <f t="shared" si="67"/>
        <v>191.08720247155821</v>
      </c>
      <c r="AJ176" s="328">
        <f t="shared" si="68"/>
        <v>4.5968188581518517</v>
      </c>
      <c r="AK176" s="337">
        <f t="shared" si="69"/>
        <v>235.52138591616847</v>
      </c>
      <c r="AL176" s="42">
        <f t="shared" si="70"/>
        <v>14.051058730025712</v>
      </c>
      <c r="BA176" s="8"/>
    </row>
    <row r="177" spans="1:53" ht="15" x14ac:dyDescent="0.15">
      <c r="A177" s="116"/>
      <c r="B177" s="328">
        <f t="shared" si="43"/>
        <v>2257.9829439049613</v>
      </c>
      <c r="C177" s="328">
        <f t="shared" si="44"/>
        <v>2221.7472523378124</v>
      </c>
      <c r="D177" s="328">
        <f t="shared" si="45"/>
        <v>10.13401397416964</v>
      </c>
      <c r="E177" s="328">
        <f t="shared" si="36"/>
        <v>163.02511991941708</v>
      </c>
      <c r="F177" s="328">
        <f t="shared" si="46"/>
        <v>162.16093704617538</v>
      </c>
      <c r="G177" s="328">
        <f t="shared" si="47"/>
        <v>48216.13402422997</v>
      </c>
      <c r="H177" s="313">
        <f t="shared" si="71"/>
        <v>0.04</v>
      </c>
      <c r="I177" s="328">
        <f t="shared" si="48"/>
        <v>28.988553253719147</v>
      </c>
      <c r="J177" s="328">
        <f t="shared" si="38"/>
        <v>859</v>
      </c>
      <c r="K177" s="335">
        <f t="shared" si="49"/>
        <v>1</v>
      </c>
      <c r="L177" s="323">
        <f t="shared" si="50"/>
        <v>10.17401397416964</v>
      </c>
      <c r="M177" s="323">
        <f t="shared" si="51"/>
        <v>10.15401397416964</v>
      </c>
      <c r="N177" s="328">
        <f t="shared" si="52"/>
        <v>0.29253780026468235</v>
      </c>
      <c r="O177" s="328">
        <f t="shared" si="39"/>
        <v>46.040932989033834</v>
      </c>
      <c r="P177" s="332">
        <f t="shared" si="41"/>
        <v>205.80701240712131</v>
      </c>
      <c r="Q177" s="328">
        <f t="shared" si="53"/>
        <v>47321.17462250324</v>
      </c>
      <c r="R177" s="277">
        <f>IF(H177&gt;0, rate1(1,$L$52,$L$51,$L$54,L177,$L$53,$L$50,P177),"")</f>
        <v>2527.022126166813</v>
      </c>
      <c r="S177" s="323">
        <f t="shared" si="54"/>
        <v>0.40672639371959746</v>
      </c>
      <c r="T177" s="323">
        <f t="shared" si="55"/>
        <v>0.49309087268989082</v>
      </c>
      <c r="U177" s="328">
        <f t="shared" si="40"/>
        <v>10.13401397416964</v>
      </c>
      <c r="V177" s="336">
        <f t="shared" si="56"/>
        <v>10.13401397416964</v>
      </c>
      <c r="W177" s="328">
        <f t="shared" si="57"/>
        <v>6.1790819624008009E-3</v>
      </c>
      <c r="X177" s="328">
        <f t="shared" si="58"/>
        <v>46783.145686819909</v>
      </c>
      <c r="Y177" s="328">
        <f t="shared" si="42"/>
        <v>204.99706935383915</v>
      </c>
      <c r="Z177" s="108">
        <f>IF(H177&gt;0, rate1(1,$L$52,$L$51,$L$54,U177,$L$53,$L$50,Y177),"")</f>
        <v>2526.594189949375</v>
      </c>
      <c r="AA177" s="336">
        <f t="shared" si="59"/>
        <v>0.40217012993674017</v>
      </c>
      <c r="AB177" s="336">
        <f t="shared" si="60"/>
        <v>1.0335853512550246E-2</v>
      </c>
      <c r="AC177" s="328">
        <f t="shared" si="61"/>
        <v>0.49309087268989082</v>
      </c>
      <c r="AD177" s="328">
        <f t="shared" si="62"/>
        <v>8.1120949941323198E-2</v>
      </c>
      <c r="AE177" s="328">
        <f t="shared" si="63"/>
        <v>-3.5542149069078413E-3</v>
      </c>
      <c r="AF177" s="328">
        <f t="shared" si="64"/>
        <v>2257.7823908325363</v>
      </c>
      <c r="AG177" s="328">
        <f t="shared" si="65"/>
        <v>2221.2541614651223</v>
      </c>
      <c r="AH177" s="328">
        <f t="shared" si="66"/>
        <v>10.174838678307507</v>
      </c>
      <c r="AI177" s="328">
        <f t="shared" si="67"/>
        <v>195.12724783215492</v>
      </c>
      <c r="AJ177" s="328">
        <f t="shared" si="68"/>
        <v>4.6510208714385612</v>
      </c>
      <c r="AK177" s="337">
        <f t="shared" si="69"/>
        <v>244.52807742445145</v>
      </c>
      <c r="AL177" s="42">
        <f t="shared" si="70"/>
        <v>14.215202636948781</v>
      </c>
      <c r="BA177" s="8"/>
    </row>
    <row r="178" spans="1:53" ht="15" x14ac:dyDescent="0.15">
      <c r="A178" s="116"/>
      <c r="B178" s="328">
        <f t="shared" si="43"/>
        <v>2257.7823908325363</v>
      </c>
      <c r="C178" s="328">
        <f t="shared" si="44"/>
        <v>2221.2541614651223</v>
      </c>
      <c r="D178" s="328">
        <f t="shared" si="45"/>
        <v>10.174838678307507</v>
      </c>
      <c r="E178" s="328">
        <f t="shared" si="36"/>
        <v>164.77917116086576</v>
      </c>
      <c r="F178" s="328">
        <f t="shared" si="46"/>
        <v>163.90214554014142</v>
      </c>
      <c r="G178" s="328">
        <f t="shared" si="47"/>
        <v>49322.873287930146</v>
      </c>
      <c r="H178" s="313">
        <f t="shared" si="71"/>
        <v>0.04</v>
      </c>
      <c r="I178" s="328">
        <f t="shared" si="48"/>
        <v>29.222583493931236</v>
      </c>
      <c r="J178" s="328">
        <f t="shared" si="38"/>
        <v>859</v>
      </c>
      <c r="K178" s="335">
        <f t="shared" si="49"/>
        <v>1</v>
      </c>
      <c r="L178" s="323">
        <f t="shared" si="50"/>
        <v>10.214838678307506</v>
      </c>
      <c r="M178" s="323">
        <f t="shared" si="51"/>
        <v>10.194838678307507</v>
      </c>
      <c r="N178" s="328">
        <f t="shared" si="52"/>
        <v>0.29374013924410747</v>
      </c>
      <c r="O178" s="328">
        <f t="shared" si="39"/>
        <v>45.922680966934237</v>
      </c>
      <c r="P178" s="332">
        <f t="shared" si="41"/>
        <v>206.91049153976533</v>
      </c>
      <c r="Q178" s="328">
        <f t="shared" si="53"/>
        <v>48429.313596525724</v>
      </c>
      <c r="R178" s="277">
        <f>IF(H178&gt;0, rate1(1,$L$52,$L$51,$L$54,L178,$L$53,$L$50,P178),"")</f>
        <v>2527.5995698668903</v>
      </c>
      <c r="S178" s="323">
        <f t="shared" si="54"/>
        <v>0.41722738573542834</v>
      </c>
      <c r="T178" s="323">
        <f t="shared" si="55"/>
        <v>0.50403902320425953</v>
      </c>
      <c r="U178" s="328">
        <f t="shared" si="40"/>
        <v>10.174838678307507</v>
      </c>
      <c r="V178" s="336">
        <f t="shared" si="56"/>
        <v>10.174838678307507</v>
      </c>
      <c r="W178" s="328">
        <f t="shared" si="57"/>
        <v>6.2289668953781074E-3</v>
      </c>
      <c r="X178" s="328">
        <f t="shared" si="58"/>
        <v>47879.011542716114</v>
      </c>
      <c r="Y178" s="328">
        <f t="shared" si="42"/>
        <v>206.09946336387748</v>
      </c>
      <c r="Z178" s="108">
        <f>IF(H178&gt;0, rate1(1,$L$52,$L$51,$L$54,U178,$L$53,$L$50,Y178),"")</f>
        <v>2527.1757876421939</v>
      </c>
      <c r="AA178" s="336">
        <f t="shared" si="59"/>
        <v>0.41255560285858606</v>
      </c>
      <c r="AB178" s="336">
        <f t="shared" si="60"/>
        <v>1.0603500392018591E-2</v>
      </c>
      <c r="AC178" s="328">
        <f t="shared" si="61"/>
        <v>0.50403902320425953</v>
      </c>
      <c r="AD178" s="328">
        <f t="shared" si="62"/>
        <v>7.935893484142037E-2</v>
      </c>
      <c r="AE178" s="328">
        <f t="shared" si="63"/>
        <v>-3.5341736460981076E-3</v>
      </c>
      <c r="AF178" s="328">
        <f t="shared" si="64"/>
        <v>2257.5720919485761</v>
      </c>
      <c r="AG178" s="328">
        <f t="shared" si="65"/>
        <v>2220.7501224419179</v>
      </c>
      <c r="AH178" s="328">
        <f t="shared" si="66"/>
        <v>10.215667020212269</v>
      </c>
      <c r="AI178" s="328">
        <f t="shared" si="67"/>
        <v>199.41411179730636</v>
      </c>
      <c r="AJ178" s="328">
        <f t="shared" si="68"/>
        <v>4.7064136802711465</v>
      </c>
      <c r="AK178" s="337">
        <f t="shared" si="69"/>
        <v>253.93635895770578</v>
      </c>
      <c r="AL178" s="42">
        <f t="shared" si="70"/>
        <v>14.382816942836602</v>
      </c>
      <c r="BA178" s="8"/>
    </row>
    <row r="179" spans="1:53" ht="15" x14ac:dyDescent="0.15">
      <c r="A179" s="116"/>
      <c r="B179" s="328">
        <f t="shared" si="43"/>
        <v>2257.5720919485761</v>
      </c>
      <c r="C179" s="328">
        <f t="shared" si="44"/>
        <v>2220.7501224419179</v>
      </c>
      <c r="D179" s="328">
        <f t="shared" si="45"/>
        <v>10.215667020212269</v>
      </c>
      <c r="E179" s="328">
        <f t="shared" si="36"/>
        <v>166.56026272276478</v>
      </c>
      <c r="F179" s="328">
        <f t="shared" si="46"/>
        <v>165.66971694181527</v>
      </c>
      <c r="G179" s="328">
        <f t="shared" si="47"/>
        <v>50454.987143798753</v>
      </c>
      <c r="H179" s="313">
        <f t="shared" si="71"/>
        <v>0.04</v>
      </c>
      <c r="I179" s="328">
        <f t="shared" si="48"/>
        <v>29.457575605326568</v>
      </c>
      <c r="J179" s="328">
        <f t="shared" si="38"/>
        <v>859</v>
      </c>
      <c r="K179" s="335">
        <f t="shared" si="49"/>
        <v>1</v>
      </c>
      <c r="L179" s="323">
        <f t="shared" si="50"/>
        <v>10.255667020212268</v>
      </c>
      <c r="M179" s="323">
        <f t="shared" si="51"/>
        <v>10.235667020212269</v>
      </c>
      <c r="N179" s="328">
        <f t="shared" si="52"/>
        <v>0.29494278594380319</v>
      </c>
      <c r="O179" s="328">
        <f t="shared" si="39"/>
        <v>45.79879620191646</v>
      </c>
      <c r="P179" s="332">
        <f t="shared" si="41"/>
        <v>208.01554463803654</v>
      </c>
      <c r="Q179" s="328">
        <f t="shared" si="53"/>
        <v>49563.040408131965</v>
      </c>
      <c r="R179" s="277">
        <f>IF(H179&gt;0, rate1(1,$L$52,$L$51,$L$54,L179,$L$53,$L$50,P179),"")</f>
        <v>2528.171480534766</v>
      </c>
      <c r="S179" s="323">
        <f t="shared" si="54"/>
        <v>0.42805280684017605</v>
      </c>
      <c r="T179" s="323">
        <f t="shared" si="55"/>
        <v>0.51568184872862011</v>
      </c>
      <c r="U179" s="328">
        <f t="shared" si="40"/>
        <v>10.215667020212269</v>
      </c>
      <c r="V179" s="336">
        <f t="shared" si="56"/>
        <v>10.215667020212269</v>
      </c>
      <c r="W179" s="328">
        <f t="shared" si="57"/>
        <v>6.279056856882903E-3</v>
      </c>
      <c r="X179" s="328">
        <f t="shared" si="58"/>
        <v>49000.037137072832</v>
      </c>
      <c r="Y179" s="328">
        <f t="shared" si="42"/>
        <v>207.20343413051918</v>
      </c>
      <c r="Z179" s="108">
        <f>IF(H179&gt;0, rate1(1,$L$52,$L$51,$L$54,U179,$L$53,$L$50,Y179),"")</f>
        <v>2527.7517950875517</v>
      </c>
      <c r="AA179" s="336">
        <f t="shared" si="59"/>
        <v>0.42326067359529351</v>
      </c>
      <c r="AB179" s="336">
        <f t="shared" si="60"/>
        <v>1.0887166124123113E-2</v>
      </c>
      <c r="AC179" s="328">
        <f t="shared" si="61"/>
        <v>0.51568184872862011</v>
      </c>
      <c r="AD179" s="328">
        <f t="shared" si="62"/>
        <v>7.7567205630016622E-2</v>
      </c>
      <c r="AE179" s="328">
        <f t="shared" si="63"/>
        <v>-3.5141561984654234E-3</v>
      </c>
      <c r="AF179" s="328">
        <f t="shared" si="64"/>
        <v>2257.3513528857911</v>
      </c>
      <c r="AG179" s="328">
        <f t="shared" si="65"/>
        <v>2220.2344405931894</v>
      </c>
      <c r="AH179" s="328">
        <f t="shared" si="66"/>
        <v>10.256498998957133</v>
      </c>
      <c r="AI179" s="328">
        <f t="shared" si="67"/>
        <v>203.97423699263533</v>
      </c>
      <c r="AJ179" s="328">
        <f t="shared" si="68"/>
        <v>4.7630731905468782</v>
      </c>
      <c r="AK179" s="337">
        <f t="shared" si="69"/>
        <v>263.77203592570947</v>
      </c>
      <c r="AL179" s="42">
        <f t="shared" si="70"/>
        <v>14.554113664870489</v>
      </c>
      <c r="BA179" s="8"/>
    </row>
    <row r="180" spans="1:53" ht="15" x14ac:dyDescent="0.15">
      <c r="A180" s="116"/>
      <c r="B180" s="328">
        <f t="shared" si="43"/>
        <v>2257.3513528857911</v>
      </c>
      <c r="C180" s="328">
        <f t="shared" si="44"/>
        <v>2220.2344405931894</v>
      </c>
      <c r="D180" s="328">
        <f t="shared" si="45"/>
        <v>10.256498998957133</v>
      </c>
      <c r="E180" s="328">
        <f t="shared" si="36"/>
        <v>168.36989421228859</v>
      </c>
      <c r="F180" s="328">
        <f t="shared" si="46"/>
        <v>167.46507846752667</v>
      </c>
      <c r="G180" s="328">
        <f t="shared" si="47"/>
        <v>51613.377233194587</v>
      </c>
      <c r="H180" s="313">
        <f t="shared" si="71"/>
        <v>0.04</v>
      </c>
      <c r="I180" s="328">
        <f t="shared" si="48"/>
        <v>29.693529834081346</v>
      </c>
      <c r="J180" s="328">
        <f t="shared" si="38"/>
        <v>859</v>
      </c>
      <c r="K180" s="335">
        <f t="shared" si="49"/>
        <v>1</v>
      </c>
      <c r="L180" s="323">
        <f t="shared" si="50"/>
        <v>10.296498998957132</v>
      </c>
      <c r="M180" s="323">
        <f t="shared" si="51"/>
        <v>10.276498998957132</v>
      </c>
      <c r="N180" s="328">
        <f t="shared" si="52"/>
        <v>0.29614574039010222</v>
      </c>
      <c r="O180" s="328">
        <f t="shared" si="39"/>
        <v>45.668891296906111</v>
      </c>
      <c r="P180" s="332">
        <f t="shared" si="41"/>
        <v>209.12216815156719</v>
      </c>
      <c r="Q180" s="328">
        <f t="shared" si="53"/>
        <v>50723.283368846613</v>
      </c>
      <c r="R180" s="277">
        <f>IF(H180&gt;0, rate1(1,$L$52,$L$51,$L$54,L180,$L$53,$L$50,P180),"")</f>
        <v>2528.7379337940929</v>
      </c>
      <c r="S180" s="323">
        <f t="shared" si="54"/>
        <v>0.43922096950150319</v>
      </c>
      <c r="T180" s="323">
        <f t="shared" si="55"/>
        <v>0.52809702981733742</v>
      </c>
      <c r="U180" s="328">
        <f t="shared" si="40"/>
        <v>10.256498998957133</v>
      </c>
      <c r="V180" s="336">
        <f t="shared" si="56"/>
        <v>10.256498998957133</v>
      </c>
      <c r="W180" s="328">
        <f t="shared" si="57"/>
        <v>6.3293518994242959E-3</v>
      </c>
      <c r="X180" s="328">
        <f t="shared" si="58"/>
        <v>50147.116006616758</v>
      </c>
      <c r="Y180" s="328">
        <f t="shared" si="42"/>
        <v>208.3089780850442</v>
      </c>
      <c r="Z180" s="108">
        <f>IF(H180&gt;0, rate1(1,$L$52,$L$51,$L$54,U180,$L$53,$L$50,Y180),"")</f>
        <v>2528.3222889303779</v>
      </c>
      <c r="AA180" s="336">
        <f t="shared" si="59"/>
        <v>0.43430323054267617</v>
      </c>
      <c r="AB180" s="336">
        <f t="shared" si="60"/>
        <v>1.1188594740422646E-2</v>
      </c>
      <c r="AC180" s="328">
        <f t="shared" si="61"/>
        <v>0.52809702981733742</v>
      </c>
      <c r="AD180" s="328">
        <f t="shared" si="62"/>
        <v>7.5743656452367344E-2</v>
      </c>
      <c r="AE180" s="328">
        <f t="shared" si="63"/>
        <v>-3.4941292933414868E-3</v>
      </c>
      <c r="AF180" s="328">
        <f t="shared" si="64"/>
        <v>2257.1194015963638</v>
      </c>
      <c r="AG180" s="328">
        <f t="shared" si="65"/>
        <v>2219.7063435633722</v>
      </c>
      <c r="AH180" s="328">
        <f t="shared" si="66"/>
        <v>10.29733461362984</v>
      </c>
      <c r="AI180" s="328">
        <f t="shared" si="67"/>
        <v>208.83818080151389</v>
      </c>
      <c r="AJ180" s="328">
        <f t="shared" si="68"/>
        <v>4.8210837963250768</v>
      </c>
      <c r="AK180" s="337">
        <f t="shared" si="69"/>
        <v>274.06355343083908</v>
      </c>
      <c r="AL180" s="42">
        <f t="shared" si="70"/>
        <v>14.729327534447162</v>
      </c>
      <c r="BA180" s="8"/>
    </row>
    <row r="181" spans="1:53" ht="15" x14ac:dyDescent="0.15">
      <c r="A181" s="116"/>
      <c r="B181" s="328">
        <f t="shared" si="43"/>
        <v>2257.1194015963638</v>
      </c>
      <c r="C181" s="328">
        <f t="shared" si="44"/>
        <v>2219.7063435633722</v>
      </c>
      <c r="D181" s="328">
        <f t="shared" si="45"/>
        <v>10.29733461362984</v>
      </c>
      <c r="E181" s="328">
        <f t="shared" si="36"/>
        <v>170.20973251095955</v>
      </c>
      <c r="F181" s="328">
        <f t="shared" si="46"/>
        <v>169.28981336162406</v>
      </c>
      <c r="G181" s="328">
        <f t="shared" si="47"/>
        <v>52799.020396588508</v>
      </c>
      <c r="H181" s="313">
        <f t="shared" si="71"/>
        <v>0.04</v>
      </c>
      <c r="I181" s="328">
        <f t="shared" si="48"/>
        <v>29.930446426393246</v>
      </c>
      <c r="J181" s="328">
        <f t="shared" si="38"/>
        <v>859</v>
      </c>
      <c r="K181" s="335">
        <f t="shared" si="49"/>
        <v>1</v>
      </c>
      <c r="L181" s="323">
        <f t="shared" si="50"/>
        <v>10.337334613629839</v>
      </c>
      <c r="M181" s="323">
        <f t="shared" si="51"/>
        <v>10.317334613629839</v>
      </c>
      <c r="N181" s="328">
        <f t="shared" si="52"/>
        <v>0.29734900260969255</v>
      </c>
      <c r="O181" s="328">
        <f t="shared" si="39"/>
        <v>45.532537330383896</v>
      </c>
      <c r="P181" s="332">
        <f t="shared" si="41"/>
        <v>210.2303585541363</v>
      </c>
      <c r="Q181" s="328">
        <f t="shared" si="53"/>
        <v>51911.050278773604</v>
      </c>
      <c r="R181" s="277">
        <f>IF(H181&gt;0, rate1(1,$L$52,$L$51,$L$54,L181,$L$53,$L$50,P181),"")</f>
        <v>2529.299003926817</v>
      </c>
      <c r="S181" s="323">
        <f t="shared" si="54"/>
        <v>0.45075213289393801</v>
      </c>
      <c r="T181" s="323">
        <f t="shared" si="55"/>
        <v>0.54137488812910262</v>
      </c>
      <c r="U181" s="328">
        <f t="shared" si="40"/>
        <v>10.29733461362984</v>
      </c>
      <c r="V181" s="336">
        <f t="shared" si="56"/>
        <v>10.29733461362984</v>
      </c>
      <c r="W181" s="328">
        <f t="shared" si="57"/>
        <v>6.3798520754687615E-3</v>
      </c>
      <c r="X181" s="328">
        <f t="shared" si="58"/>
        <v>51321.216131320354</v>
      </c>
      <c r="Y181" s="328">
        <f t="shared" si="42"/>
        <v>209.41609168307073</v>
      </c>
      <c r="Z181" s="108">
        <f>IF(H181&gt;0, rate1(1,$L$52,$L$51,$L$54,U181,$L$53,$L$50,Y181),"")</f>
        <v>2528.8873444515129</v>
      </c>
      <c r="AA181" s="336">
        <f t="shared" si="59"/>
        <v>0.44570304760213575</v>
      </c>
      <c r="AB181" s="336">
        <f t="shared" si="60"/>
        <v>1.1509809043455501E-2</v>
      </c>
      <c r="AC181" s="328">
        <f t="shared" si="61"/>
        <v>0.54137488812910262</v>
      </c>
      <c r="AD181" s="328">
        <f t="shared" si="62"/>
        <v>7.3885953850266375E-2</v>
      </c>
      <c r="AE181" s="328">
        <f t="shared" si="63"/>
        <v>-3.4740558792194566E-3</v>
      </c>
      <c r="AF181" s="328">
        <f t="shared" si="64"/>
        <v>2256.8753757108443</v>
      </c>
      <c r="AG181" s="328">
        <f t="shared" si="65"/>
        <v>2219.164968675243</v>
      </c>
      <c r="AH181" s="328">
        <f t="shared" si="66"/>
        <v>10.338173863332329</v>
      </c>
      <c r="AI181" s="328">
        <f t="shared" si="67"/>
        <v>214.04147445145904</v>
      </c>
      <c r="AJ181" s="328">
        <f t="shared" si="68"/>
        <v>4.880539761450482</v>
      </c>
      <c r="AK181" s="337">
        <f t="shared" si="69"/>
        <v>284.8423972372417</v>
      </c>
      <c r="AL181" s="42">
        <f t="shared" si="70"/>
        <v>14.908719531755661</v>
      </c>
      <c r="BA181" s="8"/>
    </row>
    <row r="182" spans="1:53" ht="15" x14ac:dyDescent="0.15">
      <c r="A182" s="116"/>
      <c r="B182" s="328">
        <f t="shared" si="43"/>
        <v>2256.8753757108443</v>
      </c>
      <c r="C182" s="328">
        <f t="shared" si="44"/>
        <v>2219.164968675243</v>
      </c>
      <c r="D182" s="328">
        <f t="shared" si="45"/>
        <v>10.338173863332329</v>
      </c>
      <c r="E182" s="328">
        <f t="shared" si="36"/>
        <v>172.08163895906182</v>
      </c>
      <c r="F182" s="328">
        <f t="shared" si="46"/>
        <v>171.14568573501069</v>
      </c>
      <c r="G182" s="328">
        <f t="shared" si="47"/>
        <v>54012.979862185384</v>
      </c>
      <c r="H182" s="313">
        <f t="shared" si="71"/>
        <v>0.04</v>
      </c>
      <c r="I182" s="328">
        <f t="shared" si="48"/>
        <v>30.168325628481035</v>
      </c>
      <c r="J182" s="328">
        <f t="shared" si="38"/>
        <v>859</v>
      </c>
      <c r="K182" s="335">
        <f t="shared" si="49"/>
        <v>1</v>
      </c>
      <c r="L182" s="323">
        <f t="shared" si="50"/>
        <v>10.378173863332329</v>
      </c>
      <c r="M182" s="323">
        <f t="shared" si="51"/>
        <v>10.358173863332329</v>
      </c>
      <c r="N182" s="328">
        <f t="shared" si="52"/>
        <v>0.29855257262971691</v>
      </c>
      <c r="O182" s="328">
        <f t="shared" si="39"/>
        <v>45.389257396355347</v>
      </c>
      <c r="P182" s="332">
        <f t="shared" si="41"/>
        <v>211.34011234341247</v>
      </c>
      <c r="Q182" s="328">
        <f t="shared" si="53"/>
        <v>53127.440522172241</v>
      </c>
      <c r="R182" s="277">
        <f>IF(H182&gt;0, rate1(1,$L$52,$L$51,$L$54,L182,$L$53,$L$50,P182),"")</f>
        <v>2529.8547639024227</v>
      </c>
      <c r="S182" s="323">
        <f t="shared" si="54"/>
        <v>0.4626688137558298</v>
      </c>
      <c r="T182" s="323">
        <f t="shared" si="55"/>
        <v>0.55562115185707972</v>
      </c>
      <c r="U182" s="328">
        <f t="shared" si="40"/>
        <v>10.338173863332329</v>
      </c>
      <c r="V182" s="336">
        <f t="shared" si="56"/>
        <v>10.338173863332329</v>
      </c>
      <c r="W182" s="328">
        <f t="shared" si="57"/>
        <v>6.4305574374685648E-3</v>
      </c>
      <c r="X182" s="328">
        <f t="shared" si="58"/>
        <v>52523.391006976184</v>
      </c>
      <c r="Y182" s="328">
        <f t="shared" si="42"/>
        <v>210.52477140429565</v>
      </c>
      <c r="Z182" s="108">
        <f>IF(H182&gt;0, rate1(1,$L$52,$L$51,$L$54,U182,$L$53,$L$50,Y182),"")</f>
        <v>2529.4470355975368</v>
      </c>
      <c r="AA182" s="336">
        <f t="shared" si="59"/>
        <v>0.45748208280292174</v>
      </c>
      <c r="AB182" s="336">
        <f t="shared" si="60"/>
        <v>1.1853170620966908E-2</v>
      </c>
      <c r="AC182" s="328">
        <f t="shared" si="61"/>
        <v>0.55562115185707972</v>
      </c>
      <c r="AD182" s="328">
        <f t="shared" si="62"/>
        <v>7.1991499722978594E-2</v>
      </c>
      <c r="AE182" s="328">
        <f t="shared" si="63"/>
        <v>-3.4538941951178671E-3</v>
      </c>
      <c r="AF182" s="328">
        <f t="shared" si="64"/>
        <v>2256.6183071316168</v>
      </c>
      <c r="AG182" s="328">
        <f t="shared" si="65"/>
        <v>2218.6093475233861</v>
      </c>
      <c r="AH182" s="328">
        <f t="shared" si="66"/>
        <v>10.379016747180453</v>
      </c>
      <c r="AI182" s="328">
        <f t="shared" si="67"/>
        <v>219.62571124043791</v>
      </c>
      <c r="AJ182" s="328">
        <f t="shared" si="68"/>
        <v>4.941546903461715</v>
      </c>
      <c r="AK182" s="337">
        <f t="shared" si="69"/>
        <v>296.14357741252019</v>
      </c>
      <c r="AL182" s="42">
        <f t="shared" si="70"/>
        <v>15.092581158309464</v>
      </c>
      <c r="BA182" s="8"/>
    </row>
    <row r="183" spans="1:53" ht="15" x14ac:dyDescent="0.15">
      <c r="A183" s="116"/>
      <c r="B183" s="328">
        <f t="shared" si="43"/>
        <v>2256.6183071316168</v>
      </c>
      <c r="C183" s="328">
        <f t="shared" si="44"/>
        <v>2218.6093475233861</v>
      </c>
      <c r="D183" s="328">
        <f t="shared" si="45"/>
        <v>10.379016747180453</v>
      </c>
      <c r="E183" s="328">
        <f t="shared" si="36"/>
        <v>173.98770248236593</v>
      </c>
      <c r="F183" s="328">
        <f t="shared" si="46"/>
        <v>173.03467072071388</v>
      </c>
      <c r="G183" s="328">
        <f t="shared" si="47"/>
        <v>55256.41876291157</v>
      </c>
      <c r="H183" s="313">
        <f t="shared" si="71"/>
        <v>0.04</v>
      </c>
      <c r="I183" s="328">
        <f t="shared" si="48"/>
        <v>30.407167686584582</v>
      </c>
      <c r="J183" s="328">
        <f t="shared" si="38"/>
        <v>859</v>
      </c>
      <c r="K183" s="335">
        <f t="shared" si="49"/>
        <v>1</v>
      </c>
      <c r="L183" s="323">
        <f t="shared" si="50"/>
        <v>10.419016747180452</v>
      </c>
      <c r="M183" s="323">
        <f t="shared" si="51"/>
        <v>10.399016747180452</v>
      </c>
      <c r="N183" s="328">
        <f t="shared" si="52"/>
        <v>0.29975645047773014</v>
      </c>
      <c r="O183" s="328">
        <f t="shared" si="39"/>
        <v>45.23851879574309</v>
      </c>
      <c r="P183" s="332">
        <f t="shared" si="41"/>
        <v>212.45142604070185</v>
      </c>
      <c r="Q183" s="328">
        <f t="shared" si="53"/>
        <v>54373.659735097492</v>
      </c>
      <c r="R183" s="277">
        <f>IF(H183&gt;0, rate1(1,$L$52,$L$51,$L$54,L183,$L$53,$L$50,P183),"")</f>
        <v>2530.4052854064253</v>
      </c>
      <c r="S183" s="323">
        <f t="shared" si="54"/>
        <v>0.47499616394004823</v>
      </c>
      <c r="T183" s="323">
        <f t="shared" si="55"/>
        <v>0.57096049569340679</v>
      </c>
      <c r="U183" s="328">
        <f t="shared" si="40"/>
        <v>10.379016747180453</v>
      </c>
      <c r="V183" s="336">
        <f t="shared" si="56"/>
        <v>10.379016747180453</v>
      </c>
      <c r="W183" s="328">
        <f t="shared" si="57"/>
        <v>6.4814680379754464E-3</v>
      </c>
      <c r="X183" s="328">
        <f t="shared" si="58"/>
        <v>53754.793021734411</v>
      </c>
      <c r="Y183" s="328">
        <f t="shared" si="42"/>
        <v>211.6350137522393</v>
      </c>
      <c r="Z183" s="108">
        <f>IF(H183&gt;0, rate1(1,$L$52,$L$51,$L$54,U183,$L$53,$L$50,Y183),"")</f>
        <v>2530.0014350098227</v>
      </c>
      <c r="AA183" s="336">
        <f t="shared" si="59"/>
        <v>0.46966484044825196</v>
      </c>
      <c r="AB183" s="336">
        <f t="shared" si="60"/>
        <v>1.2221456415323732E-2</v>
      </c>
      <c r="AC183" s="328">
        <f t="shared" si="61"/>
        <v>0.57096049569340679</v>
      </c>
      <c r="AD183" s="328">
        <f t="shared" si="62"/>
        <v>7.0057386284530482E-2</v>
      </c>
      <c r="AE183" s="328">
        <f t="shared" si="63"/>
        <v>-3.4335965664866511E-3</v>
      </c>
      <c r="AF183" s="328">
        <f t="shared" si="64"/>
        <v>2256.3471030864011</v>
      </c>
      <c r="AG183" s="328">
        <f t="shared" si="65"/>
        <v>2218.0383870276928</v>
      </c>
      <c r="AH183" s="328">
        <f t="shared" si="66"/>
        <v>10.419863264304016</v>
      </c>
      <c r="AI183" s="328">
        <f t="shared" si="67"/>
        <v>225.63993957264478</v>
      </c>
      <c r="AJ183" s="328">
        <f t="shared" si="68"/>
        <v>5.0042246644541164</v>
      </c>
      <c r="AK183" s="337">
        <f t="shared" si="69"/>
        <v>308.00621653096812</v>
      </c>
      <c r="AL183" s="42">
        <f t="shared" si="70"/>
        <v>15.281239644265</v>
      </c>
      <c r="BA183" s="8"/>
    </row>
    <row r="184" spans="1:53" ht="15" x14ac:dyDescent="0.15">
      <c r="A184" s="116"/>
      <c r="B184" s="328">
        <f t="shared" si="43"/>
        <v>2256.3471030864011</v>
      </c>
      <c r="C184" s="328">
        <f t="shared" si="44"/>
        <v>2218.0383870276928</v>
      </c>
      <c r="D184" s="328">
        <f t="shared" si="45"/>
        <v>10.419863264304016</v>
      </c>
      <c r="E184" s="328">
        <f t="shared" si="36"/>
        <v>175.93028032446765</v>
      </c>
      <c r="F184" s="328">
        <f t="shared" si="46"/>
        <v>174.9589914034168</v>
      </c>
      <c r="G184" s="328">
        <f t="shared" si="47"/>
        <v>56530.616609064302</v>
      </c>
      <c r="H184" s="313">
        <f t="shared" si="71"/>
        <v>0.04</v>
      </c>
      <c r="I184" s="328">
        <f t="shared" si="48"/>
        <v>30.646972846966676</v>
      </c>
      <c r="J184" s="328">
        <f t="shared" si="38"/>
        <v>859</v>
      </c>
      <c r="K184" s="335">
        <f t="shared" si="49"/>
        <v>1</v>
      </c>
      <c r="L184" s="323">
        <f t="shared" si="50"/>
        <v>10.459863264304015</v>
      </c>
      <c r="M184" s="323">
        <f t="shared" si="51"/>
        <v>10.439863264304016</v>
      </c>
      <c r="N184" s="328">
        <f t="shared" si="52"/>
        <v>0.30096063618162816</v>
      </c>
      <c r="O184" s="328">
        <f t="shared" si="39"/>
        <v>45.07972351953029</v>
      </c>
      <c r="P184" s="332">
        <f t="shared" si="41"/>
        <v>213.56429619070914</v>
      </c>
      <c r="Q184" s="328">
        <f t="shared" si="53"/>
        <v>55651.037753276585</v>
      </c>
      <c r="R184" s="277">
        <f>IF(H184&gt;0, rate1(1,$L$52,$L$51,$L$54,L184,$L$53,$L$50,P184),"")</f>
        <v>2530.9506388681289</v>
      </c>
      <c r="S184" s="323">
        <f t="shared" si="54"/>
        <v>0.48776243294792337</v>
      </c>
      <c r="T184" s="323">
        <f t="shared" si="55"/>
        <v>0.58754112454823326</v>
      </c>
      <c r="U184" s="328">
        <f t="shared" si="40"/>
        <v>10.419863264304016</v>
      </c>
      <c r="V184" s="336">
        <f t="shared" si="56"/>
        <v>10.419863264304016</v>
      </c>
      <c r="W184" s="328">
        <f t="shared" si="57"/>
        <v>6.5325839294274601E-3</v>
      </c>
      <c r="X184" s="328">
        <f t="shared" si="58"/>
        <v>55016.689757285152</v>
      </c>
      <c r="Y184" s="328">
        <f t="shared" si="42"/>
        <v>212.74681525400428</v>
      </c>
      <c r="Z184" s="108">
        <f>IF(H184&gt;0, rate1(1,$L$52,$L$51,$L$54,U184,$L$53,$L$50,Y184),"")</f>
        <v>2530.550614052845</v>
      </c>
      <c r="AA184" s="336">
        <f t="shared" si="59"/>
        <v>0.48227881404941564</v>
      </c>
      <c r="AB184" s="336">
        <f t="shared" si="60"/>
        <v>1.2617957515941766E-2</v>
      </c>
      <c r="AC184" s="328">
        <f t="shared" si="61"/>
        <v>0.58754112454823326</v>
      </c>
      <c r="AD184" s="328">
        <f t="shared" si="62"/>
        <v>6.8080340811473294E-2</v>
      </c>
      <c r="AE184" s="328">
        <f t="shared" si="63"/>
        <v>-3.413107825684034E-3</v>
      </c>
      <c r="AF184" s="328">
        <f t="shared" si="64"/>
        <v>2256.0605225980344</v>
      </c>
      <c r="AG184" s="328">
        <f t="shared" si="65"/>
        <v>2217.4508459031445</v>
      </c>
      <c r="AH184" s="328">
        <f t="shared" si="66"/>
        <v>10.460713413846328</v>
      </c>
      <c r="AI184" s="328">
        <f t="shared" si="67"/>
        <v>232.14246675746651</v>
      </c>
      <c r="AJ184" s="328">
        <f t="shared" si="68"/>
        <v>5.0687086829978574</v>
      </c>
      <c r="AK184" s="337">
        <f t="shared" si="69"/>
        <v>320.47427152163226</v>
      </c>
      <c r="AL184" s="42">
        <f t="shared" si="70"/>
        <v>15.475064352357901</v>
      </c>
      <c r="BA184" s="8"/>
    </row>
    <row r="185" spans="1:53" ht="15" x14ac:dyDescent="0.15">
      <c r="A185" s="116"/>
      <c r="B185" s="328">
        <f t="shared" si="43"/>
        <v>2256.0605225980344</v>
      </c>
      <c r="C185" s="328">
        <f t="shared" si="44"/>
        <v>2217.4508459031445</v>
      </c>
      <c r="D185" s="328">
        <f t="shared" si="45"/>
        <v>10.460713413846328</v>
      </c>
      <c r="E185" s="328">
        <f t="shared" si="36"/>
        <v>177.91204862586599</v>
      </c>
      <c r="F185" s="328">
        <f t="shared" si="46"/>
        <v>176.92116447516682</v>
      </c>
      <c r="G185" s="328">
        <f t="shared" si="47"/>
        <v>57836.989554734064</v>
      </c>
      <c r="H185" s="313">
        <f t="shared" si="71"/>
        <v>0.04</v>
      </c>
      <c r="I185" s="328">
        <f t="shared" si="48"/>
        <v>30.887741355911931</v>
      </c>
      <c r="J185" s="328">
        <f t="shared" si="38"/>
        <v>859</v>
      </c>
      <c r="K185" s="335">
        <f t="shared" si="49"/>
        <v>1</v>
      </c>
      <c r="L185" s="323">
        <f t="shared" si="50"/>
        <v>10.500713413846327</v>
      </c>
      <c r="M185" s="323">
        <f t="shared" si="51"/>
        <v>10.480713413846328</v>
      </c>
      <c r="N185" s="328">
        <f t="shared" si="52"/>
        <v>0.30216512976967635</v>
      </c>
      <c r="O185" s="328">
        <f t="shared" si="39"/>
        <v>44.912196545212929</v>
      </c>
      <c r="P185" s="332">
        <f t="shared" si="41"/>
        <v>214.67871936128722</v>
      </c>
      <c r="Q185" s="328">
        <f t="shared" si="53"/>
        <v>56961.050791686255</v>
      </c>
      <c r="R185" s="277">
        <f>IF(H185&gt;0, rate1(1,$L$52,$L$51,$L$54,L185,$L$53,$L$50,P185),"")</f>
        <v>2531.4908934876739</v>
      </c>
      <c r="S185" s="323">
        <f t="shared" si="54"/>
        <v>0.50099953995051305</v>
      </c>
      <c r="T185" s="323">
        <f t="shared" si="55"/>
        <v>0.60554078394979838</v>
      </c>
      <c r="U185" s="328">
        <f t="shared" si="40"/>
        <v>10.460713413846328</v>
      </c>
      <c r="V185" s="336">
        <f t="shared" si="56"/>
        <v>10.460713413846328</v>
      </c>
      <c r="W185" s="328">
        <f t="shared" si="57"/>
        <v>6.5839051642910817E-3</v>
      </c>
      <c r="X185" s="328">
        <f t="shared" si="58"/>
        <v>56310.484043952194</v>
      </c>
      <c r="Y185" s="328">
        <f t="shared" si="42"/>
        <v>213.86017246002231</v>
      </c>
      <c r="Z185" s="108">
        <f>IF(H185&gt;0, rate1(1,$L$52,$L$51,$L$54,U185,$L$53,$L$50,Y185),"")</f>
        <v>2531.0946428417556</v>
      </c>
      <c r="AA185" s="336">
        <f t="shared" si="59"/>
        <v>0.49535503312255175</v>
      </c>
      <c r="AB185" s="336">
        <f t="shared" si="60"/>
        <v>1.3046608202653425E-2</v>
      </c>
      <c r="AC185" s="328">
        <f t="shared" si="61"/>
        <v>0.60554078394979838</v>
      </c>
      <c r="AD185" s="328">
        <f t="shared" si="62"/>
        <v>6.6056657223134543E-2</v>
      </c>
      <c r="AE185" s="328">
        <f t="shared" si="63"/>
        <v>-3.3923632131617216E-3</v>
      </c>
      <c r="AF185" s="328">
        <f t="shared" si="64"/>
        <v>2255.7571469438544</v>
      </c>
      <c r="AG185" s="328">
        <f t="shared" si="65"/>
        <v>2216.8453051191946</v>
      </c>
      <c r="AH185" s="328">
        <f t="shared" si="66"/>
        <v>10.501567194964126</v>
      </c>
      <c r="AI185" s="328">
        <f t="shared" si="67"/>
        <v>239.20322427687486</v>
      </c>
      <c r="AJ185" s="328">
        <f t="shared" si="68"/>
        <v>5.135154023074767</v>
      </c>
      <c r="AK185" s="337">
        <f t="shared" si="69"/>
        <v>333.59742830858107</v>
      </c>
      <c r="AL185" s="42">
        <f t="shared" si="70"/>
        <v>15.674474731302565</v>
      </c>
      <c r="BA185" s="8"/>
    </row>
    <row r="186" spans="1:53" ht="15" x14ac:dyDescent="0.15">
      <c r="A186" s="116"/>
      <c r="B186" s="328">
        <f t="shared" si="43"/>
        <v>2255.7571469438544</v>
      </c>
      <c r="C186" s="328">
        <f t="shared" si="44"/>
        <v>2216.8453051191946</v>
      </c>
      <c r="D186" s="328">
        <f t="shared" si="45"/>
        <v>10.501567194964126</v>
      </c>
      <c r="E186" s="328">
        <f t="shared" si="36"/>
        <v>179.93606591274153</v>
      </c>
      <c r="F186" s="328">
        <f t="shared" si="46"/>
        <v>178.92405726930377</v>
      </c>
      <c r="G186" s="328">
        <f t="shared" si="47"/>
        <v>58841.437008463137</v>
      </c>
      <c r="H186" s="313">
        <f t="shared" si="71"/>
        <v>0.02</v>
      </c>
      <c r="I186" s="328">
        <f t="shared" si="48"/>
        <v>31.12947345972789</v>
      </c>
      <c r="J186" s="328">
        <f t="shared" si="38"/>
        <v>859</v>
      </c>
      <c r="K186" s="335">
        <f t="shared" si="49"/>
        <v>1</v>
      </c>
      <c r="L186" s="323">
        <f t="shared" si="50"/>
        <v>10.521567194964126</v>
      </c>
      <c r="M186" s="323">
        <f t="shared" si="51"/>
        <v>10.511567194964126</v>
      </c>
      <c r="N186" s="328">
        <f t="shared" si="52"/>
        <v>0.15493210820784498</v>
      </c>
      <c r="O186" s="328">
        <f t="shared" si="39"/>
        <v>44.735171301816202</v>
      </c>
      <c r="P186" s="332">
        <f t="shared" si="41"/>
        <v>215.38469211296646</v>
      </c>
      <c r="Q186" s="328">
        <f t="shared" si="53"/>
        <v>58136.814937916024</v>
      </c>
      <c r="R186" s="277">
        <f>IF(H186&gt;0, rate1(1,$L$52,$L$51,$L$54,L186,$L$53,$L$50,P186),"")</f>
        <v>2531.8301465726418</v>
      </c>
      <c r="S186" s="323">
        <f t="shared" si="54"/>
        <v>0.51329562611106827</v>
      </c>
      <c r="T186" s="323">
        <f t="shared" si="55"/>
        <v>0.3183289826838524</v>
      </c>
      <c r="U186" s="328">
        <f t="shared" si="40"/>
        <v>10.501567194964126</v>
      </c>
      <c r="V186" s="336">
        <f t="shared" si="56"/>
        <v>10.501567194964126</v>
      </c>
      <c r="W186" s="328">
        <f t="shared" si="57"/>
        <v>6.6354317951464736E-3</v>
      </c>
      <c r="X186" s="328">
        <f t="shared" si="58"/>
        <v>57637.738893030393</v>
      </c>
      <c r="Y186" s="328">
        <f t="shared" si="42"/>
        <v>214.97508194381649</v>
      </c>
      <c r="Z186" s="108">
        <f>IF(H186&gt;0, rate1(1,$L$52,$L$51,$L$54,U186,$L$53,$L$50,Y186),"")</f>
        <v>2531.633590269254</v>
      </c>
      <c r="AA186" s="336">
        <f t="shared" si="59"/>
        <v>0.50892874510521879</v>
      </c>
      <c r="AB186" s="336">
        <f t="shared" si="60"/>
        <v>1.3512156798035769E-2</v>
      </c>
      <c r="AC186" s="328">
        <f t="shared" si="61"/>
        <v>0.3183289826838524</v>
      </c>
      <c r="AD186" s="328">
        <f t="shared" si="62"/>
        <v>6.2828083799906301E-2</v>
      </c>
      <c r="AE186" s="328">
        <f t="shared" si="63"/>
        <v>-6.9892392625691222E-3</v>
      </c>
      <c r="AF186" s="328">
        <f t="shared" si="64"/>
        <v>2255.5937500693785</v>
      </c>
      <c r="AG186" s="328">
        <f t="shared" si="65"/>
        <v>2216.5269761365107</v>
      </c>
      <c r="AH186" s="328">
        <f t="shared" si="66"/>
        <v>10.522453042714877</v>
      </c>
      <c r="AI186" s="328">
        <f t="shared" si="67"/>
        <v>125.73078139336354</v>
      </c>
      <c r="AJ186" s="328">
        <f t="shared" si="68"/>
        <v>5.1700792401284792</v>
      </c>
      <c r="AK186" s="337">
        <f t="shared" si="69"/>
        <v>347.43222269254142</v>
      </c>
      <c r="AL186" s="42">
        <f t="shared" si="70"/>
        <v>15.8799503009564</v>
      </c>
      <c r="BA186" s="8"/>
    </row>
    <row r="187" spans="1:53" ht="15" x14ac:dyDescent="0.15">
      <c r="A187" s="116"/>
      <c r="B187" s="328">
        <f t="shared" si="43"/>
        <v>2255.5937500693785</v>
      </c>
      <c r="C187" s="328">
        <f t="shared" si="44"/>
        <v>2216.5269761365107</v>
      </c>
      <c r="D187" s="328">
        <f t="shared" si="45"/>
        <v>10.522453042714877</v>
      </c>
      <c r="E187" s="328">
        <f t="shared" si="36"/>
        <v>180.99110370713163</v>
      </c>
      <c r="F187" s="328">
        <f t="shared" si="46"/>
        <v>180.46358480993658</v>
      </c>
      <c r="G187" s="328">
        <f t="shared" si="47"/>
        <v>59701.857638443886</v>
      </c>
      <c r="H187" s="313">
        <f t="shared" si="71"/>
        <v>0.02</v>
      </c>
      <c r="I187" s="328">
        <f t="shared" si="48"/>
        <v>31.253419146294256</v>
      </c>
      <c r="J187" s="328">
        <f t="shared" si="38"/>
        <v>859</v>
      </c>
      <c r="K187" s="335">
        <f t="shared" si="49"/>
        <v>1</v>
      </c>
      <c r="L187" s="323">
        <f t="shared" si="50"/>
        <v>10.542453042714877</v>
      </c>
      <c r="M187" s="323">
        <f t="shared" si="51"/>
        <v>10.532453042714877</v>
      </c>
      <c r="N187" s="328">
        <f t="shared" si="52"/>
        <v>0.15525332471018771</v>
      </c>
      <c r="O187" s="328">
        <f t="shared" si="39"/>
        <v>44.547771422194558</v>
      </c>
      <c r="P187" s="332">
        <f t="shared" si="41"/>
        <v>215.95550364269795</v>
      </c>
      <c r="Q187" s="328">
        <f t="shared" si="53"/>
        <v>58837.159797562956</v>
      </c>
      <c r="R187" s="277">
        <f>IF(H187&gt;0, rate1(1,$L$52,$L$51,$L$54,L187,$L$53,$L$50,P187),"")</f>
        <v>2532.1027714230563</v>
      </c>
      <c r="S187" s="323">
        <f t="shared" si="54"/>
        <v>0.52160817460626796</v>
      </c>
      <c r="T187" s="323">
        <f t="shared" si="55"/>
        <v>0.32453172581368667</v>
      </c>
      <c r="U187" s="328">
        <f t="shared" si="40"/>
        <v>10.522453042714877</v>
      </c>
      <c r="V187" s="336">
        <f t="shared" si="56"/>
        <v>10.522453042714877</v>
      </c>
      <c r="W187" s="328">
        <f t="shared" si="57"/>
        <v>6.6618515529626166E-3</v>
      </c>
      <c r="X187" s="328">
        <f t="shared" si="58"/>
        <v>58493.790220919895</v>
      </c>
      <c r="Y187" s="328">
        <f t="shared" si="42"/>
        <v>215.54562194908732</v>
      </c>
      <c r="Z187" s="108">
        <f>IF(H187&gt;0, rate1(1,$L$52,$L$51,$L$54,U187,$L$53,$L$50,Y187),"")</f>
        <v>2531.9071592886935</v>
      </c>
      <c r="AA187" s="336">
        <f t="shared" si="59"/>
        <v>0.51860416918572305</v>
      </c>
      <c r="AB187" s="336">
        <f t="shared" si="60"/>
        <v>1.3838614974488149E-2</v>
      </c>
      <c r="AC187" s="328">
        <f t="shared" si="61"/>
        <v>0.32453172581368667</v>
      </c>
      <c r="AD187" s="328">
        <f t="shared" si="62"/>
        <v>6.1627256780072033E-2</v>
      </c>
      <c r="AE187" s="328">
        <f t="shared" si="63"/>
        <v>-3.7358855626463119E-3</v>
      </c>
      <c r="AF187" s="328">
        <f t="shared" si="64"/>
        <v>2255.4244716682751</v>
      </c>
      <c r="AG187" s="328">
        <f t="shared" si="65"/>
        <v>2216.2024444106969</v>
      </c>
      <c r="AH187" s="328">
        <f t="shared" si="66"/>
        <v>10.543340689992576</v>
      </c>
      <c r="AI187" s="328">
        <f t="shared" si="67"/>
        <v>128.16688543462948</v>
      </c>
      <c r="AJ187" s="328">
        <f t="shared" si="68"/>
        <v>5.20568115274921</v>
      </c>
      <c r="AK187" s="337">
        <f t="shared" si="69"/>
        <v>354.83040254592385</v>
      </c>
      <c r="AL187" s="42">
        <f t="shared" si="70"/>
        <v>15.987953042173299</v>
      </c>
      <c r="BA187" s="8"/>
    </row>
    <row r="188" spans="1:53" ht="15" x14ac:dyDescent="0.15">
      <c r="A188" s="116"/>
      <c r="B188" s="328">
        <f t="shared" si="43"/>
        <v>2255.4244716682751</v>
      </c>
      <c r="C188" s="328">
        <f t="shared" si="44"/>
        <v>2216.2024444106969</v>
      </c>
      <c r="D188" s="328">
        <f t="shared" si="45"/>
        <v>10.543340689992576</v>
      </c>
      <c r="E188" s="328">
        <f t="shared" si="36"/>
        <v>182.06049080719185</v>
      </c>
      <c r="F188" s="328">
        <f t="shared" si="46"/>
        <v>181.52579725716174</v>
      </c>
      <c r="G188" s="328">
        <f t="shared" si="47"/>
        <v>60410.921044778035</v>
      </c>
      <c r="H188" s="313">
        <f t="shared" si="71"/>
        <v>0.02</v>
      </c>
      <c r="I188" s="328">
        <f t="shared" si="48"/>
        <v>31.377621806062599</v>
      </c>
      <c r="J188" s="328">
        <f t="shared" si="38"/>
        <v>859</v>
      </c>
      <c r="K188" s="335">
        <f t="shared" si="49"/>
        <v>1</v>
      </c>
      <c r="L188" s="323">
        <f t="shared" si="50"/>
        <v>10.563340689992575</v>
      </c>
      <c r="M188" s="323">
        <f t="shared" si="51"/>
        <v>10.553340689992575</v>
      </c>
      <c r="N188" s="328">
        <f t="shared" si="52"/>
        <v>0.15557462138764322</v>
      </c>
      <c r="O188" s="328">
        <f t="shared" si="39"/>
        <v>44.446838620944874</v>
      </c>
      <c r="P188" s="332">
        <f t="shared" si="41"/>
        <v>216.52674241007318</v>
      </c>
      <c r="Q188" s="328">
        <f t="shared" si="53"/>
        <v>59547.845342775319</v>
      </c>
      <c r="R188" s="277">
        <f>IF(H188&gt;0, rate1(1,$L$52,$L$51,$L$54,L188,$L$53,$L$50,P188),"")</f>
        <v>2532.3741124924304</v>
      </c>
      <c r="S188" s="323">
        <f t="shared" si="54"/>
        <v>0.52905072059250358</v>
      </c>
      <c r="T188" s="323">
        <f t="shared" si="55"/>
        <v>0.33034262539561032</v>
      </c>
      <c r="U188" s="328">
        <f t="shared" si="40"/>
        <v>10.543340689992576</v>
      </c>
      <c r="V188" s="336">
        <f t="shared" si="56"/>
        <v>10.543340689992576</v>
      </c>
      <c r="W188" s="328">
        <f t="shared" si="57"/>
        <v>6.6883260861203553E-3</v>
      </c>
      <c r="X188" s="328">
        <f t="shared" si="58"/>
        <v>59199.38430903235</v>
      </c>
      <c r="Y188" s="328">
        <f t="shared" si="42"/>
        <v>216.11658952684343</v>
      </c>
      <c r="Z188" s="108">
        <f>IF(H188&gt;0, rate1(1,$L$52,$L$51,$L$54,U188,$L$53,$L$50,Y188),"")</f>
        <v>2532.1794381187415</v>
      </c>
      <c r="AA188" s="336">
        <f t="shared" si="59"/>
        <v>0.52599526638772864</v>
      </c>
      <c r="AB188" s="336">
        <f t="shared" si="60"/>
        <v>1.4110251674387926E-2</v>
      </c>
      <c r="AC188" s="328">
        <f t="shared" si="61"/>
        <v>0.33034262539561032</v>
      </c>
      <c r="AD188" s="328">
        <f t="shared" si="62"/>
        <v>6.0543201096281432E-2</v>
      </c>
      <c r="AE188" s="328">
        <f t="shared" si="63"/>
        <v>-3.3107287887784087E-3</v>
      </c>
      <c r="AF188" s="328">
        <f t="shared" si="64"/>
        <v>2255.2497036642671</v>
      </c>
      <c r="AG188" s="328">
        <f t="shared" si="65"/>
        <v>2215.8721017853013</v>
      </c>
      <c r="AH188" s="328">
        <f t="shared" si="66"/>
        <v>10.564230136877759</v>
      </c>
      <c r="AI188" s="328">
        <f t="shared" si="67"/>
        <v>130.44779749011028</v>
      </c>
      <c r="AJ188" s="328">
        <f t="shared" si="68"/>
        <v>5.2419166520520184</v>
      </c>
      <c r="AK188" s="337">
        <f t="shared" si="69"/>
        <v>362.48220369410484</v>
      </c>
      <c r="AL188" s="42">
        <f t="shared" si="70"/>
        <v>16.098048396761644</v>
      </c>
      <c r="BA188" s="8"/>
    </row>
    <row r="189" spans="1:53" ht="15" x14ac:dyDescent="0.15">
      <c r="A189" s="116"/>
      <c r="B189" s="328">
        <f t="shared" si="43"/>
        <v>2255.2497036642671</v>
      </c>
      <c r="C189" s="328">
        <f t="shared" si="44"/>
        <v>2215.8721017853013</v>
      </c>
      <c r="D189" s="328">
        <f t="shared" si="45"/>
        <v>10.564230136877759</v>
      </c>
      <c r="E189" s="328">
        <f t="shared" si="36"/>
        <v>183.14332496524213</v>
      </c>
      <c r="F189" s="328">
        <f t="shared" si="46"/>
        <v>182.60190788621699</v>
      </c>
      <c r="G189" s="328">
        <f t="shared" si="47"/>
        <v>61130.279626093448</v>
      </c>
      <c r="H189" s="313">
        <f t="shared" si="71"/>
        <v>0.02</v>
      </c>
      <c r="I189" s="328">
        <f t="shared" si="48"/>
        <v>31.502081503172668</v>
      </c>
      <c r="J189" s="328">
        <f t="shared" si="38"/>
        <v>859</v>
      </c>
      <c r="K189" s="335">
        <f t="shared" si="49"/>
        <v>1</v>
      </c>
      <c r="L189" s="323">
        <f t="shared" si="50"/>
        <v>10.584230136877759</v>
      </c>
      <c r="M189" s="323">
        <f t="shared" si="51"/>
        <v>10.574230136877759</v>
      </c>
      <c r="N189" s="328">
        <f t="shared" si="52"/>
        <v>0.15589599825499079</v>
      </c>
      <c r="O189" s="328">
        <f t="shared" si="39"/>
        <v>44.342272708841392</v>
      </c>
      <c r="P189" s="332">
        <f t="shared" si="41"/>
        <v>217.09840801665035</v>
      </c>
      <c r="Q189" s="328">
        <f t="shared" si="53"/>
        <v>60268.683779410378</v>
      </c>
      <c r="R189" s="277">
        <f>IF(H189&gt;0, rate1(1,$L$52,$L$51,$L$54,L189,$L$53,$L$50,P189),"")</f>
        <v>2532.6441784135959</v>
      </c>
      <c r="S189" s="323">
        <f t="shared" si="54"/>
        <v>0.53666043714988299</v>
      </c>
      <c r="T189" s="323">
        <f t="shared" si="55"/>
        <v>0.33646165955705504</v>
      </c>
      <c r="U189" s="328">
        <f t="shared" si="40"/>
        <v>10.564230136877759</v>
      </c>
      <c r="V189" s="336">
        <f t="shared" si="56"/>
        <v>10.564230136877759</v>
      </c>
      <c r="W189" s="328">
        <f t="shared" si="57"/>
        <v>6.7148554083189538E-3</v>
      </c>
      <c r="X189" s="328">
        <f t="shared" si="58"/>
        <v>59915.226851450658</v>
      </c>
      <c r="Y189" s="328">
        <f t="shared" si="42"/>
        <v>216.68798427755434</v>
      </c>
      <c r="Z189" s="108">
        <f>IF(H189&gt;0, rate1(1,$L$52,$L$51,$L$54,U189,$L$53,$L$50,Y189),"")</f>
        <v>2532.450435448603</v>
      </c>
      <c r="AA189" s="336">
        <f t="shared" si="59"/>
        <v>0.53355390796682045</v>
      </c>
      <c r="AB189" s="336">
        <f t="shared" si="60"/>
        <v>1.4395780183407149E-2</v>
      </c>
      <c r="AC189" s="328">
        <f t="shared" si="61"/>
        <v>0.33646165955705504</v>
      </c>
      <c r="AD189" s="328">
        <f t="shared" si="62"/>
        <v>5.9442136813833694E-2</v>
      </c>
      <c r="AE189" s="328">
        <f t="shared" si="63"/>
        <v>-3.3025111184637906E-3</v>
      </c>
      <c r="AF189" s="328">
        <f t="shared" si="64"/>
        <v>2255.0691380029652</v>
      </c>
      <c r="AG189" s="328">
        <f t="shared" si="65"/>
        <v>2215.5356401257441</v>
      </c>
      <c r="AH189" s="328">
        <f t="shared" si="66"/>
        <v>10.585121383451545</v>
      </c>
      <c r="AI189" s="328">
        <f t="shared" si="67"/>
        <v>132.84995279826822</v>
      </c>
      <c r="AJ189" s="328">
        <f t="shared" si="68"/>
        <v>5.2788194167182043</v>
      </c>
      <c r="AK189" s="337">
        <f t="shared" si="69"/>
        <v>370.36267528874509</v>
      </c>
      <c r="AL189" s="42">
        <f t="shared" si="70"/>
        <v>16.21010305480565</v>
      </c>
      <c r="BA189" s="8"/>
    </row>
    <row r="190" spans="1:53" ht="15" x14ac:dyDescent="0.15">
      <c r="A190" s="116"/>
      <c r="B190" s="328">
        <f t="shared" si="43"/>
        <v>2255.0691380029652</v>
      </c>
      <c r="C190" s="328">
        <f t="shared" si="44"/>
        <v>2215.5356401257441</v>
      </c>
      <c r="D190" s="328">
        <f t="shared" si="45"/>
        <v>10.585121383451545</v>
      </c>
      <c r="E190" s="328">
        <f t="shared" ref="E190:E253" si="72">bb2wang($B$6,$H$12,C190,$H$8,$H$9,I190,$H$10,$H$11,$K$10,$K$11,$H$13)</f>
        <v>184.24027066177999</v>
      </c>
      <c r="F190" s="328">
        <f t="shared" si="46"/>
        <v>183.69179781351107</v>
      </c>
      <c r="G190" s="328">
        <f t="shared" si="47"/>
        <v>61860.004795074121</v>
      </c>
      <c r="H190" s="313">
        <f t="shared" ref="H190:H208" si="73">dv(S189)</f>
        <v>0.02</v>
      </c>
      <c r="I190" s="328">
        <f t="shared" si="48"/>
        <v>31.626798301776944</v>
      </c>
      <c r="J190" s="328">
        <f t="shared" ref="J190:J253" si="74">$B$7</f>
        <v>859</v>
      </c>
      <c r="K190" s="335">
        <f t="shared" si="49"/>
        <v>1</v>
      </c>
      <c r="L190" s="323">
        <f t="shared" si="50"/>
        <v>10.605121383451545</v>
      </c>
      <c r="M190" s="323">
        <f t="shared" si="51"/>
        <v>10.595121383451545</v>
      </c>
      <c r="N190" s="328">
        <f t="shared" si="52"/>
        <v>0.15621745532698128</v>
      </c>
      <c r="O190" s="328">
        <f t="shared" ref="O190:O253" si="75">IF(wh(B189,$F$51,$F$52,$F$53)&gt;0,wh(B189,$F$51,$F$52,$F$53),O189)</f>
        <v>44.234315783288665</v>
      </c>
      <c r="P190" s="332">
        <f t="shared" si="41"/>
        <v>217.67050006540052</v>
      </c>
      <c r="Q190" s="328">
        <f t="shared" si="53"/>
        <v>61000.006954339638</v>
      </c>
      <c r="R190" s="277">
        <f>IF(H190&gt;0, rate1(1,$L$52,$L$51,$L$54,L190,$L$53,$L$50,P190),"")</f>
        <v>2532.9129777438902</v>
      </c>
      <c r="S190" s="323">
        <f t="shared" si="54"/>
        <v>0.54444034606300629</v>
      </c>
      <c r="T190" s="323">
        <f t="shared" si="55"/>
        <v>0.34291328035073748</v>
      </c>
      <c r="U190" s="328">
        <f t="shared" ref="U190:U208" si="76">L190-K190*H190</f>
        <v>10.585121383451545</v>
      </c>
      <c r="V190" s="336">
        <f t="shared" si="56"/>
        <v>10.585121383451545</v>
      </c>
      <c r="W190" s="328">
        <f t="shared" si="57"/>
        <v>6.7414395332434651E-3</v>
      </c>
      <c r="X190" s="328">
        <f t="shared" si="58"/>
        <v>60641.38911252244</v>
      </c>
      <c r="Y190" s="328">
        <f t="shared" si="42"/>
        <v>217.25980580310818</v>
      </c>
      <c r="Z190" s="108">
        <f>IF(H190&gt;0, rate1(1,$L$52,$L$51,$L$54,U190,$L$53,$L$50,Y190),"")</f>
        <v>2532.7201598913794</v>
      </c>
      <c r="AA190" s="336">
        <f t="shared" si="59"/>
        <v>0.54128079693953524</v>
      </c>
      <c r="AB190" s="336">
        <f t="shared" si="60"/>
        <v>1.4696222630895314E-2</v>
      </c>
      <c r="AC190" s="328">
        <f t="shared" si="61"/>
        <v>0.34291328035073748</v>
      </c>
      <c r="AD190" s="328">
        <f t="shared" si="62"/>
        <v>5.8323783726146924E-2</v>
      </c>
      <c r="AE190" s="328">
        <f t="shared" si="63"/>
        <v>-3.2923000893690822E-3</v>
      </c>
      <c r="AF190" s="328">
        <f t="shared" si="64"/>
        <v>2254.8824421779414</v>
      </c>
      <c r="AG190" s="328">
        <f t="shared" si="65"/>
        <v>2215.1927268453933</v>
      </c>
      <c r="AH190" s="328">
        <f t="shared" si="66"/>
        <v>10.606014429795257</v>
      </c>
      <c r="AI190" s="328">
        <f t="shared" si="67"/>
        <v>135.38296947579158</v>
      </c>
      <c r="AJ190" s="328">
        <f t="shared" si="68"/>
        <v>5.3164257971281463</v>
      </c>
      <c r="AK190" s="337">
        <f t="shared" si="69"/>
        <v>378.48383005161656</v>
      </c>
      <c r="AL190" s="42">
        <f t="shared" si="70"/>
        <v>16.324221164259363</v>
      </c>
      <c r="BA190" s="8"/>
    </row>
    <row r="191" spans="1:53" ht="15" x14ac:dyDescent="0.15">
      <c r="A191" s="116"/>
      <c r="B191" s="328">
        <f t="shared" si="43"/>
        <v>2254.8824421779414</v>
      </c>
      <c r="C191" s="328">
        <f t="shared" si="44"/>
        <v>2215.1927268453933</v>
      </c>
      <c r="D191" s="328">
        <f t="shared" si="45"/>
        <v>10.606014429795257</v>
      </c>
      <c r="E191" s="328">
        <f t="shared" si="72"/>
        <v>185.35204470592612</v>
      </c>
      <c r="F191" s="328">
        <f t="shared" si="46"/>
        <v>184.79615768385304</v>
      </c>
      <c r="G191" s="328">
        <f t="shared" si="47"/>
        <v>62600.441991029737</v>
      </c>
      <c r="H191" s="313">
        <f t="shared" si="73"/>
        <v>0.02</v>
      </c>
      <c r="I191" s="328">
        <f t="shared" si="48"/>
        <v>31.751772266038461</v>
      </c>
      <c r="J191" s="328">
        <f t="shared" si="74"/>
        <v>859</v>
      </c>
      <c r="K191" s="335">
        <f t="shared" si="49"/>
        <v>1</v>
      </c>
      <c r="L191" s="323">
        <f t="shared" si="50"/>
        <v>10.626014429795257</v>
      </c>
      <c r="M191" s="323">
        <f t="shared" si="51"/>
        <v>10.616014429795257</v>
      </c>
      <c r="N191" s="328">
        <f t="shared" si="52"/>
        <v>0.15653899261859294</v>
      </c>
      <c r="O191" s="328">
        <f t="shared" si="75"/>
        <v>44.122777554279331</v>
      </c>
      <c r="P191" s="332">
        <f t="shared" ref="P191:P254" si="77">IF(H191&gt;0, $C$54*$L$55*$L$55*M191*M191/(($B$19*(B191-C191))^0.333)*1000,"")</f>
        <v>218.24301816069004</v>
      </c>
      <c r="Q191" s="328">
        <f t="shared" si="53"/>
        <v>61742.17039977081</v>
      </c>
      <c r="R191" s="277">
        <f>IF(H191&gt;0, rate1(1,$L$52,$L$51,$L$54,L191,$L$53,$L$50,P191),"")</f>
        <v>2533.1805189659635</v>
      </c>
      <c r="S191" s="323">
        <f t="shared" si="54"/>
        <v>0.55239903191065665</v>
      </c>
      <c r="T191" s="323">
        <f t="shared" si="55"/>
        <v>0.349728896447219</v>
      </c>
      <c r="U191" s="328">
        <f t="shared" si="76"/>
        <v>10.606014429795257</v>
      </c>
      <c r="V191" s="336">
        <f t="shared" si="56"/>
        <v>10.606014429795257</v>
      </c>
      <c r="W191" s="328">
        <f t="shared" si="57"/>
        <v>6.7680784745647316E-3</v>
      </c>
      <c r="X191" s="328">
        <f t="shared" si="58"/>
        <v>61378.214794347121</v>
      </c>
      <c r="Y191" s="328">
        <f t="shared" ref="Y191:Y254" si="78">IF(H191&gt;0, $C$54*$L$55*$L$55*V191*V191/(($B$19*(B191-C191))^0.333)*1000,"")</f>
        <v>217.83205370679386</v>
      </c>
      <c r="Z191" s="108">
        <f>IF(H191&gt;0, rate1(1,$L$52,$L$51,$L$54,U191,$L$53,$L$50,Y191),"")</f>
        <v>2532.9886199848834</v>
      </c>
      <c r="AA191" s="336">
        <f t="shared" si="59"/>
        <v>0.5491843722543196</v>
      </c>
      <c r="AB191" s="336">
        <f t="shared" si="60"/>
        <v>1.5012963300337988E-2</v>
      </c>
      <c r="AC191" s="328">
        <f t="shared" si="61"/>
        <v>0.349728896447219</v>
      </c>
      <c r="AD191" s="328">
        <f t="shared" si="62"/>
        <v>5.7187153258347917E-2</v>
      </c>
      <c r="AE191" s="328">
        <f t="shared" si="63"/>
        <v>-3.2820134432286017E-3</v>
      </c>
      <c r="AF191" s="328">
        <f t="shared" si="64"/>
        <v>2254.6892522741127</v>
      </c>
      <c r="AG191" s="328">
        <f t="shared" si="65"/>
        <v>2214.842997948946</v>
      </c>
      <c r="AH191" s="328">
        <f t="shared" si="66"/>
        <v>10.626909275990846</v>
      </c>
      <c r="AI191" s="328">
        <f t="shared" si="67"/>
        <v>138.0592081096444</v>
      </c>
      <c r="AJ191" s="328">
        <f t="shared" si="68"/>
        <v>5.3547755771586028</v>
      </c>
      <c r="AK191" s="337">
        <f t="shared" si="69"/>
        <v>386.85862119256041</v>
      </c>
      <c r="AL191" s="42">
        <f t="shared" si="70"/>
        <v>16.440515135039067</v>
      </c>
      <c r="BA191" s="8"/>
    </row>
    <row r="192" spans="1:53" ht="15" x14ac:dyDescent="0.15">
      <c r="A192" s="116"/>
      <c r="B192" s="328">
        <f t="shared" ref="B192:B208" si="79">IF(H192&gt;0, AF191,"")</f>
        <v>2254.6892522741127</v>
      </c>
      <c r="C192" s="328">
        <f t="shared" ref="C192:C208" si="80">IF(H192&gt;0, AG191,"")</f>
        <v>2214.842997948946</v>
      </c>
      <c r="D192" s="328">
        <f t="shared" ref="D192:D208" si="81">IF(H192&gt;0, AH191,"")</f>
        <v>10.626909275990846</v>
      </c>
      <c r="E192" s="328">
        <f t="shared" si="72"/>
        <v>186.4794314889489</v>
      </c>
      <c r="F192" s="328">
        <f t="shared" ref="F192:F208" si="82">IF(H192&gt;0, (E192+E191)/2,"")</f>
        <v>185.9157380974375</v>
      </c>
      <c r="G192" s="328">
        <f t="shared" ref="G192:G208" si="83">IF(H192&gt;0, F192*$S$53*$C$55*(B192-C192+N192)^1.5,"")</f>
        <v>63351.963355677268</v>
      </c>
      <c r="H192" s="313">
        <f t="shared" si="73"/>
        <v>0.02</v>
      </c>
      <c r="I192" s="328">
        <f t="shared" ref="I192:I208" si="84">IF(H192&gt;0, (B192-C192)*B$19,"")</f>
        <v>31.877003460133349</v>
      </c>
      <c r="J192" s="328">
        <f t="shared" si="74"/>
        <v>859</v>
      </c>
      <c r="K192" s="335">
        <f t="shared" ref="K192:K208" si="85">IF(H192&gt;0, IF((1-S191-0.015)&gt;0,1,-1),"")</f>
        <v>1</v>
      </c>
      <c r="L192" s="323">
        <f t="shared" ref="L192:L208" si="86">IF(H192&gt;0, D192+K192*H192,"")</f>
        <v>10.646909275990845</v>
      </c>
      <c r="M192" s="323">
        <f t="shared" ref="M192:M208" si="87">IF(H192&gt;0, (D192+L192)/2,"")</f>
        <v>10.636909275990845</v>
      </c>
      <c r="N192" s="328">
        <f t="shared" ref="N192:N208" si="88">IF(H192&gt;0, 2*($P$53*M192/$S$52/$S$51)^2-(B192-C192)*2,"")</f>
        <v>0.15686061014453401</v>
      </c>
      <c r="O192" s="328">
        <f t="shared" si="75"/>
        <v>44.007452627399772</v>
      </c>
      <c r="P192" s="332">
        <f t="shared" si="77"/>
        <v>218.81596190828509</v>
      </c>
      <c r="Q192" s="328">
        <f t="shared" ref="Q192:Q208" si="89">IF(H192&gt;0, M192/$S$54*(B192-C192+N192/2)*E192-J192,"")</f>
        <v>62495.559094002179</v>
      </c>
      <c r="R192" s="277">
        <f>IF(H192&gt;0, rate1(1,$L$52,$L$51,$L$54,L192,$L$53,$L$50,P192),"")</f>
        <v>2533.4468104885896</v>
      </c>
      <c r="S192" s="323">
        <f t="shared" ref="S192:S208" si="90">IF(H192&gt;0, Q192/O192/R192,"")</f>
        <v>0.56054584376062278</v>
      </c>
      <c r="T192" s="323">
        <f t="shared" ref="T192:T208" si="91">IF(H192&gt;0, N192/(1-S192),"")</f>
        <v>0.35694419524181198</v>
      </c>
      <c r="U192" s="328">
        <f t="shared" si="76"/>
        <v>10.626909275990846</v>
      </c>
      <c r="V192" s="336">
        <f t="shared" ref="V192:V208" si="92">IF(H192&gt;0, (D192+U192)/2,"")</f>
        <v>10.626909275990846</v>
      </c>
      <c r="W192" s="328">
        <f t="shared" ref="W192:W208" si="93">IF(H192&gt;0, 2*($P$53*V192/$S$52/$S$51)^2-(B192-C192)*2,"")</f>
        <v>6.794772245882541E-3</v>
      </c>
      <c r="X192" s="328">
        <f t="shared" ref="X192:X208" si="94">IF(H192&gt;0, V192/$S$54*(B192-C192+W192/2)*F192-J192,"")</f>
        <v>62126.074159980439</v>
      </c>
      <c r="Y192" s="328">
        <f t="shared" si="78"/>
        <v>218.40472759330575</v>
      </c>
      <c r="Z192" s="108">
        <f>IF(H192&gt;0, rate1(1,$L$52,$L$51,$L$54,U192,$L$53,$L$50,Y192),"")</f>
        <v>2533.2558241924571</v>
      </c>
      <c r="AA192" s="336">
        <f t="shared" ref="AA192:AA208" si="95">IF(H192&gt;0, X192/O192/Z192,"")</f>
        <v>0.55727380699277851</v>
      </c>
      <c r="AB192" s="336">
        <f t="shared" ref="AB192:AB208" si="96">IF(H192&gt;0, W192/(1-AA192),"")</f>
        <v>1.5347572276510211E-2</v>
      </c>
      <c r="AC192" s="328">
        <f t="shared" ref="AC192:AC208" si="97">IF(H192&gt;0, delta_z(N192,S192,H192,AE191,AB192),"")</f>
        <v>0.35694419524181198</v>
      </c>
      <c r="AD192" s="328">
        <f t="shared" ref="AD192:AD208" si="98">IF(H192&gt;0, H192/AC192*K192,"")</f>
        <v>5.6031167523122184E-2</v>
      </c>
      <c r="AE192" s="328">
        <f t="shared" ref="AE192:AE208" si="99">IF(H192&gt;0, (AD192-AD191)/(AC192+AC191)*2,"")</f>
        <v>-3.2716279955213585E-3</v>
      </c>
      <c r="AF192" s="328">
        <f t="shared" ref="AF192:AF208" si="100">IF(H192&gt;0, B192-(AC192-N192),"")</f>
        <v>2254.4891686890155</v>
      </c>
      <c r="AG192" s="328">
        <f t="shared" ref="AG192:AG208" si="101">IF(H192&gt;0, C192-AC192,"")</f>
        <v>2214.4860537537043</v>
      </c>
      <c r="AH192" s="328">
        <f t="shared" ref="AH192:AH208" si="102">IF(H192&gt;0, $S$54*$S$53*$C$55*SQRT(AF192-AG192),"")</f>
        <v>10.647805922120586</v>
      </c>
      <c r="AI192" s="328">
        <f t="shared" ref="AI192:AI208" si="103">IF(H192&gt;0, AC192/R192*1000000,"")</f>
        <v>140.89271334375215</v>
      </c>
      <c r="AJ192" s="328">
        <f t="shared" ref="AJ192:AJ208" si="104">IF(H192&gt;0, AJ191+AI192/3600,"")</f>
        <v>5.3939124419763118</v>
      </c>
      <c r="AK192" s="337">
        <f t="shared" ref="AK192:AK208" si="105">IF(H192&gt;0, AK191+AI191*G191/1000000,"")</f>
        <v>395.50118864115569</v>
      </c>
      <c r="AL192" s="42">
        <f t="shared" ref="AL192:AL208" si="106">IF(H192&gt;0, AL191+AI191*J191/1000000,"")</f>
        <v>16.559107994805252</v>
      </c>
      <c r="BA192" s="8"/>
    </row>
    <row r="193" spans="1:53" ht="15" x14ac:dyDescent="0.15">
      <c r="A193" s="116"/>
      <c r="B193" s="328">
        <f t="shared" si="79"/>
        <v>2254.4891686890155</v>
      </c>
      <c r="C193" s="328">
        <f t="shared" si="80"/>
        <v>2214.4860537537043</v>
      </c>
      <c r="D193" s="328">
        <f t="shared" si="81"/>
        <v>10.647805922120586</v>
      </c>
      <c r="E193" s="328">
        <f t="shared" si="72"/>
        <v>187.62329218216809</v>
      </c>
      <c r="F193" s="328">
        <f t="shared" si="82"/>
        <v>187.05136183555851</v>
      </c>
      <c r="G193" s="328">
        <f t="shared" si="83"/>
        <v>64114.972584398944</v>
      </c>
      <c r="H193" s="313">
        <f t="shared" si="73"/>
        <v>0.02</v>
      </c>
      <c r="I193" s="328">
        <f t="shared" si="84"/>
        <v>32.002491948249009</v>
      </c>
      <c r="J193" s="328">
        <f t="shared" si="74"/>
        <v>859</v>
      </c>
      <c r="K193" s="335">
        <f t="shared" si="85"/>
        <v>1</v>
      </c>
      <c r="L193" s="323">
        <f t="shared" si="86"/>
        <v>10.667805922120586</v>
      </c>
      <c r="M193" s="323">
        <f t="shared" si="87"/>
        <v>10.657805922120586</v>
      </c>
      <c r="N193" s="328">
        <f t="shared" si="88"/>
        <v>0.15718230791971166</v>
      </c>
      <c r="O193" s="328">
        <f t="shared" si="75"/>
        <v>43.888116206619856</v>
      </c>
      <c r="P193" s="332">
        <f t="shared" si="77"/>
        <v>219.3893309153359</v>
      </c>
      <c r="Q193" s="328">
        <f t="shared" si="89"/>
        <v>63260.59134283552</v>
      </c>
      <c r="R193" s="277">
        <f>IF(H193&gt;0, rate1(1,$L$52,$L$51,$L$54,L193,$L$53,$L$50,P193),"")</f>
        <v>2533.7118606474492</v>
      </c>
      <c r="S193" s="323">
        <f t="shared" si="90"/>
        <v>0.56889102552832904</v>
      </c>
      <c r="T193" s="323">
        <f t="shared" si="91"/>
        <v>0.36459994392911999</v>
      </c>
      <c r="U193" s="328">
        <f t="shared" si="76"/>
        <v>10.647805922120586</v>
      </c>
      <c r="V193" s="336">
        <f t="shared" si="92"/>
        <v>10.647805922120586</v>
      </c>
      <c r="W193" s="328">
        <f t="shared" si="93"/>
        <v>6.8215208609814226E-3</v>
      </c>
      <c r="X193" s="328">
        <f t="shared" si="94"/>
        <v>62885.368857990878</v>
      </c>
      <c r="Y193" s="328">
        <f t="shared" si="78"/>
        <v>218.97782706872769</v>
      </c>
      <c r="Z193" s="108">
        <f>IF(H193&gt;0, rate1(1,$L$52,$L$51,$L$54,U193,$L$53,$L$50,Y193),"")</f>
        <v>2533.5217809037645</v>
      </c>
      <c r="AA193" s="336">
        <f t="shared" si="95"/>
        <v>0.56555914616827696</v>
      </c>
      <c r="AB193" s="336">
        <f t="shared" si="96"/>
        <v>1.57018401948535E-2</v>
      </c>
      <c r="AC193" s="328">
        <f t="shared" si="97"/>
        <v>0.36459994392911999</v>
      </c>
      <c r="AD193" s="328">
        <f t="shared" si="98"/>
        <v>5.4854643652627932E-2</v>
      </c>
      <c r="AE193" s="328">
        <f t="shared" si="99"/>
        <v>-3.2611279244707061E-3</v>
      </c>
      <c r="AF193" s="328">
        <f t="shared" si="100"/>
        <v>2254.2817510530062</v>
      </c>
      <c r="AG193" s="328">
        <f t="shared" si="101"/>
        <v>2214.1214538097752</v>
      </c>
      <c r="AH193" s="328">
        <f t="shared" si="102"/>
        <v>10.668704368267186</v>
      </c>
      <c r="AI193" s="328">
        <f t="shared" si="103"/>
        <v>143.89952922111368</v>
      </c>
      <c r="AJ193" s="328">
        <f t="shared" si="104"/>
        <v>5.433884533426621</v>
      </c>
      <c r="AK193" s="337">
        <f t="shared" si="105"/>
        <v>404.42701865399101</v>
      </c>
      <c r="AL193" s="42">
        <f t="shared" si="106"/>
        <v>16.680134835567536</v>
      </c>
      <c r="BA193" s="8"/>
    </row>
    <row r="194" spans="1:53" ht="15" x14ac:dyDescent="0.15">
      <c r="A194" s="116"/>
      <c r="B194" s="328">
        <f t="shared" si="79"/>
        <v>2254.2817510530062</v>
      </c>
      <c r="C194" s="328">
        <f t="shared" si="80"/>
        <v>2214.1214538097752</v>
      </c>
      <c r="D194" s="328">
        <f t="shared" si="81"/>
        <v>10.668704368267186</v>
      </c>
      <c r="E194" s="328">
        <f t="shared" si="72"/>
        <v>188.78457565786044</v>
      </c>
      <c r="F194" s="328">
        <f t="shared" si="82"/>
        <v>188.20393392001426</v>
      </c>
      <c r="G194" s="328">
        <f t="shared" si="83"/>
        <v>64889.909186152545</v>
      </c>
      <c r="H194" s="313">
        <f t="shared" si="73"/>
        <v>0.02</v>
      </c>
      <c r="I194" s="328">
        <f t="shared" si="84"/>
        <v>32.128237794584855</v>
      </c>
      <c r="J194" s="328">
        <f t="shared" si="74"/>
        <v>859</v>
      </c>
      <c r="K194" s="335">
        <f t="shared" si="85"/>
        <v>1</v>
      </c>
      <c r="L194" s="323">
        <f t="shared" si="86"/>
        <v>10.688704368267185</v>
      </c>
      <c r="M194" s="323">
        <f t="shared" si="87"/>
        <v>10.678704368267185</v>
      </c>
      <c r="N194" s="328">
        <f t="shared" si="88"/>
        <v>0.1575040859589194</v>
      </c>
      <c r="O194" s="328">
        <f t="shared" si="75"/>
        <v>43.764521451256769</v>
      </c>
      <c r="P194" s="332">
        <f t="shared" si="77"/>
        <v>219.96312479037309</v>
      </c>
      <c r="Q194" s="328">
        <f t="shared" si="89"/>
        <v>64037.723372879373</v>
      </c>
      <c r="R194" s="277">
        <f>IF(H194&gt;0, rate1(1,$L$52,$L$51,$L$54,L194,$L$53,$L$50,P194),"")</f>
        <v>2533.9756777059201</v>
      </c>
      <c r="S194" s="323">
        <f t="shared" si="90"/>
        <v>0.5774458410744765</v>
      </c>
      <c r="T194" s="323">
        <f t="shared" si="91"/>
        <v>0.37274295526855766</v>
      </c>
      <c r="U194" s="328">
        <f t="shared" si="76"/>
        <v>10.668704368267186</v>
      </c>
      <c r="V194" s="336">
        <f t="shared" si="92"/>
        <v>10.668704368267186</v>
      </c>
      <c r="W194" s="328">
        <f t="shared" si="93"/>
        <v>6.8483243335037969E-3</v>
      </c>
      <c r="X194" s="328">
        <f t="shared" si="94"/>
        <v>63656.536159383235</v>
      </c>
      <c r="Y194" s="328">
        <f t="shared" si="78"/>
        <v>219.55135174052933</v>
      </c>
      <c r="Z194" s="108">
        <f>IF(H194&gt;0, rate1(1,$L$52,$L$51,$L$54,U194,$L$53,$L$50,Y194),"")</f>
        <v>2533.7864984355847</v>
      </c>
      <c r="AA194" s="336">
        <f t="shared" si="95"/>
        <v>0.57405142768702233</v>
      </c>
      <c r="AB194" s="336">
        <f t="shared" si="96"/>
        <v>1.6077819668032126E-2</v>
      </c>
      <c r="AC194" s="328">
        <f t="shared" si="97"/>
        <v>0.37274295526855766</v>
      </c>
      <c r="AD194" s="328">
        <f t="shared" si="98"/>
        <v>5.3656278991484077E-2</v>
      </c>
      <c r="AE194" s="328">
        <f t="shared" si="99"/>
        <v>-3.2504948849384125E-3</v>
      </c>
      <c r="AF194" s="328">
        <f t="shared" si="100"/>
        <v>2254.0665121836964</v>
      </c>
      <c r="AG194" s="328">
        <f t="shared" si="101"/>
        <v>2213.7487108545065</v>
      </c>
      <c r="AH194" s="328">
        <f t="shared" si="102"/>
        <v>10.68960461451373</v>
      </c>
      <c r="AI194" s="328">
        <f t="shared" si="103"/>
        <v>147.09807933358397</v>
      </c>
      <c r="AJ194" s="328">
        <f t="shared" si="104"/>
        <v>5.4747451110192831</v>
      </c>
      <c r="AK194" s="337">
        <f t="shared" si="105"/>
        <v>413.65313302491063</v>
      </c>
      <c r="AL194" s="42">
        <f t="shared" si="106"/>
        <v>16.803744531168473</v>
      </c>
      <c r="BA194" s="8"/>
    </row>
    <row r="195" spans="1:53" ht="15" x14ac:dyDescent="0.15">
      <c r="A195" s="116"/>
      <c r="B195" s="328">
        <f t="shared" si="79"/>
        <v>2254.0665121836964</v>
      </c>
      <c r="C195" s="328">
        <f t="shared" si="80"/>
        <v>2213.7487108545065</v>
      </c>
      <c r="D195" s="328">
        <f t="shared" si="81"/>
        <v>10.68960461451373</v>
      </c>
      <c r="E195" s="328">
        <f t="shared" si="72"/>
        <v>189.96433148540146</v>
      </c>
      <c r="F195" s="328">
        <f t="shared" si="82"/>
        <v>189.37445357163097</v>
      </c>
      <c r="G195" s="328">
        <f t="shared" si="83"/>
        <v>65677.253533343071</v>
      </c>
      <c r="H195" s="313">
        <f t="shared" si="73"/>
        <v>0.02</v>
      </c>
      <c r="I195" s="328">
        <f t="shared" si="84"/>
        <v>32.254241063351948</v>
      </c>
      <c r="J195" s="328">
        <f t="shared" si="74"/>
        <v>859</v>
      </c>
      <c r="K195" s="335">
        <f t="shared" si="85"/>
        <v>1</v>
      </c>
      <c r="L195" s="323">
        <f t="shared" si="86"/>
        <v>10.709604614513729</v>
      </c>
      <c r="M195" s="323">
        <f t="shared" si="87"/>
        <v>10.69960461451373</v>
      </c>
      <c r="N195" s="328">
        <f t="shared" si="88"/>
        <v>0.157825944277036</v>
      </c>
      <c r="O195" s="328">
        <f t="shared" si="75"/>
        <v>43.636396338104191</v>
      </c>
      <c r="P195" s="332">
        <f t="shared" si="77"/>
        <v>220.53734314329856</v>
      </c>
      <c r="Q195" s="328">
        <f t="shared" si="89"/>
        <v>64827.454784523376</v>
      </c>
      <c r="R195" s="277">
        <f>IF(H195&gt;0, rate1(1,$L$52,$L$51,$L$54,L195,$L$53,$L$50,P195),"")</f>
        <v>2534.2382698558422</v>
      </c>
      <c r="S195" s="323">
        <f t="shared" si="90"/>
        <v>0.58622272280579646</v>
      </c>
      <c r="T195" s="323">
        <f t="shared" si="91"/>
        <v>0.38142728703529427</v>
      </c>
      <c r="U195" s="328">
        <f t="shared" si="76"/>
        <v>10.68960461451373</v>
      </c>
      <c r="V195" s="336">
        <f t="shared" si="92"/>
        <v>10.68960461451373</v>
      </c>
      <c r="W195" s="328">
        <f t="shared" si="93"/>
        <v>6.8751826771631386E-3</v>
      </c>
      <c r="X195" s="328">
        <f t="shared" si="94"/>
        <v>64440.053980195888</v>
      </c>
      <c r="Y195" s="328">
        <f t="shared" si="78"/>
        <v>220.12530121755708</v>
      </c>
      <c r="Z195" s="108">
        <f>IF(H195&gt;0, rate1(1,$L$52,$L$51,$L$54,U195,$L$53,$L$50,Y195),"")</f>
        <v>2534.04998503259</v>
      </c>
      <c r="AA195" s="336">
        <f t="shared" si="95"/>
        <v>0.5827628259387434</v>
      </c>
      <c r="AB195" s="336">
        <f t="shared" si="96"/>
        <v>1.64778766240847E-2</v>
      </c>
      <c r="AC195" s="328">
        <f t="shared" si="97"/>
        <v>0.38142728703529427</v>
      </c>
      <c r="AD195" s="328">
        <f t="shared" si="98"/>
        <v>5.2434633493196721E-2</v>
      </c>
      <c r="AE195" s="328">
        <f t="shared" si="99"/>
        <v>-3.239707508361648E-3</v>
      </c>
      <c r="AF195" s="328">
        <f t="shared" si="100"/>
        <v>2253.8429108409382</v>
      </c>
      <c r="AG195" s="328">
        <f t="shared" si="101"/>
        <v>2213.3672835674711</v>
      </c>
      <c r="AH195" s="328">
        <f t="shared" si="102"/>
        <v>10.710506660943793</v>
      </c>
      <c r="AI195" s="328">
        <f t="shared" si="103"/>
        <v>150.50963896026693</v>
      </c>
      <c r="AJ195" s="328">
        <f t="shared" si="104"/>
        <v>5.5165533440638015</v>
      </c>
      <c r="AK195" s="337">
        <f t="shared" si="105"/>
        <v>423.19831403432437</v>
      </c>
      <c r="AL195" s="42">
        <f t="shared" si="106"/>
        <v>16.930101781316022</v>
      </c>
      <c r="BA195" s="8"/>
    </row>
    <row r="196" spans="1:53" ht="15" x14ac:dyDescent="0.15">
      <c r="A196" s="116"/>
      <c r="B196" s="328">
        <f t="shared" si="79"/>
        <v>2253.8429108409382</v>
      </c>
      <c r="C196" s="328">
        <f t="shared" si="80"/>
        <v>2213.3672835674711</v>
      </c>
      <c r="D196" s="328">
        <f t="shared" si="81"/>
        <v>10.710506660943793</v>
      </c>
      <c r="E196" s="328">
        <f t="shared" si="72"/>
        <v>191.16372550460898</v>
      </c>
      <c r="F196" s="328">
        <f t="shared" si="82"/>
        <v>190.56402849500523</v>
      </c>
      <c r="G196" s="328">
        <f t="shared" si="83"/>
        <v>66477.532879458842</v>
      </c>
      <c r="H196" s="313">
        <f t="shared" si="73"/>
        <v>0.02</v>
      </c>
      <c r="I196" s="328">
        <f t="shared" si="84"/>
        <v>32.380501818773702</v>
      </c>
      <c r="J196" s="328">
        <f t="shared" si="74"/>
        <v>859</v>
      </c>
      <c r="K196" s="335">
        <f t="shared" si="85"/>
        <v>1</v>
      </c>
      <c r="L196" s="323">
        <f t="shared" si="86"/>
        <v>10.730506660943792</v>
      </c>
      <c r="M196" s="323">
        <f t="shared" si="87"/>
        <v>10.720506660943792</v>
      </c>
      <c r="N196" s="328">
        <f t="shared" si="88"/>
        <v>0.15814788288902548</v>
      </c>
      <c r="O196" s="328">
        <f t="shared" si="75"/>
        <v>43.503439926992066</v>
      </c>
      <c r="P196" s="332">
        <f t="shared" si="77"/>
        <v>221.1119855853822</v>
      </c>
      <c r="Q196" s="328">
        <f t="shared" si="89"/>
        <v>65630.33507057793</v>
      </c>
      <c r="R196" s="277">
        <f>IF(H196&gt;0, rate1(1,$L$52,$L$51,$L$54,L196,$L$53,$L$50,P196),"")</f>
        <v>2534.4996452182859</v>
      </c>
      <c r="S196" s="323">
        <f t="shared" si="90"/>
        <v>0.59523544919477767</v>
      </c>
      <c r="T196" s="323">
        <f t="shared" si="91"/>
        <v>0.39071574468271109</v>
      </c>
      <c r="U196" s="328">
        <f t="shared" si="76"/>
        <v>10.710506660943793</v>
      </c>
      <c r="V196" s="336">
        <f t="shared" si="92"/>
        <v>10.710506660943793</v>
      </c>
      <c r="W196" s="328">
        <f t="shared" si="93"/>
        <v>6.90209590563029E-3</v>
      </c>
      <c r="X196" s="328">
        <f t="shared" si="94"/>
        <v>65236.446866607614</v>
      </c>
      <c r="Y196" s="328">
        <f t="shared" si="78"/>
        <v>220.69967511003071</v>
      </c>
      <c r="Z196" s="108">
        <f>IF(H196&gt;0, rate1(1,$L$52,$L$51,$L$54,U196,$L$53,$L$50,Y196),"")</f>
        <v>2534.3122488681174</v>
      </c>
      <c r="AA196" s="336">
        <f t="shared" si="95"/>
        <v>0.59170682311482836</v>
      </c>
      <c r="AB196" s="336">
        <f t="shared" si="96"/>
        <v>1.6904754466596034E-2</v>
      </c>
      <c r="AC196" s="328">
        <f t="shared" si="97"/>
        <v>0.39071574468271109</v>
      </c>
      <c r="AD196" s="328">
        <f t="shared" si="98"/>
        <v>5.118810867537836E-2</v>
      </c>
      <c r="AE196" s="328">
        <f t="shared" si="99"/>
        <v>-3.2287407037653727E-3</v>
      </c>
      <c r="AF196" s="328">
        <f t="shared" si="100"/>
        <v>2253.6103429791447</v>
      </c>
      <c r="AG196" s="328">
        <f t="shared" si="101"/>
        <v>2212.9765678227882</v>
      </c>
      <c r="AH196" s="328">
        <f t="shared" si="102"/>
        <v>10.731410507641309</v>
      </c>
      <c r="AI196" s="328">
        <f t="shared" si="103"/>
        <v>154.15892656361385</v>
      </c>
      <c r="AJ196" s="328">
        <f t="shared" si="104"/>
        <v>5.5593752681092496</v>
      </c>
      <c r="AK196" s="337">
        <f t="shared" si="105"/>
        <v>433.08337375152973</v>
      </c>
      <c r="AL196" s="42">
        <f t="shared" si="106"/>
        <v>17.05938956118289</v>
      </c>
      <c r="BA196" s="8"/>
    </row>
    <row r="197" spans="1:53" ht="15" x14ac:dyDescent="0.15">
      <c r="A197" s="116"/>
      <c r="B197" s="328">
        <f t="shared" si="79"/>
        <v>2253.6103429791447</v>
      </c>
      <c r="C197" s="328">
        <f t="shared" si="80"/>
        <v>2212.9765678227882</v>
      </c>
      <c r="D197" s="328">
        <f t="shared" si="81"/>
        <v>10.731410507641309</v>
      </c>
      <c r="E197" s="328">
        <f t="shared" si="72"/>
        <v>192.38405862752634</v>
      </c>
      <c r="F197" s="328">
        <f t="shared" si="82"/>
        <v>191.77389206606767</v>
      </c>
      <c r="G197" s="328">
        <f t="shared" si="83"/>
        <v>67291.328582137387</v>
      </c>
      <c r="H197" s="313">
        <f t="shared" si="73"/>
        <v>0.02</v>
      </c>
      <c r="I197" s="328">
        <f t="shared" si="84"/>
        <v>32.507020125085184</v>
      </c>
      <c r="J197" s="328">
        <f t="shared" si="74"/>
        <v>859</v>
      </c>
      <c r="K197" s="335">
        <f t="shared" si="85"/>
        <v>1</v>
      </c>
      <c r="L197" s="323">
        <f t="shared" si="86"/>
        <v>10.751410507641308</v>
      </c>
      <c r="M197" s="323">
        <f t="shared" si="87"/>
        <v>10.741410507641309</v>
      </c>
      <c r="N197" s="328">
        <f t="shared" si="88"/>
        <v>0.1584699018096245</v>
      </c>
      <c r="O197" s="328">
        <f t="shared" si="75"/>
        <v>43.365317885428126</v>
      </c>
      <c r="P197" s="332">
        <f t="shared" si="77"/>
        <v>221.68705172925081</v>
      </c>
      <c r="Q197" s="328">
        <f t="shared" si="89"/>
        <v>66446.971467452924</v>
      </c>
      <c r="R197" s="277">
        <f>IF(H197&gt;0, rate1(1,$L$52,$L$51,$L$54,L197,$L$53,$L$50,P197),"")</f>
        <v>2534.7598118443016</v>
      </c>
      <c r="S197" s="323">
        <f t="shared" si="90"/>
        <v>0.60449935837937285</v>
      </c>
      <c r="T197" s="323">
        <f t="shared" si="91"/>
        <v>0.40068178185569747</v>
      </c>
      <c r="U197" s="328">
        <f t="shared" si="76"/>
        <v>10.731410507641309</v>
      </c>
      <c r="V197" s="336">
        <f t="shared" si="92"/>
        <v>10.731410507641309</v>
      </c>
      <c r="W197" s="328">
        <f t="shared" si="93"/>
        <v>6.9290640325903041E-3</v>
      </c>
      <c r="X197" s="328">
        <f t="shared" si="94"/>
        <v>66046.293178927706</v>
      </c>
      <c r="Y197" s="328">
        <f t="shared" si="78"/>
        <v>221.2744730295322</v>
      </c>
      <c r="Z197" s="108">
        <f>IF(H197&gt;0, rate1(1,$L$52,$L$51,$L$54,U197,$L$53,$L$50,Y197),"")</f>
        <v>2534.5732980449257</v>
      </c>
      <c r="AA197" s="336">
        <f t="shared" si="95"/>
        <v>0.60089841506445041</v>
      </c>
      <c r="AB197" s="336">
        <f t="shared" si="96"/>
        <v>1.7361655012493298E-2</v>
      </c>
      <c r="AC197" s="328">
        <f t="shared" si="97"/>
        <v>0.40068178185569747</v>
      </c>
      <c r="AD197" s="328">
        <f t="shared" si="98"/>
        <v>4.9914922279153812E-2</v>
      </c>
      <c r="AE197" s="328">
        <f t="shared" si="99"/>
        <v>-3.2175647598836859E-3</v>
      </c>
      <c r="AF197" s="328">
        <f t="shared" si="100"/>
        <v>2253.3681310990987</v>
      </c>
      <c r="AG197" s="328">
        <f t="shared" si="101"/>
        <v>2212.5758860409323</v>
      </c>
      <c r="AH197" s="328">
        <f t="shared" si="102"/>
        <v>10.752316154690579</v>
      </c>
      <c r="AI197" s="328">
        <f t="shared" si="103"/>
        <v>158.07485189855512</v>
      </c>
      <c r="AJ197" s="328">
        <f t="shared" si="104"/>
        <v>5.6032849491921812</v>
      </c>
      <c r="AK197" s="337">
        <f t="shared" si="105"/>
        <v>443.33147886082446</v>
      </c>
      <c r="AL197" s="42">
        <f t="shared" si="106"/>
        <v>17.191812079101034</v>
      </c>
      <c r="BA197" s="8"/>
    </row>
    <row r="198" spans="1:53" ht="15" x14ac:dyDescent="0.15">
      <c r="A198" s="116"/>
      <c r="B198" s="328">
        <f t="shared" si="79"/>
        <v>2253.3681310990987</v>
      </c>
      <c r="C198" s="328">
        <f t="shared" si="80"/>
        <v>2212.5758860409323</v>
      </c>
      <c r="D198" s="328">
        <f t="shared" si="81"/>
        <v>10.752316154690579</v>
      </c>
      <c r="E198" s="328">
        <f t="shared" si="72"/>
        <v>193.62678972309101</v>
      </c>
      <c r="F198" s="328">
        <f t="shared" si="82"/>
        <v>193.00542417530869</v>
      </c>
      <c r="G198" s="328">
        <f t="shared" si="83"/>
        <v>68119.284841550558</v>
      </c>
      <c r="H198" s="313">
        <f t="shared" si="73"/>
        <v>0.02</v>
      </c>
      <c r="I198" s="328">
        <f t="shared" si="84"/>
        <v>32.633796046533099</v>
      </c>
      <c r="J198" s="328">
        <f t="shared" si="74"/>
        <v>859</v>
      </c>
      <c r="K198" s="335">
        <f t="shared" si="85"/>
        <v>1</v>
      </c>
      <c r="L198" s="323">
        <f t="shared" si="86"/>
        <v>10.772316154690579</v>
      </c>
      <c r="M198" s="323">
        <f t="shared" si="87"/>
        <v>10.762316154690579</v>
      </c>
      <c r="N198" s="328">
        <f t="shared" si="88"/>
        <v>0.1587920010538113</v>
      </c>
      <c r="O198" s="328">
        <f t="shared" si="75"/>
        <v>43.22165708501953</v>
      </c>
      <c r="P198" s="332">
        <f t="shared" si="77"/>
        <v>222.26254118888173</v>
      </c>
      <c r="Q198" s="328">
        <f t="shared" si="89"/>
        <v>67278.038488534148</v>
      </c>
      <c r="R198" s="277">
        <f>IF(H198&gt;0, rate1(1,$L$52,$L$51,$L$54,L198,$L$53,$L$50,P198),"")</f>
        <v>2535.0187777156611</v>
      </c>
      <c r="S198" s="323">
        <f t="shared" si="90"/>
        <v>0.61403160718929728</v>
      </c>
      <c r="T198" s="323">
        <f t="shared" si="91"/>
        <v>0.41141192908946422</v>
      </c>
      <c r="U198" s="328">
        <f t="shared" si="76"/>
        <v>10.752316154690579</v>
      </c>
      <c r="V198" s="336">
        <f t="shared" si="92"/>
        <v>10.752316154690579</v>
      </c>
      <c r="W198" s="328">
        <f t="shared" si="93"/>
        <v>6.956087071742445E-3</v>
      </c>
      <c r="X198" s="328">
        <f t="shared" si="94"/>
        <v>66870.233782666633</v>
      </c>
      <c r="Y198" s="328">
        <f t="shared" si="78"/>
        <v>221.8496945889994</v>
      </c>
      <c r="Z198" s="108">
        <f>IF(H198&gt;0, rate1(1,$L$52,$L$51,$L$54,U198,$L$53,$L$50,Y198),"")</f>
        <v>2534.8331405959484</v>
      </c>
      <c r="AA198" s="336">
        <f t="shared" si="95"/>
        <v>0.61035436055950665</v>
      </c>
      <c r="AB198" s="336">
        <f t="shared" si="96"/>
        <v>1.78523416346477E-2</v>
      </c>
      <c r="AC198" s="328">
        <f t="shared" si="97"/>
        <v>0.41141192908946422</v>
      </c>
      <c r="AD198" s="328">
        <f t="shared" si="98"/>
        <v>4.8613077516405388E-2</v>
      </c>
      <c r="AE198" s="328">
        <f t="shared" si="99"/>
        <v>-3.2061441806593011E-3</v>
      </c>
      <c r="AF198" s="328">
        <f t="shared" si="100"/>
        <v>2253.1155111710632</v>
      </c>
      <c r="AG198" s="328">
        <f t="shared" si="101"/>
        <v>2212.164474111843</v>
      </c>
      <c r="AH198" s="328">
        <f t="shared" si="102"/>
        <v>10.773223602176314</v>
      </c>
      <c r="AI198" s="328">
        <f t="shared" si="103"/>
        <v>162.29147204195186</v>
      </c>
      <c r="AJ198" s="328">
        <f t="shared" si="104"/>
        <v>5.6483659136482789</v>
      </c>
      <c r="AK198" s="337">
        <f t="shared" si="105"/>
        <v>453.96854566050285</v>
      </c>
      <c r="AL198" s="42">
        <f t="shared" si="106"/>
        <v>17.327598376881891</v>
      </c>
      <c r="BA198" s="8"/>
    </row>
    <row r="199" spans="1:53" ht="15" x14ac:dyDescent="0.15">
      <c r="A199" s="116"/>
      <c r="B199" s="328">
        <f t="shared" si="79"/>
        <v>2253.1155111710632</v>
      </c>
      <c r="C199" s="328">
        <f t="shared" si="80"/>
        <v>2212.164474111843</v>
      </c>
      <c r="D199" s="328">
        <f t="shared" si="81"/>
        <v>10.773223602176314</v>
      </c>
      <c r="E199" s="328">
        <f t="shared" si="72"/>
        <v>194.89356371895229</v>
      </c>
      <c r="F199" s="328">
        <f t="shared" si="82"/>
        <v>194.26017672102165</v>
      </c>
      <c r="G199" s="328">
        <f t="shared" si="83"/>
        <v>68962.119362796817</v>
      </c>
      <c r="H199" s="313">
        <f t="shared" si="73"/>
        <v>0.02</v>
      </c>
      <c r="I199" s="328">
        <f t="shared" si="84"/>
        <v>32.760829647376163</v>
      </c>
      <c r="J199" s="328">
        <f t="shared" si="74"/>
        <v>859</v>
      </c>
      <c r="K199" s="335">
        <f t="shared" si="85"/>
        <v>1</v>
      </c>
      <c r="L199" s="323">
        <f t="shared" si="86"/>
        <v>10.793223602176313</v>
      </c>
      <c r="M199" s="323">
        <f t="shared" si="87"/>
        <v>10.783223602176314</v>
      </c>
      <c r="N199" s="328">
        <f t="shared" si="88"/>
        <v>0.1591141806363936</v>
      </c>
      <c r="O199" s="328">
        <f t="shared" si="75"/>
        <v>43.07203902391889</v>
      </c>
      <c r="P199" s="332">
        <f t="shared" si="77"/>
        <v>222.83845357959709</v>
      </c>
      <c r="Q199" s="328">
        <f t="shared" si="89"/>
        <v>68124.289603246827</v>
      </c>
      <c r="R199" s="277">
        <f>IF(H199&gt;0, rate1(1,$L$52,$L$51,$L$54,L199,$L$53,$L$50,P199),"")</f>
        <v>2535.2765507455965</v>
      </c>
      <c r="S199" s="323">
        <f t="shared" si="90"/>
        <v>0.6238514879369691</v>
      </c>
      <c r="T199" s="323">
        <f t="shared" si="91"/>
        <v>0.42300893273168383</v>
      </c>
      <c r="U199" s="328">
        <f t="shared" si="76"/>
        <v>10.773223602176314</v>
      </c>
      <c r="V199" s="336">
        <f t="shared" si="92"/>
        <v>10.773223602176314</v>
      </c>
      <c r="W199" s="328">
        <f t="shared" si="93"/>
        <v>6.9831650367717657E-3</v>
      </c>
      <c r="X199" s="328">
        <f t="shared" si="94"/>
        <v>67708.98265315179</v>
      </c>
      <c r="Y199" s="328">
        <f t="shared" si="78"/>
        <v>222.4253394027202</v>
      </c>
      <c r="Z199" s="108">
        <f>IF(H199&gt;0, rate1(1,$L$52,$L$51,$L$54,U199,$L$53,$L$50,Y199),"")</f>
        <v>2535.0917844850328</v>
      </c>
      <c r="AA199" s="336">
        <f t="shared" si="95"/>
        <v>0.62009348565273958</v>
      </c>
      <c r="AB199" s="336">
        <f t="shared" si="96"/>
        <v>1.8381272163152954E-2</v>
      </c>
      <c r="AC199" s="328">
        <f t="shared" si="97"/>
        <v>0.42300893273168383</v>
      </c>
      <c r="AD199" s="328">
        <f t="shared" si="98"/>
        <v>4.7280325431534272E-2</v>
      </c>
      <c r="AE199" s="328">
        <f t="shared" si="99"/>
        <v>-3.1944361553050003E-3</v>
      </c>
      <c r="AF199" s="328">
        <f t="shared" si="100"/>
        <v>2252.8516164189678</v>
      </c>
      <c r="AG199" s="328">
        <f t="shared" si="101"/>
        <v>2211.7414651791114</v>
      </c>
      <c r="AH199" s="328">
        <f t="shared" si="102"/>
        <v>10.794132850183649</v>
      </c>
      <c r="AI199" s="328">
        <f t="shared" si="103"/>
        <v>166.8492270033743</v>
      </c>
      <c r="AJ199" s="328">
        <f t="shared" si="104"/>
        <v>5.6947129211492165</v>
      </c>
      <c r="AK199" s="337">
        <f t="shared" si="105"/>
        <v>465.02372467188309</v>
      </c>
      <c r="AL199" s="42">
        <f t="shared" si="106"/>
        <v>17.467006751365929</v>
      </c>
      <c r="BA199" s="8"/>
    </row>
    <row r="200" spans="1:53" ht="15" x14ac:dyDescent="0.15">
      <c r="A200" s="116"/>
      <c r="B200" s="328">
        <f t="shared" si="79"/>
        <v>2252.8516164189678</v>
      </c>
      <c r="C200" s="328">
        <f t="shared" si="80"/>
        <v>2211.7414651791114</v>
      </c>
      <c r="D200" s="328">
        <f t="shared" si="81"/>
        <v>10.794132850183649</v>
      </c>
      <c r="E200" s="328">
        <f t="shared" si="72"/>
        <v>196.186246445488</v>
      </c>
      <c r="F200" s="328">
        <f t="shared" si="82"/>
        <v>195.53990508222014</v>
      </c>
      <c r="G200" s="328">
        <f t="shared" si="83"/>
        <v>69820.636488018834</v>
      </c>
      <c r="H200" s="313">
        <f t="shared" si="73"/>
        <v>0.02</v>
      </c>
      <c r="I200" s="328">
        <f t="shared" si="84"/>
        <v>32.888120991885081</v>
      </c>
      <c r="J200" s="328">
        <f t="shared" si="74"/>
        <v>859</v>
      </c>
      <c r="K200" s="335">
        <f t="shared" si="85"/>
        <v>1</v>
      </c>
      <c r="L200" s="323">
        <f t="shared" si="86"/>
        <v>10.814132850183649</v>
      </c>
      <c r="M200" s="323">
        <f t="shared" si="87"/>
        <v>10.804132850183649</v>
      </c>
      <c r="N200" s="328">
        <f t="shared" si="88"/>
        <v>0.15943644057236384</v>
      </c>
      <c r="O200" s="328">
        <f t="shared" si="75"/>
        <v>42.915991749025146</v>
      </c>
      <c r="P200" s="332">
        <f t="shared" si="77"/>
        <v>223.41478851805741</v>
      </c>
      <c r="Q200" s="328">
        <f t="shared" si="89"/>
        <v>68986.571684095383</v>
      </c>
      <c r="R200" s="277">
        <f>IF(H200&gt;0, rate1(1,$L$52,$L$51,$L$54,L200,$L$53,$L$50,P200),"")</f>
        <v>2535.5331387795204</v>
      </c>
      <c r="S200" s="323">
        <f t="shared" si="90"/>
        <v>0.63398081946102613</v>
      </c>
      <c r="T200" s="323">
        <f t="shared" si="91"/>
        <v>0.43559586231953484</v>
      </c>
      <c r="U200" s="328">
        <f t="shared" si="76"/>
        <v>10.794132850183649</v>
      </c>
      <c r="V200" s="336">
        <f t="shared" si="92"/>
        <v>10.794132850183649</v>
      </c>
      <c r="W200" s="328">
        <f t="shared" si="93"/>
        <v>7.0102979414201627E-3</v>
      </c>
      <c r="X200" s="328">
        <f t="shared" si="94"/>
        <v>68563.339936426739</v>
      </c>
      <c r="Y200" s="328">
        <f t="shared" si="78"/>
        <v>223.00140708632614</v>
      </c>
      <c r="Z200" s="108">
        <f>IF(H200&gt;0, rate1(1,$L$52,$L$51,$L$54,U200,$L$53,$L$50,Y200),"")</f>
        <v>2535.3492376076711</v>
      </c>
      <c r="AA200" s="336">
        <f t="shared" si="95"/>
        <v>0.63013705870604386</v>
      </c>
      <c r="AB200" s="336">
        <f t="shared" si="96"/>
        <v>1.8953772218689477E-2</v>
      </c>
      <c r="AC200" s="328">
        <f t="shared" si="97"/>
        <v>0.43559586231953484</v>
      </c>
      <c r="AD200" s="328">
        <f t="shared" si="98"/>
        <v>4.5914118406682296E-2</v>
      </c>
      <c r="AE200" s="328">
        <f t="shared" si="99"/>
        <v>-3.1823885278219931E-3</v>
      </c>
      <c r="AF200" s="328">
        <f t="shared" si="100"/>
        <v>2252.5754569972205</v>
      </c>
      <c r="AG200" s="328">
        <f t="shared" si="101"/>
        <v>2211.3058693167918</v>
      </c>
      <c r="AH200" s="328">
        <f t="shared" si="102"/>
        <v>10.815043898798177</v>
      </c>
      <c r="AI200" s="328">
        <f t="shared" si="103"/>
        <v>171.7965565731904</v>
      </c>
      <c r="AJ200" s="328">
        <f t="shared" si="104"/>
        <v>5.7424341868639912</v>
      </c>
      <c r="AK200" s="337">
        <f t="shared" si="105"/>
        <v>476.53000098008016</v>
      </c>
      <c r="AL200" s="42">
        <f t="shared" si="106"/>
        <v>17.610330237361829</v>
      </c>
      <c r="BA200" s="8"/>
    </row>
    <row r="201" spans="1:53" ht="15" x14ac:dyDescent="0.15">
      <c r="A201" s="116"/>
      <c r="B201" s="328">
        <f t="shared" si="79"/>
        <v>2252.5754569972205</v>
      </c>
      <c r="C201" s="328">
        <f t="shared" si="80"/>
        <v>2211.3058693167918</v>
      </c>
      <c r="D201" s="328">
        <f t="shared" si="81"/>
        <v>10.815043898798177</v>
      </c>
      <c r="E201" s="328">
        <f t="shared" si="72"/>
        <v>197.50696830137565</v>
      </c>
      <c r="F201" s="328">
        <f t="shared" si="82"/>
        <v>196.84660737343182</v>
      </c>
      <c r="G201" s="328">
        <f t="shared" si="83"/>
        <v>70695.743536833907</v>
      </c>
      <c r="H201" s="313">
        <f t="shared" si="73"/>
        <v>0.02</v>
      </c>
      <c r="I201" s="328">
        <f t="shared" si="84"/>
        <v>33.015670144342948</v>
      </c>
      <c r="J201" s="328">
        <f t="shared" si="74"/>
        <v>859</v>
      </c>
      <c r="K201" s="335">
        <f t="shared" si="85"/>
        <v>1</v>
      </c>
      <c r="L201" s="323">
        <f t="shared" si="86"/>
        <v>10.835043898798176</v>
      </c>
      <c r="M201" s="323">
        <f t="shared" si="87"/>
        <v>10.825043898798176</v>
      </c>
      <c r="N201" s="328">
        <f t="shared" si="88"/>
        <v>0.15975878087660078</v>
      </c>
      <c r="O201" s="328">
        <f t="shared" si="75"/>
        <v>42.752979839222604</v>
      </c>
      <c r="P201" s="332">
        <f t="shared" si="77"/>
        <v>223.9915456222557</v>
      </c>
      <c r="Q201" s="328">
        <f t="shared" si="89"/>
        <v>69865.843068946167</v>
      </c>
      <c r="R201" s="277">
        <f>IF(H201&gt;0, rate1(1,$L$52,$L$51,$L$54,L201,$L$53,$L$50,P201),"")</f>
        <v>2535.7885495957448</v>
      </c>
      <c r="S201" s="323">
        <f t="shared" si="90"/>
        <v>0.64444443475266144</v>
      </c>
      <c r="T201" s="323">
        <f t="shared" si="91"/>
        <v>0.44932155896776987</v>
      </c>
      <c r="U201" s="328">
        <f t="shared" si="76"/>
        <v>10.815043898798177</v>
      </c>
      <c r="V201" s="336">
        <f t="shared" si="92"/>
        <v>10.815043898798177</v>
      </c>
      <c r="W201" s="328">
        <f t="shared" si="93"/>
        <v>7.0374857993442674E-3</v>
      </c>
      <c r="X201" s="328">
        <f t="shared" si="94"/>
        <v>69434.208200994573</v>
      </c>
      <c r="Y201" s="328">
        <f t="shared" si="78"/>
        <v>223.57789725678634</v>
      </c>
      <c r="Z201" s="108">
        <f>IF(H201&gt;0, rate1(1,$L$52,$L$51,$L$54,U201,$L$53,$L$50,Y201),"")</f>
        <v>2535.6055077917254</v>
      </c>
      <c r="AA201" s="336">
        <f t="shared" si="95"/>
        <v>0.64050925713000006</v>
      </c>
      <c r="AB201" s="336">
        <f t="shared" si="96"/>
        <v>1.9576264309785534E-2</v>
      </c>
      <c r="AC201" s="328">
        <f t="shared" si="97"/>
        <v>0.44932155896776987</v>
      </c>
      <c r="AD201" s="328">
        <f t="shared" si="98"/>
        <v>4.4511552140845782E-2</v>
      </c>
      <c r="AE201" s="328">
        <f t="shared" si="99"/>
        <v>-3.1699370632712279E-3</v>
      </c>
      <c r="AF201" s="328">
        <f t="shared" si="100"/>
        <v>2252.2858942191292</v>
      </c>
      <c r="AG201" s="328">
        <f t="shared" si="101"/>
        <v>2210.856547757824</v>
      </c>
      <c r="AH201" s="328">
        <f t="shared" si="102"/>
        <v>10.835956748105778</v>
      </c>
      <c r="AI201" s="328">
        <f t="shared" si="103"/>
        <v>177.19204506992537</v>
      </c>
      <c r="AJ201" s="328">
        <f t="shared" si="104"/>
        <v>5.791654199383415</v>
      </c>
      <c r="AK201" s="337">
        <f t="shared" si="105"/>
        <v>488.52494590647024</v>
      </c>
      <c r="AL201" s="42">
        <f t="shared" si="106"/>
        <v>17.7579034794582</v>
      </c>
      <c r="BA201" s="8"/>
    </row>
    <row r="202" spans="1:53" ht="15" x14ac:dyDescent="0.15">
      <c r="A202" s="116"/>
      <c r="B202" s="328">
        <f t="shared" si="79"/>
        <v>2252.2858942191292</v>
      </c>
      <c r="C202" s="328">
        <f t="shared" si="80"/>
        <v>2210.856547757824</v>
      </c>
      <c r="D202" s="328">
        <f t="shared" si="81"/>
        <v>10.835956748105778</v>
      </c>
      <c r="E202" s="328">
        <f t="shared" si="72"/>
        <v>198.85817961970906</v>
      </c>
      <c r="F202" s="328">
        <f t="shared" si="82"/>
        <v>198.18257396054236</v>
      </c>
      <c r="G202" s="328">
        <f t="shared" si="83"/>
        <v>71588.471369642182</v>
      </c>
      <c r="H202" s="313">
        <f t="shared" si="73"/>
        <v>0.02</v>
      </c>
      <c r="I202" s="328">
        <f t="shared" si="84"/>
        <v>33.143477169044125</v>
      </c>
      <c r="J202" s="328">
        <f t="shared" si="74"/>
        <v>859</v>
      </c>
      <c r="K202" s="335">
        <f t="shared" si="85"/>
        <v>1</v>
      </c>
      <c r="L202" s="323">
        <f t="shared" si="86"/>
        <v>10.855956748105777</v>
      </c>
      <c r="M202" s="323">
        <f t="shared" si="87"/>
        <v>10.845956748105777</v>
      </c>
      <c r="N202" s="328">
        <f t="shared" si="88"/>
        <v>0.16008120156401162</v>
      </c>
      <c r="O202" s="328">
        <f t="shared" si="75"/>
        <v>42.582391851430003</v>
      </c>
      <c r="P202" s="332">
        <f t="shared" si="77"/>
        <v>224.56872451150622</v>
      </c>
      <c r="Q202" s="328">
        <f t="shared" si="89"/>
        <v>70763.196409983182</v>
      </c>
      <c r="R202" s="277">
        <f>IF(H202&gt;0, rate1(1,$L$52,$L$51,$L$54,L202,$L$53,$L$50,P202),"")</f>
        <v>2536.042790906185</v>
      </c>
      <c r="S202" s="323">
        <f t="shared" si="90"/>
        <v>0.65527079585460979</v>
      </c>
      <c r="T202" s="323">
        <f t="shared" si="91"/>
        <v>0.46436797242306477</v>
      </c>
      <c r="U202" s="328">
        <f t="shared" si="76"/>
        <v>10.835956748105778</v>
      </c>
      <c r="V202" s="336">
        <f t="shared" si="92"/>
        <v>10.835956748105778</v>
      </c>
      <c r="W202" s="328">
        <f t="shared" si="93"/>
        <v>7.0647286242291329E-3</v>
      </c>
      <c r="X202" s="328">
        <f t="shared" si="94"/>
        <v>70322.612889430166</v>
      </c>
      <c r="Y202" s="328">
        <f t="shared" si="78"/>
        <v>224.15480953239648</v>
      </c>
      <c r="Z202" s="108">
        <f>IF(H202&gt;0, rate1(1,$L$52,$L$51,$L$54,U202,$L$53,$L$50,Y202),"")</f>
        <v>2535.8606027981382</v>
      </c>
      <c r="AA202" s="336">
        <f t="shared" si="95"/>
        <v>0.65123775466874267</v>
      </c>
      <c r="AB202" s="336">
        <f t="shared" si="96"/>
        <v>2.0256575127617367E-2</v>
      </c>
      <c r="AC202" s="328">
        <f t="shared" si="97"/>
        <v>0.46436797242306477</v>
      </c>
      <c r="AD202" s="328">
        <f t="shared" si="98"/>
        <v>4.3069292431259447E-2</v>
      </c>
      <c r="AE202" s="328">
        <f t="shared" si="99"/>
        <v>-3.1570017167448592E-3</v>
      </c>
      <c r="AF202" s="328">
        <f t="shared" si="100"/>
        <v>2251.9816074482701</v>
      </c>
      <c r="AG202" s="328">
        <f t="shared" si="101"/>
        <v>2210.3921797854009</v>
      </c>
      <c r="AH202" s="328">
        <f t="shared" si="102"/>
        <v>10.856871398192796</v>
      </c>
      <c r="AI202" s="328">
        <f t="shared" si="103"/>
        <v>183.10730958018877</v>
      </c>
      <c r="AJ202" s="328">
        <f t="shared" si="104"/>
        <v>5.8425173409334672</v>
      </c>
      <c r="AK202" s="337">
        <f t="shared" si="105"/>
        <v>501.05166928150078</v>
      </c>
      <c r="AL202" s="42">
        <f t="shared" si="106"/>
        <v>17.910111446173264</v>
      </c>
      <c r="BA202" s="8"/>
    </row>
    <row r="203" spans="1:53" ht="15" x14ac:dyDescent="0.15">
      <c r="A203" s="116"/>
      <c r="B203" s="328">
        <f t="shared" si="79"/>
        <v>2251.9816074482701</v>
      </c>
      <c r="C203" s="328">
        <f t="shared" si="80"/>
        <v>2210.3921797854009</v>
      </c>
      <c r="D203" s="328">
        <f t="shared" si="81"/>
        <v>10.856871398192796</v>
      </c>
      <c r="E203" s="328">
        <f t="shared" si="72"/>
        <v>200.24272178900054</v>
      </c>
      <c r="F203" s="328">
        <f t="shared" si="82"/>
        <v>199.5504507043548</v>
      </c>
      <c r="G203" s="328">
        <f t="shared" si="83"/>
        <v>72500.000590472162</v>
      </c>
      <c r="H203" s="313">
        <f t="shared" si="73"/>
        <v>0.02</v>
      </c>
      <c r="I203" s="328">
        <f t="shared" si="84"/>
        <v>33.271542130295352</v>
      </c>
      <c r="J203" s="328">
        <f t="shared" si="74"/>
        <v>859</v>
      </c>
      <c r="K203" s="335">
        <f t="shared" si="85"/>
        <v>1</v>
      </c>
      <c r="L203" s="323">
        <f t="shared" si="86"/>
        <v>10.876871398192796</v>
      </c>
      <c r="M203" s="323">
        <f t="shared" si="87"/>
        <v>10.866871398192796</v>
      </c>
      <c r="N203" s="328">
        <f t="shared" si="88"/>
        <v>0.16040370264948933</v>
      </c>
      <c r="O203" s="328">
        <f t="shared" si="75"/>
        <v>42.40352440109389</v>
      </c>
      <c r="P203" s="332">
        <f t="shared" si="77"/>
        <v>225.14632480644252</v>
      </c>
      <c r="Q203" s="328">
        <f t="shared" si="89"/>
        <v>71679.887956701816</v>
      </c>
      <c r="R203" s="277">
        <f>IF(H203&gt;0, rate1(1,$L$52,$L$51,$L$54,L203,$L$53,$L$50,P203),"")</f>
        <v>2536.2958703570571</v>
      </c>
      <c r="S203" s="323">
        <f t="shared" si="90"/>
        <v>0.66649277889979064</v>
      </c>
      <c r="T203" s="323">
        <f t="shared" si="91"/>
        <v>0.48096020865854838</v>
      </c>
      <c r="U203" s="328">
        <f t="shared" si="76"/>
        <v>10.856871398192796</v>
      </c>
      <c r="V203" s="336">
        <f t="shared" si="92"/>
        <v>10.856871398192796</v>
      </c>
      <c r="W203" s="328">
        <f t="shared" si="93"/>
        <v>7.0920264298592883E-3</v>
      </c>
      <c r="X203" s="328">
        <f t="shared" si="94"/>
        <v>71229.72837878509</v>
      </c>
      <c r="Y203" s="328">
        <f t="shared" si="78"/>
        <v>224.73214353277649</v>
      </c>
      <c r="Z203" s="108">
        <f>IF(H203&gt;0, rate1(1,$L$52,$L$51,$L$54,U203,$L$53,$L$50,Y203),"")</f>
        <v>2536.1145303216381</v>
      </c>
      <c r="AA203" s="336">
        <f t="shared" si="95"/>
        <v>0.66235446937549414</v>
      </c>
      <c r="AB203" s="336">
        <f t="shared" si="96"/>
        <v>2.1004354527489069E-2</v>
      </c>
      <c r="AC203" s="328">
        <f t="shared" si="97"/>
        <v>0.48096020865854838</v>
      </c>
      <c r="AD203" s="328">
        <f t="shared" si="98"/>
        <v>4.1583481626852728E-2</v>
      </c>
      <c r="AE203" s="328">
        <f t="shared" si="99"/>
        <v>-3.143481457850338E-3</v>
      </c>
      <c r="AF203" s="328">
        <f t="shared" si="100"/>
        <v>2251.6610509422612</v>
      </c>
      <c r="AG203" s="328">
        <f t="shared" si="101"/>
        <v>2209.9112195767425</v>
      </c>
      <c r="AH203" s="328">
        <f t="shared" si="102"/>
        <v>10.877787849145912</v>
      </c>
      <c r="AI203" s="328">
        <f t="shared" si="103"/>
        <v>189.63095523663779</v>
      </c>
      <c r="AJ203" s="328">
        <f t="shared" si="104"/>
        <v>5.8951926062769777</v>
      </c>
      <c r="AK203" s="337">
        <f t="shared" si="105"/>
        <v>514.16004167095434</v>
      </c>
      <c r="AL203" s="42">
        <f t="shared" si="106"/>
        <v>18.067400625102646</v>
      </c>
      <c r="BA203" s="8"/>
    </row>
    <row r="204" spans="1:53" ht="15" x14ac:dyDescent="0.15">
      <c r="A204" s="116"/>
      <c r="B204" s="328">
        <f t="shared" si="79"/>
        <v>2251.6610509422612</v>
      </c>
      <c r="C204" s="328">
        <f t="shared" si="80"/>
        <v>2209.9112195767425</v>
      </c>
      <c r="D204" s="328">
        <f t="shared" si="81"/>
        <v>10.877787849145912</v>
      </c>
      <c r="E204" s="328">
        <f t="shared" si="72"/>
        <v>201.66391994703764</v>
      </c>
      <c r="F204" s="328">
        <f t="shared" si="82"/>
        <v>200.95332086801909</v>
      </c>
      <c r="G204" s="328">
        <f t="shared" si="83"/>
        <v>73431.695403624704</v>
      </c>
      <c r="H204" s="313">
        <f t="shared" si="73"/>
        <v>0.02</v>
      </c>
      <c r="I204" s="328">
        <f t="shared" si="84"/>
        <v>33.399865092414984</v>
      </c>
      <c r="J204" s="328">
        <f t="shared" si="74"/>
        <v>859</v>
      </c>
      <c r="K204" s="335">
        <f t="shared" si="85"/>
        <v>1</v>
      </c>
      <c r="L204" s="323">
        <f t="shared" si="86"/>
        <v>10.897787849145912</v>
      </c>
      <c r="M204" s="323">
        <f t="shared" si="87"/>
        <v>10.887787849145912</v>
      </c>
      <c r="N204" s="328">
        <f t="shared" si="88"/>
        <v>0.160726284148069</v>
      </c>
      <c r="O204" s="328">
        <f t="shared" si="75"/>
        <v>42.21556171046997</v>
      </c>
      <c r="P204" s="332">
        <f t="shared" si="77"/>
        <v>225.72434612900747</v>
      </c>
      <c r="Q204" s="328">
        <f t="shared" si="89"/>
        <v>72617.375633579679</v>
      </c>
      <c r="R204" s="277">
        <f>IF(H204&gt;0, rate1(1,$L$52,$L$51,$L$54,L204,$L$53,$L$50,P204),"")</f>
        <v>2536.5477955295701</v>
      </c>
      <c r="S204" s="323">
        <f t="shared" si="90"/>
        <v>0.67814869024722302</v>
      </c>
      <c r="T204" s="323">
        <f t="shared" si="91"/>
        <v>0.49938055020353145</v>
      </c>
      <c r="U204" s="328">
        <f t="shared" si="76"/>
        <v>10.877787849145912</v>
      </c>
      <c r="V204" s="336">
        <f t="shared" si="92"/>
        <v>10.877787849145912</v>
      </c>
      <c r="W204" s="328">
        <f t="shared" si="93"/>
        <v>7.1193792299055758E-3</v>
      </c>
      <c r="X204" s="328">
        <f t="shared" si="94"/>
        <v>72156.911653040297</v>
      </c>
      <c r="Y204" s="328">
        <f t="shared" si="78"/>
        <v>225.30989887886079</v>
      </c>
      <c r="Z204" s="108">
        <f>IF(H204&gt;0, rate1(1,$L$52,$L$51,$L$54,U204,$L$53,$L$50,Y204),"")</f>
        <v>2536.3672979914327</v>
      </c>
      <c r="AA204" s="336">
        <f t="shared" si="95"/>
        <v>0.67389652916128395</v>
      </c>
      <c r="AB204" s="336">
        <f t="shared" si="96"/>
        <v>2.1831657331321908E-2</v>
      </c>
      <c r="AC204" s="328">
        <f t="shared" si="97"/>
        <v>0.49938055020353145</v>
      </c>
      <c r="AD204" s="328">
        <f t="shared" si="98"/>
        <v>4.0049617454761995E-2</v>
      </c>
      <c r="AE204" s="328">
        <f t="shared" si="99"/>
        <v>-3.1292469648434287E-3</v>
      </c>
      <c r="AF204" s="328">
        <f t="shared" si="100"/>
        <v>2251.3223966762057</v>
      </c>
      <c r="AG204" s="328">
        <f t="shared" si="101"/>
        <v>2209.4118390265389</v>
      </c>
      <c r="AH204" s="328">
        <f t="shared" si="102"/>
        <v>10.898706101052198</v>
      </c>
      <c r="AI204" s="328">
        <f t="shared" si="103"/>
        <v>196.87409442220772</v>
      </c>
      <c r="AJ204" s="328">
        <f t="shared" si="104"/>
        <v>5.9498798547275911</v>
      </c>
      <c r="AK204" s="337">
        <f t="shared" si="105"/>
        <v>527.90828603758234</v>
      </c>
      <c r="AL204" s="42">
        <f t="shared" si="106"/>
        <v>18.230293615650918</v>
      </c>
      <c r="BA204" s="8"/>
    </row>
    <row r="205" spans="1:53" ht="15" x14ac:dyDescent="0.15">
      <c r="A205" s="116"/>
      <c r="B205" s="328">
        <f t="shared" si="79"/>
        <v>2251.3223966762057</v>
      </c>
      <c r="C205" s="328">
        <f t="shared" si="80"/>
        <v>2209.4118390265389</v>
      </c>
      <c r="D205" s="328">
        <f t="shared" si="81"/>
        <v>10.898706101052198</v>
      </c>
      <c r="E205" s="328">
        <f t="shared" si="72"/>
        <v>203.12570577381877</v>
      </c>
      <c r="F205" s="328">
        <f t="shared" si="82"/>
        <v>202.3948128604282</v>
      </c>
      <c r="G205" s="328">
        <f t="shared" si="83"/>
        <v>74385.148046639617</v>
      </c>
      <c r="H205" s="313">
        <f t="shared" si="73"/>
        <v>0.02</v>
      </c>
      <c r="I205" s="328">
        <f t="shared" si="84"/>
        <v>33.528446119733417</v>
      </c>
      <c r="J205" s="328">
        <f t="shared" si="74"/>
        <v>859</v>
      </c>
      <c r="K205" s="335">
        <f t="shared" si="85"/>
        <v>1</v>
      </c>
      <c r="L205" s="323">
        <f t="shared" si="86"/>
        <v>10.918706101052198</v>
      </c>
      <c r="M205" s="323">
        <f t="shared" si="87"/>
        <v>10.908706101052198</v>
      </c>
      <c r="N205" s="328">
        <f t="shared" si="88"/>
        <v>0.16104894607460096</v>
      </c>
      <c r="O205" s="328">
        <f t="shared" si="75"/>
        <v>42.017548950347944</v>
      </c>
      <c r="P205" s="332">
        <f t="shared" si="77"/>
        <v>226.30278810244801</v>
      </c>
      <c r="Q205" s="328">
        <f t="shared" si="89"/>
        <v>73577.369367162755</v>
      </c>
      <c r="R205" s="277">
        <f>IF(H205&gt;0, rate1(1,$L$52,$L$51,$L$54,L205,$L$53,$L$50,P205),"")</f>
        <v>2536.7985739406031</v>
      </c>
      <c r="S205" s="323">
        <f t="shared" si="90"/>
        <v>0.69028360214665974</v>
      </c>
      <c r="T205" s="323">
        <f t="shared" si="91"/>
        <v>0.51998843842573139</v>
      </c>
      <c r="U205" s="328">
        <f t="shared" si="76"/>
        <v>10.898706101052198</v>
      </c>
      <c r="V205" s="336">
        <f t="shared" si="92"/>
        <v>10.898706101052198</v>
      </c>
      <c r="W205" s="328">
        <f t="shared" si="93"/>
        <v>7.1467870380814702E-3</v>
      </c>
      <c r="X205" s="328">
        <f t="shared" si="94"/>
        <v>73105.746494156439</v>
      </c>
      <c r="Y205" s="328">
        <f t="shared" si="78"/>
        <v>225.88807519289301</v>
      </c>
      <c r="Z205" s="108">
        <f>IF(H205&gt;0, rate1(1,$L$52,$L$51,$L$54,U205,$L$53,$L$50,Y205),"")</f>
        <v>2536.618913371899</v>
      </c>
      <c r="AA205" s="336">
        <f t="shared" si="95"/>
        <v>0.68590753710401065</v>
      </c>
      <c r="AB205" s="336">
        <f t="shared" si="96"/>
        <v>2.2753768021641779E-2</v>
      </c>
      <c r="AC205" s="328">
        <f t="shared" si="97"/>
        <v>0.51998843842573139</v>
      </c>
      <c r="AD205" s="328">
        <f t="shared" si="98"/>
        <v>3.8462393626577815E-2</v>
      </c>
      <c r="AE205" s="328">
        <f t="shared" si="99"/>
        <v>-3.1141301057598515E-3</v>
      </c>
      <c r="AF205" s="328">
        <f t="shared" si="100"/>
        <v>2250.9634571838546</v>
      </c>
      <c r="AG205" s="328">
        <f t="shared" si="101"/>
        <v>2208.8918505881134</v>
      </c>
      <c r="AH205" s="328">
        <f t="shared" si="102"/>
        <v>10.919626153999115</v>
      </c>
      <c r="AI205" s="328">
        <f t="shared" si="103"/>
        <v>204.97821299938434</v>
      </c>
      <c r="AJ205" s="328">
        <f t="shared" si="104"/>
        <v>6.0068182472274199</v>
      </c>
      <c r="AK205" s="337">
        <f t="shared" si="105"/>
        <v>542.36508457205832</v>
      </c>
      <c r="AL205" s="42">
        <f t="shared" si="106"/>
        <v>18.399408462759595</v>
      </c>
      <c r="BA205" s="8"/>
    </row>
    <row r="206" spans="1:53" ht="15" x14ac:dyDescent="0.15">
      <c r="A206" s="116"/>
      <c r="B206" s="328">
        <f t="shared" si="79"/>
        <v>2250.9634571838546</v>
      </c>
      <c r="C206" s="328">
        <f t="shared" si="80"/>
        <v>2208.8918505881134</v>
      </c>
      <c r="D206" s="328">
        <f t="shared" si="81"/>
        <v>10.919626153999115</v>
      </c>
      <c r="E206" s="328">
        <f t="shared" si="72"/>
        <v>204.63278317738803</v>
      </c>
      <c r="F206" s="328">
        <f t="shared" si="82"/>
        <v>203.8792444756034</v>
      </c>
      <c r="G206" s="328">
        <f t="shared" si="83"/>
        <v>75362.238137209511</v>
      </c>
      <c r="H206" s="313">
        <f t="shared" si="73"/>
        <v>0.02</v>
      </c>
      <c r="I206" s="328">
        <f t="shared" si="84"/>
        <v>33.657285276593029</v>
      </c>
      <c r="J206" s="328">
        <f t="shared" si="74"/>
        <v>859</v>
      </c>
      <c r="K206" s="335">
        <f t="shared" si="85"/>
        <v>1</v>
      </c>
      <c r="L206" s="323">
        <f t="shared" si="86"/>
        <v>10.939626153999114</v>
      </c>
      <c r="M206" s="323">
        <f t="shared" si="87"/>
        <v>10.929626153999115</v>
      </c>
      <c r="N206" s="328">
        <f t="shared" si="88"/>
        <v>0.16137168844400662</v>
      </c>
      <c r="O206" s="328">
        <f t="shared" si="75"/>
        <v>41.808356921199419</v>
      </c>
      <c r="P206" s="332">
        <f t="shared" si="77"/>
        <v>226.88165035130868</v>
      </c>
      <c r="Q206" s="328">
        <f t="shared" si="89"/>
        <v>74561.898839333866</v>
      </c>
      <c r="R206" s="277">
        <f>IF(H206&gt;0, rate1(1,$L$52,$L$51,$L$54,L206,$L$53,$L$50,P206),"")</f>
        <v>2537.0482130433788</v>
      </c>
      <c r="S206" s="323">
        <f t="shared" si="90"/>
        <v>0.70295113912232654</v>
      </c>
      <c r="T206" s="323">
        <f t="shared" si="91"/>
        <v>0.54324964575595691</v>
      </c>
      <c r="U206" s="328">
        <f t="shared" si="76"/>
        <v>10.919626153999115</v>
      </c>
      <c r="V206" s="336">
        <f t="shared" si="92"/>
        <v>10.919626153999115</v>
      </c>
      <c r="W206" s="328">
        <f t="shared" si="93"/>
        <v>7.1742498681004463E-3</v>
      </c>
      <c r="X206" s="328">
        <f t="shared" si="94"/>
        <v>74078.102505622664</v>
      </c>
      <c r="Y206" s="328">
        <f t="shared" si="78"/>
        <v>226.46667209841914</v>
      </c>
      <c r="Z206" s="108">
        <f>IF(H206&gt;0, rate1(1,$L$52,$L$51,$L$54,U206,$L$53,$L$50,Y206),"")</f>
        <v>2536.8693839632597</v>
      </c>
      <c r="AA206" s="336">
        <f t="shared" si="95"/>
        <v>0.69843925788950645</v>
      </c>
      <c r="AB206" s="336">
        <f t="shared" si="96"/>
        <v>2.3790397310641188E-2</v>
      </c>
      <c r="AC206" s="328">
        <f t="shared" si="97"/>
        <v>0.54324964575595691</v>
      </c>
      <c r="AD206" s="328">
        <f t="shared" si="98"/>
        <v>3.6815486500997308E-2</v>
      </c>
      <c r="AE206" s="328">
        <f t="shared" si="99"/>
        <v>-3.0979084554670264E-3</v>
      </c>
      <c r="AF206" s="328">
        <f t="shared" si="100"/>
        <v>2250.5815792265425</v>
      </c>
      <c r="AG206" s="328">
        <f t="shared" si="101"/>
        <v>2208.3486009423573</v>
      </c>
      <c r="AH206" s="328">
        <f t="shared" si="102"/>
        <v>10.94054800807451</v>
      </c>
      <c r="AI206" s="328">
        <f t="shared" si="103"/>
        <v>214.12665433909447</v>
      </c>
      <c r="AJ206" s="328">
        <f t="shared" si="104"/>
        <v>6.066297873432724</v>
      </c>
      <c r="AK206" s="337">
        <f t="shared" si="105"/>
        <v>557.61241929235314</v>
      </c>
      <c r="AL206" s="42">
        <f t="shared" si="106"/>
        <v>18.575484747726065</v>
      </c>
      <c r="BA206" s="8"/>
    </row>
    <row r="207" spans="1:53" ht="15" x14ac:dyDescent="0.15">
      <c r="A207" s="116"/>
      <c r="B207" s="328">
        <f t="shared" si="79"/>
        <v>2250.5815792265425</v>
      </c>
      <c r="C207" s="328">
        <f t="shared" si="80"/>
        <v>2208.3486009423573</v>
      </c>
      <c r="D207" s="328">
        <f t="shared" si="81"/>
        <v>10.94054800807451</v>
      </c>
      <c r="E207" s="328">
        <f t="shared" si="72"/>
        <v>206.19085659074028</v>
      </c>
      <c r="F207" s="328">
        <f t="shared" si="82"/>
        <v>205.41181988406416</v>
      </c>
      <c r="G207" s="328">
        <f t="shared" si="83"/>
        <v>76365.213539353601</v>
      </c>
      <c r="H207" s="313">
        <f t="shared" si="73"/>
        <v>0.02</v>
      </c>
      <c r="I207" s="328">
        <f t="shared" si="84"/>
        <v>33.78638262734821</v>
      </c>
      <c r="J207" s="328">
        <f t="shared" si="74"/>
        <v>859</v>
      </c>
      <c r="K207" s="335">
        <f t="shared" si="85"/>
        <v>1</v>
      </c>
      <c r="L207" s="323">
        <f t="shared" si="86"/>
        <v>10.960548008074509</v>
      </c>
      <c r="M207" s="323">
        <f t="shared" si="87"/>
        <v>10.950548008074509</v>
      </c>
      <c r="N207" s="328">
        <f t="shared" si="88"/>
        <v>0.16169451127133527</v>
      </c>
      <c r="O207" s="328">
        <f t="shared" si="75"/>
        <v>41.586634390959262</v>
      </c>
      <c r="P207" s="332">
        <f t="shared" si="77"/>
        <v>227.46093250142511</v>
      </c>
      <c r="Q207" s="328">
        <f t="shared" si="89"/>
        <v>75573.406634427374</v>
      </c>
      <c r="R207" s="277">
        <f>IF(H207&gt;0, rate1(1,$L$52,$L$51,$L$54,L207,$L$53,$L$50,P207),"")</f>
        <v>2537.2967202281275</v>
      </c>
      <c r="S207" s="323">
        <f t="shared" si="90"/>
        <v>0.71621591468286849</v>
      </c>
      <c r="T207" s="323">
        <f t="shared" si="91"/>
        <v>0.56978005334809412</v>
      </c>
      <c r="U207" s="328">
        <f t="shared" si="76"/>
        <v>10.94054800807451</v>
      </c>
      <c r="V207" s="336">
        <f t="shared" si="92"/>
        <v>10.94054800807451</v>
      </c>
      <c r="W207" s="328">
        <f t="shared" si="93"/>
        <v>7.2017677336475572E-3</v>
      </c>
      <c r="X207" s="328">
        <f t="shared" si="94"/>
        <v>75076.215537676268</v>
      </c>
      <c r="Y207" s="328">
        <f t="shared" si="78"/>
        <v>227.04568922028156</v>
      </c>
      <c r="Z207" s="108">
        <f>IF(H207&gt;0, rate1(1,$L$52,$L$51,$L$54,U207,$L$53,$L$50,Y207),"")</f>
        <v>2537.1187172022528</v>
      </c>
      <c r="AA207" s="336">
        <f t="shared" si="95"/>
        <v>0.71155390909390326</v>
      </c>
      <c r="AB207" s="336">
        <f t="shared" si="96"/>
        <v>2.496746518916106E-2</v>
      </c>
      <c r="AC207" s="328">
        <f t="shared" si="97"/>
        <v>0.56978005334809412</v>
      </c>
      <c r="AD207" s="328">
        <f t="shared" si="98"/>
        <v>3.5101263869238078E-2</v>
      </c>
      <c r="AE207" s="328">
        <f t="shared" si="99"/>
        <v>-3.0802819244430172E-3</v>
      </c>
      <c r="AF207" s="328">
        <f t="shared" si="100"/>
        <v>2250.1734936844659</v>
      </c>
      <c r="AG207" s="328">
        <f t="shared" si="101"/>
        <v>2207.7788208890092</v>
      </c>
      <c r="AH207" s="328">
        <f t="shared" si="102"/>
        <v>10.961471663366614</v>
      </c>
      <c r="AI207" s="328">
        <f t="shared" si="103"/>
        <v>224.56185309570944</v>
      </c>
      <c r="AJ207" s="328">
        <f t="shared" si="104"/>
        <v>6.1286761659593099</v>
      </c>
      <c r="AK207" s="337">
        <f t="shared" si="105"/>
        <v>573.74948320817987</v>
      </c>
      <c r="AL207" s="42">
        <f t="shared" si="106"/>
        <v>18.759419543803347</v>
      </c>
      <c r="BA207" s="8"/>
    </row>
    <row r="208" spans="1:53" ht="15" x14ac:dyDescent="0.15">
      <c r="A208" s="116"/>
      <c r="B208" s="328">
        <f t="shared" si="79"/>
        <v>2250.1734936844659</v>
      </c>
      <c r="C208" s="328">
        <f t="shared" si="80"/>
        <v>2207.7788208890092</v>
      </c>
      <c r="D208" s="328">
        <f t="shared" si="81"/>
        <v>10.961471663366614</v>
      </c>
      <c r="E208" s="328">
        <f t="shared" si="72"/>
        <v>207.80695321294974</v>
      </c>
      <c r="F208" s="328">
        <f t="shared" si="82"/>
        <v>206.99890490184501</v>
      </c>
      <c r="G208" s="328">
        <f t="shared" si="83"/>
        <v>77396.803106100328</v>
      </c>
      <c r="H208" s="313">
        <f t="shared" si="73"/>
        <v>0.02</v>
      </c>
      <c r="I208" s="328">
        <f t="shared" si="84"/>
        <v>33.915738236365364</v>
      </c>
      <c r="J208" s="328">
        <f t="shared" si="74"/>
        <v>859</v>
      </c>
      <c r="K208" s="335">
        <f t="shared" si="85"/>
        <v>1</v>
      </c>
      <c r="L208" s="323">
        <f t="shared" si="86"/>
        <v>10.981471663366614</v>
      </c>
      <c r="M208" s="323">
        <f t="shared" si="87"/>
        <v>10.971471663366614</v>
      </c>
      <c r="N208" s="328">
        <f t="shared" si="88"/>
        <v>0.16201741457152252</v>
      </c>
      <c r="O208" s="328">
        <f t="shared" si="75"/>
        <v>41.350742412666236</v>
      </c>
      <c r="P208" s="332">
        <f t="shared" si="77"/>
        <v>228.04063417991759</v>
      </c>
      <c r="Q208" s="328">
        <f t="shared" si="89"/>
        <v>76614.879424031591</v>
      </c>
      <c r="R208" s="277">
        <f>IF(H208&gt;0, rate1(1,$L$52,$L$51,$L$54,L208,$L$53,$L$50,P208),"")</f>
        <v>2537.544102822741</v>
      </c>
      <c r="S208" s="323">
        <f t="shared" si="90"/>
        <v>0.73015693092970191</v>
      </c>
      <c r="T208" s="323">
        <f t="shared" si="91"/>
        <v>0.60041347413416279</v>
      </c>
      <c r="U208" s="328">
        <f t="shared" si="76"/>
        <v>10.961471663366614</v>
      </c>
      <c r="V208" s="336">
        <f t="shared" si="92"/>
        <v>10.961471663366614</v>
      </c>
      <c r="W208" s="328">
        <f t="shared" si="93"/>
        <v>7.2293406485215428E-3</v>
      </c>
      <c r="X208" s="328">
        <f t="shared" si="94"/>
        <v>76102.799814750033</v>
      </c>
      <c r="Y208" s="328">
        <f t="shared" si="78"/>
        <v>227.62512618461196</v>
      </c>
      <c r="Z208" s="108">
        <f>IF(H208&gt;0, rate1(1,$L$52,$L$51,$L$54,U208,$L$53,$L$50,Y208),"")</f>
        <v>2537.3669204627945</v>
      </c>
      <c r="AA208" s="336">
        <f t="shared" si="95"/>
        <v>0.72532734326748882</v>
      </c>
      <c r="AB208" s="336">
        <f t="shared" si="96"/>
        <v>2.6319840986435743E-2</v>
      </c>
      <c r="AC208" s="328">
        <f t="shared" si="97"/>
        <v>0.60041347413416279</v>
      </c>
      <c r="AD208" s="328">
        <f t="shared" si="98"/>
        <v>3.3310378366910177E-2</v>
      </c>
      <c r="AE208" s="328">
        <f t="shared" si="99"/>
        <v>-3.0608364518663858E-3</v>
      </c>
      <c r="AF208" s="328">
        <f t="shared" si="100"/>
        <v>2249.7350976249031</v>
      </c>
      <c r="AG208" s="328">
        <f t="shared" si="101"/>
        <v>2207.178407414875</v>
      </c>
      <c r="AH208" s="328">
        <f t="shared" si="102"/>
        <v>10.982397119963974</v>
      </c>
      <c r="AI208" s="328">
        <f t="shared" si="103"/>
        <v>236.61203502483693</v>
      </c>
      <c r="AJ208" s="328">
        <f t="shared" si="104"/>
        <v>6.1944017312439872</v>
      </c>
      <c r="AK208" s="337">
        <f t="shared" si="105"/>
        <v>590.89819707262666</v>
      </c>
      <c r="AL208" s="42">
        <f t="shared" si="106"/>
        <v>18.952318175612561</v>
      </c>
      <c r="BA208" s="8"/>
    </row>
    <row r="209" spans="1:53" ht="15" x14ac:dyDescent="0.15">
      <c r="A209" s="116"/>
      <c r="B209" s="328">
        <f t="shared" ref="B209:B272" si="107">IF(H209&gt;0, AF208,"")</f>
        <v>2249.7350976249031</v>
      </c>
      <c r="C209" s="328">
        <f t="shared" ref="C209:C272" si="108">IF(H209&gt;0, AG208,"")</f>
        <v>2207.178407414875</v>
      </c>
      <c r="D209" s="328">
        <f t="shared" ref="D209:D272" si="109">IF(H209&gt;0, AH208,"")</f>
        <v>10.982397119963974</v>
      </c>
      <c r="E209" s="328">
        <f t="shared" si="72"/>
        <v>209.48989077098997</v>
      </c>
      <c r="F209" s="328">
        <f t="shared" ref="F209:F272" si="110">IF(H209&gt;0, (E209+E208)/2,"")</f>
        <v>208.64842199196985</v>
      </c>
      <c r="G209" s="328">
        <f t="shared" ref="G209:G272" si="111">IF(H209&gt;0, F209*$S$53*$C$55*(B209-C209+N209)^1.5,"")</f>
        <v>78460.378095699125</v>
      </c>
      <c r="H209" s="313">
        <f t="shared" ref="H209:H272" si="112">dv(S208)</f>
        <v>0.02</v>
      </c>
      <c r="I209" s="328">
        <f t="shared" ref="I209:I272" si="113">IF(H209&gt;0, (B209-C209)*B$19,"")</f>
        <v>34.045352168022511</v>
      </c>
      <c r="J209" s="328">
        <f t="shared" si="74"/>
        <v>859</v>
      </c>
      <c r="K209" s="335">
        <f t="shared" ref="K209:K272" si="114">IF(H209&gt;0, IF((1-S208-0.015)&gt;0,1,-1),"")</f>
        <v>1</v>
      </c>
      <c r="L209" s="323">
        <f t="shared" ref="L209:L272" si="115">IF(H209&gt;0, D209+K209*H209,"")</f>
        <v>11.002397119963973</v>
      </c>
      <c r="M209" s="323">
        <f t="shared" ref="M209:M272" si="116">IF(H209&gt;0, (D209+L209)/2,"")</f>
        <v>10.992397119963973</v>
      </c>
      <c r="N209" s="328">
        <f t="shared" ref="N209:N272" si="117">IF(H209&gt;0, 2*($P$53*M209/$S$52/$S$51)^2-(B209-C209)*2,"")</f>
        <v>0.16234039835954661</v>
      </c>
      <c r="O209" s="328">
        <f t="shared" si="75"/>
        <v>41.098661599961574</v>
      </c>
      <c r="P209" s="332">
        <f t="shared" si="77"/>
        <v>228.62075501518245</v>
      </c>
      <c r="Q209" s="328">
        <f t="shared" ref="Q209:Q272" si="118">IF(H209&gt;0, M209/$S$54*(B209-C209+N209/2)*E209-J209,"")</f>
        <v>77690.03797411191</v>
      </c>
      <c r="R209" s="277">
        <f>IF(H209&gt;0, rate1(1,$L$52,$L$51,$L$54,L209,$L$53,$L$50,P209),"")</f>
        <v>2537.7903680934196</v>
      </c>
      <c r="S209" s="323">
        <f t="shared" ref="S209:S272" si="119">IF(H209&gt;0, Q209/O209/R209,"")</f>
        <v>0.74487244700218413</v>
      </c>
      <c r="T209" s="323">
        <f t="shared" ref="T209:T272" si="120">IF(H209&gt;0, N209/(1-S209),"")</f>
        <v>0.63631072556454304</v>
      </c>
      <c r="U209" s="328">
        <f t="shared" ref="U209:U272" si="121">L209-K209*H209</f>
        <v>10.982397119963974</v>
      </c>
      <c r="V209" s="336">
        <f t="shared" ref="V209:V272" si="122">IF(H209&gt;0, (D209+U209)/2,"")</f>
        <v>10.982397119963974</v>
      </c>
      <c r="W209" s="328">
        <f t="shared" ref="W209:W272" si="123">IF(H209&gt;0, 2*($P$53*V209/$S$52/$S$51)^2-(B209-C209)*2,"")</f>
        <v>7.2569686263364019E-3</v>
      </c>
      <c r="X209" s="328">
        <f t="shared" ref="X209:X272" si="124">IF(H209&gt;0, V209/$S$54*(B209-C209+W209/2)*F209-J209,"")</f>
        <v>77161.208470173224</v>
      </c>
      <c r="Y209" s="328">
        <f t="shared" si="78"/>
        <v>228.20498261882318</v>
      </c>
      <c r="Z209" s="108">
        <f>IF(H209&gt;0, rate1(1,$L$52,$L$51,$L$54,U209,$L$53,$L$50,Y209),"")</f>
        <v>2537.6140010566305</v>
      </c>
      <c r="AA209" s="336">
        <f t="shared" ref="AA209:AA272" si="125">IF(H209&gt;0, X209/O209/Z209,"")</f>
        <v>0.73985358047167926</v>
      </c>
      <c r="AB209" s="336">
        <f t="shared" ref="AB209:AB272" si="126">IF(H209&gt;0, W209/(1-AA209),"")</f>
        <v>2.7895708268805809E-2</v>
      </c>
      <c r="AC209" s="328">
        <f t="shared" ref="AC209:AC272" si="127">IF(H209&gt;0, delta_z(N209,S209,H209,AE208,AB209),"")</f>
        <v>0.63631072556454304</v>
      </c>
      <c r="AD209" s="328">
        <f t="shared" ref="AD209:AD272" si="128">IF(H209&gt;0, H209/AC209*K209,"")</f>
        <v>3.1431184791448775E-2</v>
      </c>
      <c r="AE209" s="328">
        <f t="shared" ref="AE209:AE272" si="129">IF(H209&gt;0, (AD209-AD208)/(AC209+AC208)*2,"")</f>
        <v>-3.0389856944971505E-3</v>
      </c>
      <c r="AF209" s="328">
        <f t="shared" ref="AF209:AF272" si="130">IF(H209&gt;0, B209-(AC209-N209),"")</f>
        <v>2249.2611272976983</v>
      </c>
      <c r="AG209" s="328">
        <f t="shared" ref="AG209:AG272" si="131">IF(H209&gt;0, C209-AC209,"")</f>
        <v>2206.5420966893103</v>
      </c>
      <c r="AH209" s="328">
        <f t="shared" ref="AH209:AH272" si="132">IF(H209&gt;0, $S$54*$S$53*$C$55*SQRT(AF209-AG209),"")</f>
        <v>11.003324377955629</v>
      </c>
      <c r="AI209" s="328">
        <f t="shared" ref="AI209:AI272" si="133">IF(H209&gt;0, AC209/R209*1000000,"")</f>
        <v>250.7341558091687</v>
      </c>
      <c r="AJ209" s="328">
        <f t="shared" ref="AJ209:AJ272" si="134">IF(H209&gt;0, AJ208+AI209/3600,"")</f>
        <v>6.2640501078576456</v>
      </c>
      <c r="AK209" s="337">
        <f t="shared" ref="AK209:AK272" si="135">IF(H209&gt;0, AK208+AI208*G208/1000000,"")</f>
        <v>609.21121215997766</v>
      </c>
      <c r="AL209" s="42">
        <f t="shared" ref="AL209:AL272" si="136">IF(H209&gt;0, AL208+AI208*J208/1000000,"")</f>
        <v>19.155567913698896</v>
      </c>
      <c r="BA209" s="8"/>
    </row>
    <row r="210" spans="1:53" ht="15" x14ac:dyDescent="0.15">
      <c r="A210" s="116"/>
      <c r="B210" s="328">
        <f t="shared" si="107"/>
        <v>2249.2611272976983</v>
      </c>
      <c r="C210" s="328">
        <f t="shared" si="108"/>
        <v>2206.5420966893103</v>
      </c>
      <c r="D210" s="328">
        <f t="shared" si="109"/>
        <v>11.003324377955629</v>
      </c>
      <c r="E210" s="328">
        <f t="shared" si="72"/>
        <v>211.25097926539434</v>
      </c>
      <c r="F210" s="328">
        <f t="shared" si="110"/>
        <v>210.37043501819215</v>
      </c>
      <c r="G210" s="328">
        <f t="shared" si="111"/>
        <v>79560.190592865591</v>
      </c>
      <c r="H210" s="313">
        <f t="shared" si="112"/>
        <v>0.02</v>
      </c>
      <c r="I210" s="328">
        <f t="shared" si="113"/>
        <v>34.175224486710434</v>
      </c>
      <c r="J210" s="328">
        <f t="shared" si="74"/>
        <v>859</v>
      </c>
      <c r="K210" s="335">
        <f t="shared" si="114"/>
        <v>1</v>
      </c>
      <c r="L210" s="323">
        <f t="shared" si="115"/>
        <v>11.023324377955628</v>
      </c>
      <c r="M210" s="323">
        <f t="shared" si="116"/>
        <v>11.013324377955628</v>
      </c>
      <c r="N210" s="328">
        <f t="shared" si="117"/>
        <v>0.16266346265032894</v>
      </c>
      <c r="O210" s="328">
        <f t="shared" si="75"/>
        <v>40.827857507224635</v>
      </c>
      <c r="P210" s="332">
        <f t="shared" si="77"/>
        <v>229.20129463689094</v>
      </c>
      <c r="Q210" s="328">
        <f t="shared" si="118"/>
        <v>78803.621576490666</v>
      </c>
      <c r="R210" s="277">
        <f>IF(H210&gt;0, rate1(1,$L$52,$L$51,$L$54,L210,$L$53,$L$50,P210),"")</f>
        <v>2538.0355232453167</v>
      </c>
      <c r="S210" s="323">
        <f t="shared" si="119"/>
        <v>0.76048716741448275</v>
      </c>
      <c r="T210" s="323">
        <f t="shared" si="120"/>
        <v>0.67914299578186688</v>
      </c>
      <c r="U210" s="328">
        <f t="shared" si="121"/>
        <v>11.003324377955629</v>
      </c>
      <c r="V210" s="336">
        <f t="shared" si="122"/>
        <v>11.003324377955629</v>
      </c>
      <c r="W210" s="328">
        <f t="shared" si="123"/>
        <v>7.2846516809619288E-3</v>
      </c>
      <c r="X210" s="328">
        <f t="shared" si="124"/>
        <v>78255.670664409423</v>
      </c>
      <c r="Y210" s="328">
        <f t="shared" si="78"/>
        <v>228.78525815160768</v>
      </c>
      <c r="Z210" s="108">
        <f>IF(H210&gt;0, rate1(1,$L$52,$L$51,$L$54,U210,$L$53,$L$50,Y210),"")</f>
        <v>2537.8599662339825</v>
      </c>
      <c r="AA210" s="336">
        <f t="shared" si="125"/>
        <v>0.75525145814976191</v>
      </c>
      <c r="AB210" s="336">
        <f t="shared" si="126"/>
        <v>2.9763820555954182E-2</v>
      </c>
      <c r="AC210" s="328">
        <f t="shared" si="127"/>
        <v>0.67914299578186688</v>
      </c>
      <c r="AD210" s="328">
        <f t="shared" si="128"/>
        <v>2.9448879137706333E-2</v>
      </c>
      <c r="AE210" s="328">
        <f t="shared" si="129"/>
        <v>-3.0138736491824095E-3</v>
      </c>
      <c r="AF210" s="328">
        <f t="shared" si="130"/>
        <v>2248.7446477645667</v>
      </c>
      <c r="AG210" s="328">
        <f t="shared" si="131"/>
        <v>2205.8629536935282</v>
      </c>
      <c r="AH210" s="328">
        <f t="shared" si="132"/>
        <v>11.024253437430813</v>
      </c>
      <c r="AI210" s="328">
        <f t="shared" si="133"/>
        <v>267.58608757117207</v>
      </c>
      <c r="AJ210" s="328">
        <f t="shared" si="134"/>
        <v>6.3383795766274158</v>
      </c>
      <c r="AK210" s="337">
        <f t="shared" si="135"/>
        <v>628.88390882627095</v>
      </c>
      <c r="AL210" s="42">
        <f t="shared" si="136"/>
        <v>19.370948553538973</v>
      </c>
    </row>
    <row r="211" spans="1:53" ht="15" x14ac:dyDescent="0.15">
      <c r="A211" s="116"/>
      <c r="B211" s="328">
        <f t="shared" si="107"/>
        <v>2248.7446477645667</v>
      </c>
      <c r="C211" s="328">
        <f t="shared" si="108"/>
        <v>2205.8629536935282</v>
      </c>
      <c r="D211" s="328">
        <f t="shared" si="109"/>
        <v>11.024253437430813</v>
      </c>
      <c r="E211" s="328">
        <f t="shared" si="72"/>
        <v>213.10511599575477</v>
      </c>
      <c r="F211" s="328">
        <f t="shared" si="110"/>
        <v>212.17804763057455</v>
      </c>
      <c r="G211" s="328">
        <f t="shared" si="111"/>
        <v>80701.738989323378</v>
      </c>
      <c r="H211" s="313">
        <f t="shared" si="112"/>
        <v>0.02</v>
      </c>
      <c r="I211" s="328">
        <f t="shared" si="113"/>
        <v>34.305355256830808</v>
      </c>
      <c r="J211" s="328">
        <f t="shared" si="74"/>
        <v>859</v>
      </c>
      <c r="K211" s="335">
        <f t="shared" si="114"/>
        <v>1</v>
      </c>
      <c r="L211" s="323">
        <f t="shared" si="115"/>
        <v>11.044253437430813</v>
      </c>
      <c r="M211" s="323">
        <f t="shared" si="116"/>
        <v>11.034253437430813</v>
      </c>
      <c r="N211" s="328">
        <f t="shared" si="117"/>
        <v>0.16298660745894722</v>
      </c>
      <c r="O211" s="328">
        <f t="shared" si="75"/>
        <v>40.535078633776429</v>
      </c>
      <c r="P211" s="332">
        <f t="shared" si="77"/>
        <v>229.78225267597463</v>
      </c>
      <c r="Q211" s="328">
        <f t="shared" si="118"/>
        <v>79961.830929011499</v>
      </c>
      <c r="R211" s="277">
        <f>IF(H211&gt;0, rate1(1,$L$52,$L$51,$L$54,L211,$L$53,$L$50,P211),"")</f>
        <v>2538.2795754231606</v>
      </c>
      <c r="S211" s="323">
        <f t="shared" si="119"/>
        <v>0.77716324828402406</v>
      </c>
      <c r="T211" s="323">
        <f t="shared" si="120"/>
        <v>0.7314170853948152</v>
      </c>
      <c r="U211" s="328">
        <f t="shared" si="121"/>
        <v>11.024253437430813</v>
      </c>
      <c r="V211" s="336">
        <f t="shared" si="122"/>
        <v>11.024253437430813</v>
      </c>
      <c r="W211" s="328">
        <f t="shared" si="123"/>
        <v>7.3123898259694897E-3</v>
      </c>
      <c r="X211" s="328">
        <f t="shared" si="124"/>
        <v>79391.655066716165</v>
      </c>
      <c r="Y211" s="328">
        <f t="shared" si="78"/>
        <v>229.36595241292338</v>
      </c>
      <c r="Z211" s="108">
        <f>IF(H211&gt;0, rate1(1,$L$52,$L$51,$L$54,U211,$L$53,$L$50,Y211),"")</f>
        <v>2538.1048231841864</v>
      </c>
      <c r="AA211" s="336">
        <f t="shared" si="125"/>
        <v>0.77167473500689876</v>
      </c>
      <c r="AB211" s="336">
        <f t="shared" si="126"/>
        <v>3.2026196602423437E-2</v>
      </c>
      <c r="AC211" s="328">
        <f t="shared" si="127"/>
        <v>0.7314170853948152</v>
      </c>
      <c r="AD211" s="328">
        <f t="shared" si="128"/>
        <v>2.734417940101044E-2</v>
      </c>
      <c r="AE211" s="328">
        <f t="shared" si="129"/>
        <v>-2.9842043097379639E-3</v>
      </c>
      <c r="AF211" s="328">
        <f t="shared" si="130"/>
        <v>2248.1762172866306</v>
      </c>
      <c r="AG211" s="328">
        <f t="shared" si="131"/>
        <v>2205.1315366081335</v>
      </c>
      <c r="AH211" s="328">
        <f t="shared" si="132"/>
        <v>11.045184298479187</v>
      </c>
      <c r="AI211" s="328">
        <f t="shared" si="133"/>
        <v>288.15465895748679</v>
      </c>
      <c r="AJ211" s="328">
        <f t="shared" si="134"/>
        <v>6.4184225374489401</v>
      </c>
      <c r="AK211" s="337">
        <f t="shared" si="135"/>
        <v>650.17310895343257</v>
      </c>
      <c r="AL211" s="42">
        <f t="shared" si="136"/>
        <v>19.600805002762609</v>
      </c>
    </row>
    <row r="212" spans="1:53" ht="15" x14ac:dyDescent="0.15">
      <c r="A212" s="116"/>
      <c r="B212" s="328">
        <f t="shared" si="107"/>
        <v>2248.1762172866306</v>
      </c>
      <c r="C212" s="328">
        <f t="shared" si="108"/>
        <v>2205.1315366081335</v>
      </c>
      <c r="D212" s="328">
        <f t="shared" si="109"/>
        <v>11.045184298479187</v>
      </c>
      <c r="E212" s="328">
        <f t="shared" si="72"/>
        <v>215.07257799850049</v>
      </c>
      <c r="F212" s="328">
        <f t="shared" si="110"/>
        <v>214.08884699712763</v>
      </c>
      <c r="G212" s="328">
        <f t="shared" si="111"/>
        <v>81892.354018485625</v>
      </c>
      <c r="H212" s="313">
        <f t="shared" si="112"/>
        <v>0.02</v>
      </c>
      <c r="I212" s="328">
        <f t="shared" si="113"/>
        <v>34.435744542797693</v>
      </c>
      <c r="J212" s="328">
        <f t="shared" si="74"/>
        <v>859</v>
      </c>
      <c r="K212" s="335">
        <f t="shared" si="114"/>
        <v>1</v>
      </c>
      <c r="L212" s="323">
        <f t="shared" si="115"/>
        <v>11.065184298479187</v>
      </c>
      <c r="M212" s="323">
        <f t="shared" si="116"/>
        <v>11.055184298479187</v>
      </c>
      <c r="N212" s="328">
        <f t="shared" si="117"/>
        <v>0.16330983280036548</v>
      </c>
      <c r="O212" s="328">
        <f t="shared" si="75"/>
        <v>40.216041159930576</v>
      </c>
      <c r="P212" s="332">
        <f t="shared" si="77"/>
        <v>230.36362876462542</v>
      </c>
      <c r="Q212" s="328">
        <f t="shared" si="118"/>
        <v>81173.051542541551</v>
      </c>
      <c r="R212" s="277">
        <f>IF(H212&gt;0, rate1(1,$L$52,$L$51,$L$54,L212,$L$53,$L$50,P212),"")</f>
        <v>2538.522531711888</v>
      </c>
      <c r="S212" s="323">
        <f t="shared" si="119"/>
        <v>0.79511790536243598</v>
      </c>
      <c r="T212" s="323">
        <f t="shared" si="120"/>
        <v>0.79709177656183294</v>
      </c>
      <c r="U212" s="328">
        <f t="shared" si="121"/>
        <v>11.045184298479187</v>
      </c>
      <c r="V212" s="336">
        <f t="shared" si="122"/>
        <v>11.045184298479187</v>
      </c>
      <c r="W212" s="328">
        <f t="shared" si="123"/>
        <v>7.3401830751862462E-3</v>
      </c>
      <c r="X212" s="328">
        <f t="shared" si="124"/>
        <v>80576.452682352901</v>
      </c>
      <c r="Y212" s="328">
        <f t="shared" si="78"/>
        <v>229.94706503399303</v>
      </c>
      <c r="Z212" s="108">
        <f>IF(H212&gt;0, rate1(1,$L$52,$L$51,$L$54,U212,$L$53,$L$50,Y212),"")</f>
        <v>2538.3485790363179</v>
      </c>
      <c r="AA212" s="336">
        <f t="shared" si="125"/>
        <v>0.78932810356196514</v>
      </c>
      <c r="AB212" s="336">
        <f t="shared" si="126"/>
        <v>3.484177623732182E-2</v>
      </c>
      <c r="AC212" s="328">
        <f t="shared" si="127"/>
        <v>0.79709177656183294</v>
      </c>
      <c r="AD212" s="328">
        <f t="shared" si="128"/>
        <v>2.5091213569242658E-2</v>
      </c>
      <c r="AE212" s="328">
        <f t="shared" si="129"/>
        <v>-2.9479264240362397E-3</v>
      </c>
      <c r="AF212" s="328">
        <f t="shared" si="130"/>
        <v>2247.5424353428693</v>
      </c>
      <c r="AG212" s="328">
        <f t="shared" si="131"/>
        <v>2204.3344448315715</v>
      </c>
      <c r="AH212" s="328">
        <f t="shared" si="132"/>
        <v>11.066116961190948</v>
      </c>
      <c r="AI212" s="328">
        <f t="shared" si="133"/>
        <v>313.9983067332883</v>
      </c>
      <c r="AJ212" s="328">
        <f t="shared" si="134"/>
        <v>6.5056442893192976</v>
      </c>
      <c r="AK212" s="337">
        <f t="shared" si="135"/>
        <v>673.42769102917714</v>
      </c>
      <c r="AL212" s="42">
        <f t="shared" si="136"/>
        <v>19.848329854807091</v>
      </c>
    </row>
    <row r="213" spans="1:53" ht="15" x14ac:dyDescent="0.15">
      <c r="A213" s="116"/>
      <c r="B213" s="328">
        <f t="shared" si="107"/>
        <v>2247.5424353428693</v>
      </c>
      <c r="C213" s="328">
        <f t="shared" si="108"/>
        <v>2204.3344448315715</v>
      </c>
      <c r="D213" s="328">
        <f t="shared" si="109"/>
        <v>11.066116961190948</v>
      </c>
      <c r="E213" s="328">
        <f t="shared" si="72"/>
        <v>217.18213580800017</v>
      </c>
      <c r="F213" s="328">
        <f t="shared" si="110"/>
        <v>216.12735690325033</v>
      </c>
      <c r="G213" s="328">
        <f t="shared" si="111"/>
        <v>83142.19231180819</v>
      </c>
      <c r="H213" s="313">
        <f t="shared" si="112"/>
        <v>0.02</v>
      </c>
      <c r="I213" s="328">
        <f t="shared" si="113"/>
        <v>34.566392409038237</v>
      </c>
      <c r="J213" s="328">
        <f t="shared" si="74"/>
        <v>859</v>
      </c>
      <c r="K213" s="335">
        <f t="shared" si="114"/>
        <v>1</v>
      </c>
      <c r="L213" s="323">
        <f t="shared" si="115"/>
        <v>11.086116961190948</v>
      </c>
      <c r="M213" s="323">
        <f t="shared" si="116"/>
        <v>11.076116961190948</v>
      </c>
      <c r="N213" s="328">
        <f t="shared" si="117"/>
        <v>0.16363313868950513</v>
      </c>
      <c r="O213" s="328">
        <f t="shared" si="75"/>
        <v>39.864912776123901</v>
      </c>
      <c r="P213" s="332">
        <f t="shared" si="77"/>
        <v>230.94542253629251</v>
      </c>
      <c r="Q213" s="328">
        <f t="shared" si="118"/>
        <v>82449.10779018316</v>
      </c>
      <c r="R213" s="277">
        <f>IF(H213&gt;0, rate1(1,$L$52,$L$51,$L$54,L213,$L$53,$L$50,P213),"")</f>
        <v>2538.7643991372556</v>
      </c>
      <c r="S213" s="323">
        <f t="shared" si="119"/>
        <v>0.81465315265881599</v>
      </c>
      <c r="T213" s="323">
        <f t="shared" si="120"/>
        <v>0.8828482439104639</v>
      </c>
      <c r="U213" s="328">
        <f t="shared" si="121"/>
        <v>11.066116961190948</v>
      </c>
      <c r="V213" s="336">
        <f t="shared" si="122"/>
        <v>11.066116961190948</v>
      </c>
      <c r="W213" s="328">
        <f t="shared" si="123"/>
        <v>7.3680314423398841E-3</v>
      </c>
      <c r="X213" s="328">
        <f t="shared" si="124"/>
        <v>81820.164967071032</v>
      </c>
      <c r="Y213" s="328">
        <f t="shared" si="78"/>
        <v>230.52859564730167</v>
      </c>
      <c r="Z213" s="108">
        <f>IF(H213&gt;0, rate1(1,$L$52,$L$51,$L$54,U213,$L$53,$L$50,Y213),"")</f>
        <v>2538.5912408598219</v>
      </c>
      <c r="AA213" s="336">
        <f t="shared" si="125"/>
        <v>0.808493914547739</v>
      </c>
      <c r="AB213" s="336">
        <f t="shared" si="126"/>
        <v>3.8474137388060187E-2</v>
      </c>
      <c r="AC213" s="328">
        <f t="shared" si="127"/>
        <v>0.8828482439104639</v>
      </c>
      <c r="AD213" s="328">
        <f t="shared" si="128"/>
        <v>2.2653950028164008E-2</v>
      </c>
      <c r="AE213" s="328">
        <f t="shared" si="129"/>
        <v>-2.9016078090614676E-3</v>
      </c>
      <c r="AF213" s="328">
        <f t="shared" si="130"/>
        <v>2246.8232202376485</v>
      </c>
      <c r="AG213" s="328">
        <f t="shared" si="131"/>
        <v>2203.4515965876612</v>
      </c>
      <c r="AH213" s="328">
        <f t="shared" si="132"/>
        <v>11.087051425656362</v>
      </c>
      <c r="AI213" s="328">
        <f t="shared" si="133"/>
        <v>347.74721286090227</v>
      </c>
      <c r="AJ213" s="328">
        <f t="shared" si="134"/>
        <v>6.6022407373362153</v>
      </c>
      <c r="AK213" s="337">
        <f t="shared" si="135"/>
        <v>699.14175152538462</v>
      </c>
      <c r="AL213" s="42">
        <f t="shared" si="136"/>
        <v>20.118054400290987</v>
      </c>
    </row>
    <row r="214" spans="1:53" ht="15" x14ac:dyDescent="0.15">
      <c r="A214" s="116"/>
      <c r="B214" s="328">
        <f t="shared" si="107"/>
        <v>2246.8232202376485</v>
      </c>
      <c r="C214" s="328">
        <f t="shared" si="108"/>
        <v>2203.4515965876612</v>
      </c>
      <c r="D214" s="328">
        <f t="shared" si="109"/>
        <v>11.087051425656362</v>
      </c>
      <c r="E214" s="328">
        <f t="shared" si="72"/>
        <v>219.47688976759446</v>
      </c>
      <c r="F214" s="328">
        <f t="shared" si="110"/>
        <v>218.32951278779731</v>
      </c>
      <c r="G214" s="328">
        <f t="shared" si="111"/>
        <v>84238.281444451306</v>
      </c>
      <c r="H214" s="313">
        <f t="shared" si="112"/>
        <v>0.01</v>
      </c>
      <c r="I214" s="328">
        <f t="shared" si="113"/>
        <v>34.69729891998977</v>
      </c>
      <c r="J214" s="328">
        <f t="shared" si="74"/>
        <v>859</v>
      </c>
      <c r="K214" s="335">
        <f t="shared" si="114"/>
        <v>1</v>
      </c>
      <c r="L214" s="323">
        <f t="shared" si="115"/>
        <v>11.097051425656362</v>
      </c>
      <c r="M214" s="323">
        <f t="shared" si="116"/>
        <v>11.092051425656361</v>
      </c>
      <c r="N214" s="328">
        <f t="shared" si="117"/>
        <v>8.565858671002502E-2</v>
      </c>
      <c r="O214" s="328">
        <f t="shared" si="75"/>
        <v>39.473415771236404</v>
      </c>
      <c r="P214" s="332">
        <f t="shared" si="77"/>
        <v>231.31904175289662</v>
      </c>
      <c r="Q214" s="328">
        <f t="shared" si="118"/>
        <v>83693.215438304294</v>
      </c>
      <c r="R214" s="277">
        <f>IF(H214&gt;0, rate1(1,$L$52,$L$51,$L$54,L214,$L$53,$L$50,P214),"")</f>
        <v>2538.9190609025445</v>
      </c>
      <c r="S214" s="323">
        <f t="shared" si="119"/>
        <v>0.8350965478640342</v>
      </c>
      <c r="T214" s="323">
        <f t="shared" si="120"/>
        <v>0.51944689817286549</v>
      </c>
      <c r="U214" s="328">
        <f t="shared" si="121"/>
        <v>11.087051425656362</v>
      </c>
      <c r="V214" s="336">
        <f t="shared" si="122"/>
        <v>11.087051425656362</v>
      </c>
      <c r="W214" s="328">
        <f t="shared" si="123"/>
        <v>7.3959349411012454E-3</v>
      </c>
      <c r="X214" s="328">
        <f t="shared" si="124"/>
        <v>83137.502413414564</v>
      </c>
      <c r="Y214" s="328">
        <f t="shared" si="78"/>
        <v>231.1105438865772</v>
      </c>
      <c r="Z214" s="108">
        <f>IF(H214&gt;0, rate1(1,$L$52,$L$51,$L$54,U214,$L$53,$L$50,Y214),"")</f>
        <v>2538.8328156651164</v>
      </c>
      <c r="AA214" s="336">
        <f t="shared" si="125"/>
        <v>0.82957978604784621</v>
      </c>
      <c r="AB214" s="336">
        <f t="shared" si="126"/>
        <v>4.339822588872988E-2</v>
      </c>
      <c r="AC214" s="328">
        <f t="shared" si="127"/>
        <v>0.51944689817286549</v>
      </c>
      <c r="AD214" s="328">
        <f t="shared" si="128"/>
        <v>1.9251245960221566E-2</v>
      </c>
      <c r="AE214" s="328">
        <f t="shared" si="129"/>
        <v>-4.8530497836385455E-3</v>
      </c>
      <c r="AF214" s="328">
        <f t="shared" si="130"/>
        <v>2246.3894319261858</v>
      </c>
      <c r="AG214" s="328">
        <f t="shared" si="131"/>
        <v>2202.9321496894886</v>
      </c>
      <c r="AH214" s="328">
        <f t="shared" si="132"/>
        <v>11.097994441222504</v>
      </c>
      <c r="AI214" s="328">
        <f t="shared" si="133"/>
        <v>204.59372107286106</v>
      </c>
      <c r="AJ214" s="328">
        <f t="shared" si="134"/>
        <v>6.6590723265231215</v>
      </c>
      <c r="AK214" s="337">
        <f t="shared" si="135"/>
        <v>728.0542171729611</v>
      </c>
      <c r="AL214" s="42">
        <f t="shared" si="136"/>
        <v>20.416769256138501</v>
      </c>
    </row>
    <row r="215" spans="1:53" ht="15" x14ac:dyDescent="0.15">
      <c r="A215" s="116"/>
      <c r="B215" s="328">
        <f t="shared" si="107"/>
        <v>2246.3894319261858</v>
      </c>
      <c r="C215" s="328">
        <f t="shared" si="108"/>
        <v>2202.9321496894886</v>
      </c>
      <c r="D215" s="328">
        <f t="shared" si="109"/>
        <v>11.097994441222504</v>
      </c>
      <c r="E215" s="328">
        <f t="shared" si="72"/>
        <v>220.80163286250757</v>
      </c>
      <c r="F215" s="328">
        <f t="shared" si="110"/>
        <v>220.13926131505102</v>
      </c>
      <c r="G215" s="328">
        <f t="shared" si="111"/>
        <v>85188.059066137313</v>
      </c>
      <c r="H215" s="313">
        <f t="shared" si="112"/>
        <v>0.01</v>
      </c>
      <c r="I215" s="328">
        <f t="shared" si="113"/>
        <v>34.76582578935777</v>
      </c>
      <c r="J215" s="328">
        <f t="shared" si="74"/>
        <v>859</v>
      </c>
      <c r="K215" s="335">
        <f t="shared" si="114"/>
        <v>1</v>
      </c>
      <c r="L215" s="323">
        <f t="shared" si="115"/>
        <v>11.107994441222504</v>
      </c>
      <c r="M215" s="323">
        <f t="shared" si="116"/>
        <v>11.102994441222503</v>
      </c>
      <c r="N215" s="328">
        <f t="shared" si="117"/>
        <v>8.5750422117911285E-2</v>
      </c>
      <c r="O215" s="328">
        <f t="shared" si="75"/>
        <v>39.029145368244478</v>
      </c>
      <c r="P215" s="332">
        <f t="shared" si="77"/>
        <v>231.62345677452785</v>
      </c>
      <c r="Q215" s="328">
        <f t="shared" si="118"/>
        <v>84455.572513536506</v>
      </c>
      <c r="R215" s="277">
        <f>IF(H215&gt;0, rate1(1,$L$52,$L$51,$L$54,L215,$L$53,$L$50,P215),"")</f>
        <v>2539.0446946469124</v>
      </c>
      <c r="S215" s="323">
        <f t="shared" si="119"/>
        <v>0.85225375418165517</v>
      </c>
      <c r="T215" s="323">
        <f t="shared" si="120"/>
        <v>0.58038985453032832</v>
      </c>
      <c r="U215" s="328">
        <f t="shared" si="121"/>
        <v>11.097994441222504</v>
      </c>
      <c r="V215" s="336">
        <f t="shared" si="122"/>
        <v>11.097994441222504</v>
      </c>
      <c r="W215" s="328">
        <f t="shared" si="123"/>
        <v>7.4105418495520325E-3</v>
      </c>
      <c r="X215" s="328">
        <f t="shared" si="124"/>
        <v>84084.780312995324</v>
      </c>
      <c r="Y215" s="328">
        <f t="shared" si="78"/>
        <v>231.41489024355772</v>
      </c>
      <c r="Z215" s="108">
        <f>IF(H215&gt;0, rate1(1,$L$52,$L$51,$L$54,U215,$L$53,$L$50,Y215),"")</f>
        <v>2538.9586548797533</v>
      </c>
      <c r="AA215" s="336">
        <f t="shared" si="125"/>
        <v>0.84854078911120445</v>
      </c>
      <c r="AB215" s="336">
        <f t="shared" si="126"/>
        <v>4.8927640689961104E-2</v>
      </c>
      <c r="AC215" s="328">
        <f t="shared" si="127"/>
        <v>0.58038985453032832</v>
      </c>
      <c r="AD215" s="328">
        <f t="shared" si="128"/>
        <v>1.7229798077866728E-2</v>
      </c>
      <c r="AE215" s="328">
        <f t="shared" si="129"/>
        <v>-3.6759053148323973E-3</v>
      </c>
      <c r="AF215" s="328">
        <f t="shared" si="130"/>
        <v>2245.8947924937734</v>
      </c>
      <c r="AG215" s="328">
        <f t="shared" si="131"/>
        <v>2202.3517598349581</v>
      </c>
      <c r="AH215" s="328">
        <f t="shared" si="132"/>
        <v>11.108938391995359</v>
      </c>
      <c r="AI215" s="328">
        <f t="shared" si="133"/>
        <v>228.58591491278935</v>
      </c>
      <c r="AJ215" s="328">
        <f t="shared" si="134"/>
        <v>6.7225684139988964</v>
      </c>
      <c r="AK215" s="337">
        <f t="shared" si="135"/>
        <v>745.28884063046439</v>
      </c>
      <c r="AL215" s="42">
        <f t="shared" si="136"/>
        <v>20.59251526254009</v>
      </c>
    </row>
    <row r="216" spans="1:53" ht="15" x14ac:dyDescent="0.15">
      <c r="A216" s="116"/>
      <c r="B216" s="328">
        <f t="shared" si="107"/>
        <v>2245.8947924937734</v>
      </c>
      <c r="C216" s="328">
        <f t="shared" si="108"/>
        <v>2202.3517598349581</v>
      </c>
      <c r="D216" s="328">
        <f t="shared" si="109"/>
        <v>11.108938391995359</v>
      </c>
      <c r="E216" s="328">
        <f t="shared" si="72"/>
        <v>222.25798207982831</v>
      </c>
      <c r="F216" s="328">
        <f t="shared" si="110"/>
        <v>221.52980747116794</v>
      </c>
      <c r="G216" s="328">
        <f t="shared" si="111"/>
        <v>85979.79387329075</v>
      </c>
      <c r="H216" s="313">
        <f t="shared" si="112"/>
        <v>0.01</v>
      </c>
      <c r="I216" s="328">
        <f t="shared" si="113"/>
        <v>34.834426127052211</v>
      </c>
      <c r="J216" s="328">
        <f t="shared" si="74"/>
        <v>859</v>
      </c>
      <c r="K216" s="335">
        <f t="shared" si="114"/>
        <v>1</v>
      </c>
      <c r="L216" s="323">
        <f t="shared" si="115"/>
        <v>11.118938391995359</v>
      </c>
      <c r="M216" s="323">
        <f t="shared" si="116"/>
        <v>11.113938391995358</v>
      </c>
      <c r="N216" s="328">
        <f t="shared" si="117"/>
        <v>8.584227978609249E-2</v>
      </c>
      <c r="O216" s="328">
        <f t="shared" si="75"/>
        <v>38.761187553471515</v>
      </c>
      <c r="P216" s="332">
        <f t="shared" si="77"/>
        <v>231.92799802840591</v>
      </c>
      <c r="Q216" s="328">
        <f t="shared" si="118"/>
        <v>85272.476707613052</v>
      </c>
      <c r="R216" s="277">
        <f>IF(H216&gt;0, rate1(1,$L$52,$L$51,$L$54,L216,$L$53,$L$50,P216),"")</f>
        <v>2539.1700400545587</v>
      </c>
      <c r="S216" s="323">
        <f t="shared" si="119"/>
        <v>0.86640313998162721</v>
      </c>
      <c r="T216" s="323">
        <f t="shared" si="120"/>
        <v>0.64254713602016622</v>
      </c>
      <c r="U216" s="328">
        <f t="shared" si="121"/>
        <v>11.108938391995359</v>
      </c>
      <c r="V216" s="336">
        <f t="shared" si="122"/>
        <v>11.108938391995359</v>
      </c>
      <c r="W216" s="328">
        <f t="shared" si="123"/>
        <v>7.4251644181657639E-3</v>
      </c>
      <c r="X216" s="328">
        <f t="shared" si="124"/>
        <v>84874.472786383878</v>
      </c>
      <c r="Y216" s="328">
        <f t="shared" si="78"/>
        <v>231.71936287196948</v>
      </c>
      <c r="Z216" s="108">
        <f>IF(H216&gt;0, rate1(1,$L$52,$L$51,$L$54,U216,$L$53,$L$50,Y216),"")</f>
        <v>2539.0842050742162</v>
      </c>
      <c r="AA216" s="336">
        <f t="shared" si="125"/>
        <v>0.86238841029964097</v>
      </c>
      <c r="AB216" s="336">
        <f t="shared" si="126"/>
        <v>5.3957406017426393E-2</v>
      </c>
      <c r="AC216" s="328">
        <f t="shared" si="127"/>
        <v>0.64254713602016622</v>
      </c>
      <c r="AD216" s="328">
        <f t="shared" si="128"/>
        <v>1.5563060574728251E-2</v>
      </c>
      <c r="AE216" s="328">
        <f t="shared" si="129"/>
        <v>-2.7257945683500985E-3</v>
      </c>
      <c r="AF216" s="328">
        <f t="shared" si="130"/>
        <v>2245.3380876375395</v>
      </c>
      <c r="AG216" s="328">
        <f t="shared" si="131"/>
        <v>2201.7092126989378</v>
      </c>
      <c r="AH216" s="328">
        <f t="shared" si="132"/>
        <v>11.119883278050494</v>
      </c>
      <c r="AI216" s="328">
        <f t="shared" si="133"/>
        <v>253.05400027733469</v>
      </c>
      <c r="AJ216" s="328">
        <f t="shared" si="134"/>
        <v>6.7928611918537118</v>
      </c>
      <c r="AK216" s="337">
        <f t="shared" si="135"/>
        <v>764.76163105174214</v>
      </c>
      <c r="AL216" s="42">
        <f t="shared" si="136"/>
        <v>20.788870563450175</v>
      </c>
    </row>
    <row r="217" spans="1:53" ht="15" x14ac:dyDescent="0.15">
      <c r="A217" s="116"/>
      <c r="B217" s="328">
        <f t="shared" si="107"/>
        <v>2245.3380876375395</v>
      </c>
      <c r="C217" s="328">
        <f t="shared" si="108"/>
        <v>2201.7092126989378</v>
      </c>
      <c r="D217" s="328">
        <f t="shared" si="109"/>
        <v>11.119883278050494</v>
      </c>
      <c r="E217" s="328">
        <f t="shared" si="72"/>
        <v>223.84815017871324</v>
      </c>
      <c r="F217" s="328">
        <f t="shared" si="110"/>
        <v>223.05306612927077</v>
      </c>
      <c r="G217" s="328">
        <f t="shared" si="111"/>
        <v>86826.897964918491</v>
      </c>
      <c r="H217" s="313">
        <f t="shared" si="112"/>
        <v>0.01</v>
      </c>
      <c r="I217" s="328">
        <f t="shared" si="113"/>
        <v>34.903099950881369</v>
      </c>
      <c r="J217" s="328">
        <f t="shared" si="74"/>
        <v>859</v>
      </c>
      <c r="K217" s="335">
        <f t="shared" si="114"/>
        <v>1</v>
      </c>
      <c r="L217" s="323">
        <f t="shared" si="115"/>
        <v>11.129883278050494</v>
      </c>
      <c r="M217" s="323">
        <f t="shared" si="116"/>
        <v>11.124883278050493</v>
      </c>
      <c r="N217" s="328">
        <f t="shared" si="117"/>
        <v>8.5934159718888736E-2</v>
      </c>
      <c r="O217" s="328">
        <f t="shared" si="75"/>
        <v>38.455641050932357</v>
      </c>
      <c r="P217" s="332">
        <f t="shared" si="77"/>
        <v>232.23266547659671</v>
      </c>
      <c r="Q217" s="328">
        <f t="shared" si="118"/>
        <v>86145.25050544487</v>
      </c>
      <c r="R217" s="277">
        <f>IF(H217&gt;0, rate1(1,$L$52,$L$51,$L$54,L217,$L$53,$L$50,P217),"")</f>
        <v>2539.2950980692267</v>
      </c>
      <c r="S217" s="323">
        <f t="shared" si="119"/>
        <v>0.88218183008267914</v>
      </c>
      <c r="T217" s="323">
        <f t="shared" si="120"/>
        <v>0.72937951573338144</v>
      </c>
      <c r="U217" s="328">
        <f t="shared" si="121"/>
        <v>11.119883278050494</v>
      </c>
      <c r="V217" s="336">
        <f t="shared" si="122"/>
        <v>11.119883278050494</v>
      </c>
      <c r="W217" s="328">
        <f t="shared" si="123"/>
        <v>7.4398026508077919E-3</v>
      </c>
      <c r="X217" s="328">
        <f t="shared" si="124"/>
        <v>85719.379831253536</v>
      </c>
      <c r="Y217" s="328">
        <f t="shared" si="78"/>
        <v>232.02396173381564</v>
      </c>
      <c r="Z217" s="108">
        <f>IF(H217&gt;0, rate1(1,$L$52,$L$51,$L$54,U217,$L$53,$L$50,Y217),"")</f>
        <v>2539.2094671951872</v>
      </c>
      <c r="AA217" s="336">
        <f t="shared" si="125"/>
        <v>0.87785024825478841</v>
      </c>
      <c r="AB217" s="336">
        <f t="shared" si="126"/>
        <v>6.0907226944891771E-2</v>
      </c>
      <c r="AC217" s="328">
        <f t="shared" si="127"/>
        <v>0.72937951573338144</v>
      </c>
      <c r="AD217" s="328">
        <f t="shared" si="128"/>
        <v>1.3710283582539513E-2</v>
      </c>
      <c r="AE217" s="328">
        <f t="shared" si="129"/>
        <v>-2.7009854933871054E-3</v>
      </c>
      <c r="AF217" s="328">
        <f t="shared" si="130"/>
        <v>2244.6946422815249</v>
      </c>
      <c r="AG217" s="328">
        <f t="shared" si="131"/>
        <v>2200.9798331832044</v>
      </c>
      <c r="AH217" s="328">
        <f t="shared" si="132"/>
        <v>11.130829099463401</v>
      </c>
      <c r="AI217" s="328">
        <f t="shared" si="133"/>
        <v>287.23700379998019</v>
      </c>
      <c r="AJ217" s="328">
        <f t="shared" si="134"/>
        <v>6.8726492484648176</v>
      </c>
      <c r="AK217" s="337">
        <f t="shared" si="135"/>
        <v>786.51916183439903</v>
      </c>
      <c r="AL217" s="42">
        <f t="shared" si="136"/>
        <v>21.006243949688404</v>
      </c>
    </row>
    <row r="218" spans="1:53" ht="15" x14ac:dyDescent="0.15">
      <c r="A218" s="116"/>
      <c r="B218" s="328">
        <f t="shared" si="107"/>
        <v>2244.6946422815249</v>
      </c>
      <c r="C218" s="328">
        <f t="shared" si="108"/>
        <v>2200.9798331832044</v>
      </c>
      <c r="D218" s="328">
        <f t="shared" si="109"/>
        <v>11.130829099463401</v>
      </c>
      <c r="E218" s="328">
        <f t="shared" si="72"/>
        <v>225.62512291494994</v>
      </c>
      <c r="F218" s="328">
        <f t="shared" si="110"/>
        <v>224.73663654683159</v>
      </c>
      <c r="G218" s="328">
        <f t="shared" si="111"/>
        <v>87740.614667710237</v>
      </c>
      <c r="H218" s="313">
        <f t="shared" si="112"/>
        <v>0.01</v>
      </c>
      <c r="I218" s="328">
        <f t="shared" si="113"/>
        <v>34.971847278656426</v>
      </c>
      <c r="J218" s="328">
        <f t="shared" si="74"/>
        <v>859</v>
      </c>
      <c r="K218" s="335">
        <f t="shared" si="114"/>
        <v>1</v>
      </c>
      <c r="L218" s="323">
        <f t="shared" si="115"/>
        <v>11.140829099463401</v>
      </c>
      <c r="M218" s="323">
        <f t="shared" si="116"/>
        <v>11.1358290994634</v>
      </c>
      <c r="N218" s="328">
        <f t="shared" si="117"/>
        <v>8.6026061920605912E-2</v>
      </c>
      <c r="O218" s="328">
        <f t="shared" si="75"/>
        <v>38.111755766778572</v>
      </c>
      <c r="P218" s="332">
        <f t="shared" si="77"/>
        <v>232.53745908124327</v>
      </c>
      <c r="Q218" s="328">
        <f t="shared" si="118"/>
        <v>87095.02094900918</v>
      </c>
      <c r="R218" s="277">
        <f>IF(H218&gt;0, rate1(1,$L$52,$L$51,$L$54,L218,$L$53,$L$50,P218),"")</f>
        <v>2539.4198696306421</v>
      </c>
      <c r="S218" s="323">
        <f t="shared" si="119"/>
        <v>0.89991161633671557</v>
      </c>
      <c r="T218" s="323">
        <f t="shared" si="120"/>
        <v>0.85950096077096483</v>
      </c>
      <c r="U218" s="328">
        <f t="shared" si="121"/>
        <v>11.130829099463401</v>
      </c>
      <c r="V218" s="336">
        <f t="shared" si="122"/>
        <v>11.130829099463401</v>
      </c>
      <c r="W218" s="328">
        <f t="shared" si="123"/>
        <v>7.4544565512155714E-3</v>
      </c>
      <c r="X218" s="328">
        <f t="shared" si="124"/>
        <v>86630.713051253813</v>
      </c>
      <c r="Y218" s="328">
        <f t="shared" si="78"/>
        <v>232.32868679117655</v>
      </c>
      <c r="Z218" s="108">
        <f>IF(H218&gt;0, rate1(1,$L$52,$L$51,$L$54,U218,$L$53,$L$50,Y218),"")</f>
        <v>2539.3344421853103</v>
      </c>
      <c r="AA218" s="336">
        <f t="shared" si="125"/>
        <v>0.89514425578822687</v>
      </c>
      <c r="AB218" s="336">
        <f t="shared" si="126"/>
        <v>7.109249576408605E-2</v>
      </c>
      <c r="AC218" s="328">
        <f t="shared" si="127"/>
        <v>0.85950096077096483</v>
      </c>
      <c r="AD218" s="328">
        <f t="shared" si="128"/>
        <v>1.1634658315018157E-2</v>
      </c>
      <c r="AE218" s="328">
        <f t="shared" si="129"/>
        <v>-2.6126889948171368E-3</v>
      </c>
      <c r="AF218" s="328">
        <f t="shared" si="130"/>
        <v>2243.9211673826744</v>
      </c>
      <c r="AG218" s="328">
        <f t="shared" si="131"/>
        <v>2200.1203322224333</v>
      </c>
      <c r="AH218" s="328">
        <f t="shared" si="132"/>
        <v>11.141775856309737</v>
      </c>
      <c r="AI218" s="328">
        <f t="shared" si="133"/>
        <v>338.46350934317093</v>
      </c>
      <c r="AJ218" s="328">
        <f t="shared" si="134"/>
        <v>6.9666668899490318</v>
      </c>
      <c r="AK218" s="337">
        <f t="shared" si="135"/>
        <v>811.45905985508887</v>
      </c>
      <c r="AL218" s="42">
        <f t="shared" si="136"/>
        <v>21.252980535952588</v>
      </c>
    </row>
    <row r="219" spans="1:53" ht="15" x14ac:dyDescent="0.15">
      <c r="A219" s="116"/>
      <c r="B219" s="328">
        <f t="shared" si="107"/>
        <v>2243.9211673826744</v>
      </c>
      <c r="C219" s="328">
        <f t="shared" si="108"/>
        <v>2200.1203322224333</v>
      </c>
      <c r="D219" s="328">
        <f t="shared" si="109"/>
        <v>11.141775856309737</v>
      </c>
      <c r="E219" s="328">
        <f t="shared" si="72"/>
        <v>227.68178854492282</v>
      </c>
      <c r="F219" s="328">
        <f t="shared" si="110"/>
        <v>226.65345572993638</v>
      </c>
      <c r="G219" s="328">
        <f t="shared" si="111"/>
        <v>88750.069155133489</v>
      </c>
      <c r="H219" s="313">
        <f t="shared" si="112"/>
        <v>0.01</v>
      </c>
      <c r="I219" s="328">
        <f t="shared" si="113"/>
        <v>35.04066812819292</v>
      </c>
      <c r="J219" s="328">
        <f t="shared" si="74"/>
        <v>859</v>
      </c>
      <c r="K219" s="335">
        <f t="shared" si="114"/>
        <v>1</v>
      </c>
      <c r="L219" s="323">
        <f t="shared" si="115"/>
        <v>11.151775856309737</v>
      </c>
      <c r="M219" s="323">
        <f t="shared" si="116"/>
        <v>11.146775856309738</v>
      </c>
      <c r="N219" s="328">
        <f t="shared" si="117"/>
        <v>8.6117986395564117E-2</v>
      </c>
      <c r="O219" s="328">
        <f t="shared" si="75"/>
        <v>37.714289521221779</v>
      </c>
      <c r="P219" s="332">
        <f t="shared" si="77"/>
        <v>232.84237880457206</v>
      </c>
      <c r="Q219" s="328">
        <f t="shared" si="118"/>
        <v>88158.761741019509</v>
      </c>
      <c r="R219" s="277">
        <f>IF(H219&gt;0, rate1(1,$L$52,$L$51,$L$54,L219,$L$53,$L$50,P219),"")</f>
        <v>2539.5443556745322</v>
      </c>
      <c r="S219" s="323">
        <f t="shared" si="119"/>
        <v>0.92045751584258617</v>
      </c>
      <c r="T219" s="323">
        <f t="shared" si="120"/>
        <v>1.0826665436439906</v>
      </c>
      <c r="U219" s="328">
        <f t="shared" si="121"/>
        <v>11.141775856309737</v>
      </c>
      <c r="V219" s="336">
        <f t="shared" si="122"/>
        <v>11.141775856309737</v>
      </c>
      <c r="W219" s="328">
        <f t="shared" si="123"/>
        <v>7.4691261232118222E-3</v>
      </c>
      <c r="X219" s="328">
        <f t="shared" si="124"/>
        <v>87637.514926301315</v>
      </c>
      <c r="Y219" s="328">
        <f t="shared" si="78"/>
        <v>232.63353800621604</v>
      </c>
      <c r="Z219" s="108">
        <f>IF(H219&gt;0, rate1(1,$L$52,$L$51,$L$54,U219,$L$53,$L$50,Y219),"")</f>
        <v>2539.4591309832217</v>
      </c>
      <c r="AA219" s="336">
        <f t="shared" si="125"/>
        <v>0.91504593390428413</v>
      </c>
      <c r="AB219" s="336">
        <f t="shared" si="126"/>
        <v>8.7919583681804261E-2</v>
      </c>
      <c r="AC219" s="328">
        <f t="shared" si="127"/>
        <v>1.0826665436439906</v>
      </c>
      <c r="AD219" s="328">
        <f t="shared" si="128"/>
        <v>9.2364542515024507E-3</v>
      </c>
      <c r="AE219" s="328">
        <f t="shared" si="129"/>
        <v>-2.4696160944553784E-3</v>
      </c>
      <c r="AF219" s="328">
        <f t="shared" si="130"/>
        <v>2242.924618825426</v>
      </c>
      <c r="AG219" s="328">
        <f t="shared" si="131"/>
        <v>2199.0376656787894</v>
      </c>
      <c r="AH219" s="328">
        <f t="shared" si="132"/>
        <v>11.152723548665088</v>
      </c>
      <c r="AI219" s="328">
        <f t="shared" si="133"/>
        <v>426.32314778232018</v>
      </c>
      <c r="AJ219" s="328">
        <f t="shared" si="134"/>
        <v>7.0850899865552321</v>
      </c>
      <c r="AK219" s="337">
        <f t="shared" si="135"/>
        <v>841.15605620744896</v>
      </c>
      <c r="AL219" s="42">
        <f t="shared" si="136"/>
        <v>21.543720690478374</v>
      </c>
    </row>
    <row r="220" spans="1:53" ht="15" x14ac:dyDescent="0.15">
      <c r="A220" s="116"/>
      <c r="B220" s="328">
        <f t="shared" si="107"/>
        <v>2242.924618825426</v>
      </c>
      <c r="C220" s="328">
        <f t="shared" si="108"/>
        <v>2199.0376656787894</v>
      </c>
      <c r="D220" s="328">
        <f t="shared" si="109"/>
        <v>11.152723548665088</v>
      </c>
      <c r="E220" s="328">
        <f t="shared" si="72"/>
        <v>230.21769553869547</v>
      </c>
      <c r="F220" s="328">
        <f t="shared" si="110"/>
        <v>228.94974204180915</v>
      </c>
      <c r="G220" s="328">
        <f t="shared" si="111"/>
        <v>89792.787741381631</v>
      </c>
      <c r="H220" s="313">
        <f t="shared" si="112"/>
        <v>5.0000000000000001E-3</v>
      </c>
      <c r="I220" s="328">
        <f t="shared" si="113"/>
        <v>35.109562517309314</v>
      </c>
      <c r="J220" s="328">
        <f t="shared" si="74"/>
        <v>859</v>
      </c>
      <c r="K220" s="335">
        <f t="shared" si="114"/>
        <v>1</v>
      </c>
      <c r="L220" s="323">
        <f t="shared" si="115"/>
        <v>11.157723548665089</v>
      </c>
      <c r="M220" s="323">
        <f t="shared" si="116"/>
        <v>11.155223548665088</v>
      </c>
      <c r="N220" s="328">
        <f t="shared" si="117"/>
        <v>4.684246142655013E-2</v>
      </c>
      <c r="O220" s="328">
        <f t="shared" si="75"/>
        <v>37.236501996290812</v>
      </c>
      <c r="P220" s="332">
        <f t="shared" si="77"/>
        <v>233.04295827035298</v>
      </c>
      <c r="Q220" s="328">
        <f t="shared" si="118"/>
        <v>89355.034832363701</v>
      </c>
      <c r="R220" s="277">
        <f>IF(H220&gt;0, rate1(1,$L$52,$L$51,$L$54,L220,$L$53,$L$50,P220),"")</f>
        <v>2539.6260607181553</v>
      </c>
      <c r="S220" s="323">
        <f t="shared" si="119"/>
        <v>0.94488809444716682</v>
      </c>
      <c r="T220" s="323">
        <f t="shared" si="120"/>
        <v>0.84995176553357377</v>
      </c>
      <c r="U220" s="328">
        <f t="shared" si="121"/>
        <v>11.152723548665088</v>
      </c>
      <c r="V220" s="336">
        <f t="shared" si="122"/>
        <v>11.152723548665088</v>
      </c>
      <c r="W220" s="328">
        <f t="shared" si="123"/>
        <v>7.4838113706761078E-3</v>
      </c>
      <c r="X220" s="328">
        <f t="shared" si="124"/>
        <v>88797.863364281817</v>
      </c>
      <c r="Y220" s="328">
        <f t="shared" si="78"/>
        <v>232.93851534117488</v>
      </c>
      <c r="Z220" s="108">
        <f>IF(H220&gt;0, rate1(1,$L$52,$L$51,$L$54,U220,$L$53,$L$50,Y220),"")</f>
        <v>2539.5835345235614</v>
      </c>
      <c r="AA220" s="336">
        <f t="shared" si="125"/>
        <v>0.93901198812771358</v>
      </c>
      <c r="AB220" s="336">
        <f t="shared" si="126"/>
        <v>0.12270954800670963</v>
      </c>
      <c r="AC220" s="328">
        <f t="shared" si="127"/>
        <v>0.84995176553357377</v>
      </c>
      <c r="AD220" s="328">
        <f t="shared" si="128"/>
        <v>5.8826867626554698E-3</v>
      </c>
      <c r="AE220" s="328">
        <f t="shared" si="129"/>
        <v>-3.470698246954096E-3</v>
      </c>
      <c r="AF220" s="328">
        <f t="shared" si="130"/>
        <v>2242.1215095213188</v>
      </c>
      <c r="AG220" s="328">
        <f t="shared" si="131"/>
        <v>2198.1877139132557</v>
      </c>
      <c r="AH220" s="328">
        <f t="shared" si="132"/>
        <v>11.158673855747642</v>
      </c>
      <c r="AI220" s="328">
        <f t="shared" si="133"/>
        <v>334.67595040083359</v>
      </c>
      <c r="AJ220" s="328">
        <f t="shared" si="134"/>
        <v>7.1780555283332417</v>
      </c>
      <c r="AK220" s="337">
        <f t="shared" si="135"/>
        <v>878.99226505556408</v>
      </c>
      <c r="AL220" s="42">
        <f t="shared" si="136"/>
        <v>21.909932274423387</v>
      </c>
    </row>
    <row r="221" spans="1:53" ht="15" x14ac:dyDescent="0.15">
      <c r="A221" s="116"/>
      <c r="B221" s="328">
        <f t="shared" si="107"/>
        <v>2242.1215095213188</v>
      </c>
      <c r="C221" s="328">
        <f t="shared" si="108"/>
        <v>2198.1877139132557</v>
      </c>
      <c r="D221" s="328">
        <f t="shared" si="109"/>
        <v>11.158673855747642</v>
      </c>
      <c r="E221" s="328">
        <f t="shared" si="72"/>
        <v>232.15791123737512</v>
      </c>
      <c r="F221" s="328">
        <f t="shared" si="110"/>
        <v>231.18780338803529</v>
      </c>
      <c r="G221" s="328">
        <f t="shared" si="111"/>
        <v>90815.681271908805</v>
      </c>
      <c r="H221" s="313">
        <f t="shared" si="112"/>
        <v>5.0000000000000001E-3</v>
      </c>
      <c r="I221" s="328">
        <f t="shared" si="113"/>
        <v>35.147036486450453</v>
      </c>
      <c r="J221" s="328">
        <f t="shared" si="74"/>
        <v>859</v>
      </c>
      <c r="K221" s="335">
        <f t="shared" si="114"/>
        <v>1</v>
      </c>
      <c r="L221" s="323">
        <f t="shared" si="115"/>
        <v>11.163673855747643</v>
      </c>
      <c r="M221" s="323">
        <f t="shared" si="116"/>
        <v>11.161173855747641</v>
      </c>
      <c r="N221" s="328">
        <f t="shared" si="117"/>
        <v>4.6871445873037487E-2</v>
      </c>
      <c r="O221" s="328">
        <f t="shared" si="75"/>
        <v>36.62091838866651</v>
      </c>
      <c r="P221" s="332">
        <f t="shared" si="77"/>
        <v>233.20878059002328</v>
      </c>
      <c r="Q221" s="328">
        <f t="shared" si="118"/>
        <v>90260.993093732075</v>
      </c>
      <c r="R221" s="277">
        <f>IF(H221&gt;0, rate1(1,$L$52,$L$51,$L$54,L221,$L$53,$L$50,P221),"")</f>
        <v>2539.6934981518493</v>
      </c>
      <c r="S221" s="323">
        <f t="shared" si="119"/>
        <v>0.97048665742146145</v>
      </c>
      <c r="T221" s="323">
        <f t="shared" si="120"/>
        <v>1.5881442689287715</v>
      </c>
      <c r="U221" s="328">
        <f t="shared" si="121"/>
        <v>11.158673855747642</v>
      </c>
      <c r="V221" s="336">
        <f t="shared" si="122"/>
        <v>11.158673855747642</v>
      </c>
      <c r="W221" s="328">
        <f t="shared" si="123"/>
        <v>7.4917991693581598E-3</v>
      </c>
      <c r="X221" s="328">
        <f t="shared" si="124"/>
        <v>89819.273468258005</v>
      </c>
      <c r="Y221" s="328">
        <f t="shared" si="78"/>
        <v>233.10431905878306</v>
      </c>
      <c r="Z221" s="108">
        <f>IF(H221&gt;0, rate1(1,$L$52,$L$51,$L$54,U221,$L$53,$L$50,Y221),"")</f>
        <v>2539.6510267588355</v>
      </c>
      <c r="AA221" s="336">
        <f t="shared" si="125"/>
        <v>0.96575343609101438</v>
      </c>
      <c r="AB221" s="336">
        <f t="shared" si="126"/>
        <v>0.21876060878015446</v>
      </c>
      <c r="AC221" s="328">
        <f t="shared" si="127"/>
        <v>1.5881442689287715</v>
      </c>
      <c r="AD221" s="328">
        <f t="shared" si="128"/>
        <v>3.1483285856470579E-3</v>
      </c>
      <c r="AE221" s="328">
        <f t="shared" si="129"/>
        <v>-2.2430274594260591E-3</v>
      </c>
      <c r="AF221" s="328">
        <f t="shared" si="130"/>
        <v>2240.580236698263</v>
      </c>
      <c r="AG221" s="328">
        <f t="shared" si="131"/>
        <v>2196.5995696443269</v>
      </c>
      <c r="AH221" s="328">
        <f t="shared" si="132"/>
        <v>11.164624670444383</v>
      </c>
      <c r="AI221" s="328">
        <f t="shared" si="133"/>
        <v>625.32910765983138</v>
      </c>
      <c r="AJ221" s="328">
        <f t="shared" si="134"/>
        <v>7.3517580582387501</v>
      </c>
      <c r="AK221" s="337">
        <f t="shared" si="135"/>
        <v>909.04375163205134</v>
      </c>
      <c r="AL221" s="42">
        <f t="shared" si="136"/>
        <v>22.197418915817703</v>
      </c>
    </row>
    <row r="222" spans="1:53" ht="15" x14ac:dyDescent="0.15">
      <c r="A222" s="116"/>
      <c r="B222" s="328">
        <f t="shared" si="107"/>
        <v>2240.580236698263</v>
      </c>
      <c r="C222" s="328">
        <f t="shared" si="108"/>
        <v>2196.5995696443269</v>
      </c>
      <c r="D222" s="328">
        <f t="shared" si="109"/>
        <v>11.164624670444383</v>
      </c>
      <c r="E222" s="328">
        <f t="shared" si="72"/>
        <v>235.68271517349018</v>
      </c>
      <c r="F222" s="328">
        <f t="shared" si="110"/>
        <v>233.92031320543265</v>
      </c>
      <c r="G222" s="328">
        <f t="shared" si="111"/>
        <v>92036.094775662699</v>
      </c>
      <c r="H222" s="313">
        <f t="shared" si="112"/>
        <v>5.0000000000000001E-3</v>
      </c>
      <c r="I222" s="328">
        <f t="shared" si="113"/>
        <v>35.184533643148825</v>
      </c>
      <c r="J222" s="328">
        <f t="shared" si="74"/>
        <v>859</v>
      </c>
      <c r="K222" s="335">
        <f t="shared" si="114"/>
        <v>1</v>
      </c>
      <c r="L222" s="323">
        <f t="shared" si="115"/>
        <v>11.169624670444383</v>
      </c>
      <c r="M222" s="323">
        <f t="shared" si="116"/>
        <v>11.167124670444384</v>
      </c>
      <c r="N222" s="328">
        <f t="shared" si="117"/>
        <v>4.6900437053281507E-2</v>
      </c>
      <c r="O222" s="328">
        <f t="shared" si="75"/>
        <v>36.124825228786747</v>
      </c>
      <c r="P222" s="332">
        <f t="shared" si="77"/>
        <v>233.37464658589792</v>
      </c>
      <c r="Q222" s="328">
        <f t="shared" si="118"/>
        <v>91792.487851788479</v>
      </c>
      <c r="R222" s="277">
        <f>IF(H222&gt;0, rate1(1,$L$52,$L$51,$L$54,L222,$L$53,$L$50,P222),"")</f>
        <v>2539.7608544654158</v>
      </c>
      <c r="S222" s="323">
        <f t="shared" si="119"/>
        <v>1.0004803446506965</v>
      </c>
      <c r="T222" s="323">
        <f t="shared" si="120"/>
        <v>-97.639136784971996</v>
      </c>
      <c r="U222" s="328">
        <f t="shared" si="121"/>
        <v>11.164624670444383</v>
      </c>
      <c r="V222" s="336">
        <f t="shared" si="122"/>
        <v>11.164624670444383</v>
      </c>
      <c r="W222" s="328">
        <f t="shared" si="123"/>
        <v>7.4997919105470601E-3</v>
      </c>
      <c r="X222" s="328">
        <f t="shared" si="124"/>
        <v>91037.906230460008</v>
      </c>
      <c r="Y222" s="328">
        <f t="shared" si="78"/>
        <v>233.27016645761236</v>
      </c>
      <c r="Z222" s="108">
        <f>IF(H222&gt;0, rate1(1,$L$52,$L$51,$L$54,U222,$L$53,$L$50,Y222),"")</f>
        <v>2539.7184377774793</v>
      </c>
      <c r="AA222" s="336">
        <f t="shared" si="125"/>
        <v>0.99227245189920787</v>
      </c>
      <c r="AB222" s="336">
        <f t="shared" si="126"/>
        <v>0.97052671982440086</v>
      </c>
      <c r="AC222" s="328">
        <f t="shared" si="127"/>
        <v>2.1114592531631531</v>
      </c>
      <c r="AD222" s="328">
        <f t="shared" si="128"/>
        <v>2.3680305421520955E-3</v>
      </c>
      <c r="AE222" s="328">
        <f t="shared" si="129"/>
        <v>-4.2182792768763846E-4</v>
      </c>
      <c r="AF222" s="328">
        <f t="shared" si="130"/>
        <v>2238.5156778821529</v>
      </c>
      <c r="AG222" s="328">
        <f t="shared" si="131"/>
        <v>2194.4881103911639</v>
      </c>
      <c r="AH222" s="328">
        <f t="shared" si="132"/>
        <v>11.170575992798257</v>
      </c>
      <c r="AI222" s="328">
        <f t="shared" si="133"/>
        <v>831.36144470089721</v>
      </c>
      <c r="AJ222" s="328">
        <f t="shared" si="134"/>
        <v>7.5826917928778883</v>
      </c>
      <c r="AK222" s="337">
        <f t="shared" si="135"/>
        <v>965.83344056333374</v>
      </c>
      <c r="AL222" s="42">
        <f t="shared" si="136"/>
        <v>22.734576619297499</v>
      </c>
    </row>
    <row r="223" spans="1:53" ht="15" x14ac:dyDescent="0.15">
      <c r="A223" s="116"/>
      <c r="B223" s="328">
        <f t="shared" si="107"/>
        <v>2238.5156778821529</v>
      </c>
      <c r="C223" s="328">
        <f t="shared" si="108"/>
        <v>2194.4881103911639</v>
      </c>
      <c r="D223" s="328">
        <f t="shared" si="109"/>
        <v>11.170575992798257</v>
      </c>
      <c r="E223" s="328">
        <f t="shared" si="72"/>
        <v>240.31931256875447</v>
      </c>
      <c r="F223" s="328">
        <f t="shared" si="110"/>
        <v>238.00101387112232</v>
      </c>
      <c r="G223" s="328">
        <f t="shared" si="111"/>
        <v>93539.87987857846</v>
      </c>
      <c r="H223" s="313">
        <f t="shared" si="112"/>
        <v>5.0000000000000001E-3</v>
      </c>
      <c r="I223" s="328">
        <f t="shared" si="113"/>
        <v>35.222053992791189</v>
      </c>
      <c r="J223" s="328">
        <f t="shared" si="74"/>
        <v>859</v>
      </c>
      <c r="K223" s="335">
        <f t="shared" si="114"/>
        <v>-1</v>
      </c>
      <c r="L223" s="323">
        <f t="shared" si="115"/>
        <v>11.165575992798257</v>
      </c>
      <c r="M223" s="323">
        <f t="shared" si="116"/>
        <v>11.168075992798258</v>
      </c>
      <c r="N223" s="328">
        <f t="shared" si="117"/>
        <v>-3.1905034111929353E-2</v>
      </c>
      <c r="O223" s="328">
        <f t="shared" si="75"/>
        <v>35.172756934824541</v>
      </c>
      <c r="P223" s="332">
        <f t="shared" si="77"/>
        <v>233.33158220004455</v>
      </c>
      <c r="Q223" s="328">
        <f t="shared" si="118"/>
        <v>93639.371737939597</v>
      </c>
      <c r="R223" s="277">
        <f>IF(H223&gt;0, rate1(1,$L$52,$L$51,$L$54,L223,$L$53,$L$50,P223),"")</f>
        <v>2539.7433759960768</v>
      </c>
      <c r="S223" s="323">
        <f t="shared" si="119"/>
        <v>1.0482436592691775</v>
      </c>
      <c r="T223" s="323">
        <f t="shared" si="120"/>
        <v>0.66133113854224623</v>
      </c>
      <c r="U223" s="328">
        <f t="shared" si="121"/>
        <v>11.170575992798257</v>
      </c>
      <c r="V223" s="336">
        <f t="shared" si="122"/>
        <v>11.170575992798257</v>
      </c>
      <c r="W223" s="328">
        <f t="shared" si="123"/>
        <v>7.5077895954933638E-3</v>
      </c>
      <c r="X223" s="328">
        <f t="shared" si="124"/>
        <v>92790.633135503958</v>
      </c>
      <c r="Y223" s="328">
        <f t="shared" si="78"/>
        <v>233.43605753593116</v>
      </c>
      <c r="Z223" s="108">
        <f>IF(H223&gt;0, rate1(1,$L$52,$L$51,$L$54,U223,$L$53,$L$50,Y223),"")</f>
        <v>2539.7857677182978</v>
      </c>
      <c r="AA223" s="336">
        <f t="shared" si="125"/>
        <v>1.0387251380039995</v>
      </c>
      <c r="AB223" s="336">
        <f t="shared" si="126"/>
        <v>-0.193873798324953</v>
      </c>
      <c r="AC223" s="328">
        <f t="shared" si="127"/>
        <v>0.66133113854224623</v>
      </c>
      <c r="AD223" s="328">
        <f t="shared" si="128"/>
        <v>-7.5605089623049663E-3</v>
      </c>
      <c r="AE223" s="328">
        <f t="shared" si="129"/>
        <v>-7.161406454781122E-3</v>
      </c>
      <c r="AF223" s="328">
        <f t="shared" si="130"/>
        <v>2237.8224417094989</v>
      </c>
      <c r="AG223" s="328">
        <f t="shared" si="131"/>
        <v>2193.8267792526217</v>
      </c>
      <c r="AH223" s="328">
        <f t="shared" si="132"/>
        <v>11.166527822315254</v>
      </c>
      <c r="AI223" s="328">
        <f t="shared" si="133"/>
        <v>260.39289827180863</v>
      </c>
      <c r="AJ223" s="328">
        <f t="shared" si="134"/>
        <v>7.6550231535089459</v>
      </c>
      <c r="AK223" s="337">
        <f t="shared" si="135"/>
        <v>1042.3487012806575</v>
      </c>
      <c r="AL223" s="42">
        <f t="shared" si="136"/>
        <v>23.44871610029557</v>
      </c>
    </row>
    <row r="224" spans="1:53" ht="15" x14ac:dyDescent="0.15">
      <c r="A224" s="116"/>
      <c r="B224" s="328">
        <f t="shared" si="107"/>
        <v>2237.8224417094989</v>
      </c>
      <c r="C224" s="328">
        <f t="shared" si="108"/>
        <v>2193.8267792526217</v>
      </c>
      <c r="D224" s="328">
        <f t="shared" si="109"/>
        <v>11.166527822315254</v>
      </c>
      <c r="E224" s="328">
        <f t="shared" si="72"/>
        <v>241.66087065388567</v>
      </c>
      <c r="F224" s="328">
        <f t="shared" si="110"/>
        <v>240.99009161132005</v>
      </c>
      <c r="G224" s="328">
        <f t="shared" si="111"/>
        <v>94611.674902306826</v>
      </c>
      <c r="H224" s="313">
        <f t="shared" si="112"/>
        <v>5.0000000000000001E-3</v>
      </c>
      <c r="I224" s="328">
        <f t="shared" si="113"/>
        <v>35.19652996550176</v>
      </c>
      <c r="J224" s="328">
        <f t="shared" si="74"/>
        <v>859</v>
      </c>
      <c r="K224" s="335">
        <f t="shared" si="114"/>
        <v>-1</v>
      </c>
      <c r="L224" s="323">
        <f t="shared" si="115"/>
        <v>11.161527822315254</v>
      </c>
      <c r="M224" s="323">
        <f t="shared" si="116"/>
        <v>11.164027822315255</v>
      </c>
      <c r="N224" s="328">
        <f t="shared" si="117"/>
        <v>-3.1896190067087105E-2</v>
      </c>
      <c r="O224" s="328">
        <f t="shared" si="75"/>
        <v>33.897446710420866</v>
      </c>
      <c r="P224" s="332">
        <f t="shared" si="77"/>
        <v>233.21875027020968</v>
      </c>
      <c r="Q224" s="328">
        <f t="shared" si="118"/>
        <v>94063.602621314145</v>
      </c>
      <c r="R224" s="277">
        <f>IF(H224&gt;0, rate1(1,$L$52,$L$51,$L$54,L224,$L$53,$L$50,P224),"")</f>
        <v>2539.6975495180645</v>
      </c>
      <c r="S224" s="323">
        <f t="shared" si="119"/>
        <v>1.0926287443833291</v>
      </c>
      <c r="T224" s="323">
        <f t="shared" si="120"/>
        <v>0.34434440712150716</v>
      </c>
      <c r="U224" s="328">
        <f t="shared" si="121"/>
        <v>11.166527822315254</v>
      </c>
      <c r="V224" s="336">
        <f t="shared" si="122"/>
        <v>11.166527822315254</v>
      </c>
      <c r="W224" s="328">
        <f t="shared" si="123"/>
        <v>7.5023489977894542E-3</v>
      </c>
      <c r="X224" s="328">
        <f t="shared" si="124"/>
        <v>93863.731868422095</v>
      </c>
      <c r="Y224" s="328">
        <f t="shared" si="78"/>
        <v>233.32321295461438</v>
      </c>
      <c r="Z224" s="108">
        <f>IF(H224&gt;0, rate1(1,$L$52,$L$51,$L$54,U224,$L$53,$L$50,Y224),"")</f>
        <v>2539.7399784123004</v>
      </c>
      <c r="AA224" s="336">
        <f t="shared" si="125"/>
        <v>1.0902888609316579</v>
      </c>
      <c r="AB224" s="336">
        <f t="shared" si="126"/>
        <v>-8.3092741677937301E-2</v>
      </c>
      <c r="AC224" s="328">
        <f t="shared" si="127"/>
        <v>0.34434440712150716</v>
      </c>
      <c r="AD224" s="328">
        <f t="shared" si="128"/>
        <v>-1.4520346190015725E-2</v>
      </c>
      <c r="AE224" s="328">
        <f t="shared" si="129"/>
        <v>-1.384111855502505E-2</v>
      </c>
      <c r="AF224" s="328">
        <f t="shared" si="130"/>
        <v>2237.4462011123105</v>
      </c>
      <c r="AG224" s="328">
        <f t="shared" si="131"/>
        <v>2193.4824348455004</v>
      </c>
      <c r="AH224" s="328">
        <f t="shared" si="132"/>
        <v>11.162479306487349</v>
      </c>
      <c r="AI224" s="328">
        <f t="shared" si="133"/>
        <v>135.58480898123096</v>
      </c>
      <c r="AJ224" s="328">
        <f t="shared" si="134"/>
        <v>7.6926856004481765</v>
      </c>
      <c r="AK224" s="337">
        <f t="shared" si="135"/>
        <v>1066.7058217062374</v>
      </c>
      <c r="AL224" s="42">
        <f t="shared" si="136"/>
        <v>23.672393599911054</v>
      </c>
    </row>
    <row r="225" spans="1:38" ht="15" x14ac:dyDescent="0.15">
      <c r="A225" s="116"/>
      <c r="B225" s="328">
        <f t="shared" si="107"/>
        <v>2237.4462011123105</v>
      </c>
      <c r="C225" s="328">
        <f t="shared" si="108"/>
        <v>2193.4824348455004</v>
      </c>
      <c r="D225" s="328">
        <f t="shared" si="109"/>
        <v>11.162479306487349</v>
      </c>
      <c r="E225" s="328">
        <f t="shared" si="72"/>
        <v>242.3234690671286</v>
      </c>
      <c r="F225" s="328">
        <f t="shared" si="110"/>
        <v>241.99216986050715</v>
      </c>
      <c r="G225" s="328">
        <f t="shared" si="111"/>
        <v>94901.743106579917</v>
      </c>
      <c r="H225" s="313">
        <f t="shared" si="112"/>
        <v>5.0000000000000001E-3</v>
      </c>
      <c r="I225" s="328">
        <f t="shared" si="113"/>
        <v>35.171013013448103</v>
      </c>
      <c r="J225" s="328">
        <f t="shared" si="74"/>
        <v>859</v>
      </c>
      <c r="K225" s="335">
        <f t="shared" si="114"/>
        <v>-1</v>
      </c>
      <c r="L225" s="323">
        <f t="shared" si="115"/>
        <v>11.157479306487348</v>
      </c>
      <c r="M225" s="323">
        <f t="shared" si="116"/>
        <v>11.159979306487347</v>
      </c>
      <c r="N225" s="328">
        <f t="shared" si="117"/>
        <v>-3.1887343295522896E-2</v>
      </c>
      <c r="O225" s="328">
        <f t="shared" si="75"/>
        <v>33.469223899807091</v>
      </c>
      <c r="P225" s="332">
        <f t="shared" si="77"/>
        <v>233.10592238247108</v>
      </c>
      <c r="Q225" s="328">
        <f t="shared" si="118"/>
        <v>94220.352765234522</v>
      </c>
      <c r="R225" s="277">
        <f>IF(H225&gt;0, rate1(1,$L$52,$L$51,$L$54,L225,$L$53,$L$50,P225),"")</f>
        <v>2539.6516789260158</v>
      </c>
      <c r="S225" s="323">
        <f t="shared" si="119"/>
        <v>1.1084725127387018</v>
      </c>
      <c r="T225" s="323">
        <f t="shared" si="120"/>
        <v>0.2939670381964502</v>
      </c>
      <c r="U225" s="328">
        <f t="shared" si="121"/>
        <v>11.162479306487349</v>
      </c>
      <c r="V225" s="336">
        <f t="shared" si="122"/>
        <v>11.162479306487349</v>
      </c>
      <c r="W225" s="328">
        <f t="shared" si="123"/>
        <v>7.4969099081556578E-3</v>
      </c>
      <c r="X225" s="328">
        <f t="shared" si="124"/>
        <v>94154.186877904853</v>
      </c>
      <c r="Y225" s="328">
        <f t="shared" si="78"/>
        <v>233.21037241125822</v>
      </c>
      <c r="Z225" s="108">
        <f>IF(H225&gt;0, rate1(1,$L$52,$L$51,$L$54,U225,$L$53,$L$50,Y225),"")</f>
        <v>2539.6941450421809</v>
      </c>
      <c r="AA225" s="336">
        <f t="shared" si="125"/>
        <v>1.107675570392699</v>
      </c>
      <c r="AB225" s="336">
        <f t="shared" si="126"/>
        <v>-6.9624984393525782E-2</v>
      </c>
      <c r="AC225" s="328">
        <f t="shared" si="127"/>
        <v>0.2939670381964502</v>
      </c>
      <c r="AD225" s="328">
        <f t="shared" si="128"/>
        <v>-1.7008709652197931E-2</v>
      </c>
      <c r="AE225" s="328">
        <f t="shared" si="129"/>
        <v>-7.7967063897552268E-3</v>
      </c>
      <c r="AF225" s="328">
        <f t="shared" si="130"/>
        <v>2237.1203467308187</v>
      </c>
      <c r="AG225" s="328">
        <f t="shared" si="131"/>
        <v>2193.1884678073038</v>
      </c>
      <c r="AH225" s="328">
        <f t="shared" si="132"/>
        <v>11.158430445284985</v>
      </c>
      <c r="AI225" s="328">
        <f t="shared" si="133"/>
        <v>115.7509278283252</v>
      </c>
      <c r="AJ225" s="328">
        <f t="shared" si="134"/>
        <v>7.7248386359560444</v>
      </c>
      <c r="AK225" s="337">
        <f t="shared" si="135"/>
        <v>1079.5337275752611</v>
      </c>
      <c r="AL225" s="42">
        <f t="shared" si="136"/>
        <v>23.788860950825931</v>
      </c>
    </row>
    <row r="226" spans="1:38" ht="15" x14ac:dyDescent="0.15">
      <c r="A226" s="116"/>
      <c r="B226" s="328">
        <f t="shared" si="107"/>
        <v>2237.1203467308187</v>
      </c>
      <c r="C226" s="328">
        <f t="shared" si="108"/>
        <v>2193.1884678073038</v>
      </c>
      <c r="D226" s="328">
        <f t="shared" si="109"/>
        <v>11.158430445284985</v>
      </c>
      <c r="E226" s="328">
        <f t="shared" si="72"/>
        <v>242.87800116222508</v>
      </c>
      <c r="F226" s="328">
        <f t="shared" si="110"/>
        <v>242.60073511467684</v>
      </c>
      <c r="G226" s="328">
        <f t="shared" si="111"/>
        <v>94653.760960840504</v>
      </c>
      <c r="H226" s="313">
        <f t="shared" si="112"/>
        <v>0.02</v>
      </c>
      <c r="I226" s="328">
        <f t="shared" si="113"/>
        <v>35.145503138811911</v>
      </c>
      <c r="J226" s="328">
        <f t="shared" si="74"/>
        <v>859</v>
      </c>
      <c r="K226" s="335">
        <f t="shared" si="114"/>
        <v>-1</v>
      </c>
      <c r="L226" s="323">
        <f t="shared" si="115"/>
        <v>11.138430445284985</v>
      </c>
      <c r="M226" s="323">
        <f t="shared" si="116"/>
        <v>11.148430445284985</v>
      </c>
      <c r="N226" s="328">
        <f t="shared" si="117"/>
        <v>-0.14993546217418441</v>
      </c>
      <c r="O226" s="328">
        <f t="shared" si="75"/>
        <v>33.236814206905187</v>
      </c>
      <c r="P226" s="332">
        <f t="shared" si="77"/>
        <v>232.67992684399448</v>
      </c>
      <c r="Q226" s="328">
        <f t="shared" si="118"/>
        <v>94142.385068453819</v>
      </c>
      <c r="R226" s="277">
        <f>IF(H226&gt;0, rate1(1,$L$52,$L$51,$L$54,L226,$L$53,$L$50,P226),"")</f>
        <v>2539.4780751817798</v>
      </c>
      <c r="S226" s="323">
        <f t="shared" si="119"/>
        <v>1.1153761140389464</v>
      </c>
      <c r="T226" s="323">
        <f t="shared" si="120"/>
        <v>1.2995364198483241</v>
      </c>
      <c r="U226" s="328">
        <f t="shared" si="121"/>
        <v>11.158430445284985</v>
      </c>
      <c r="V226" s="336">
        <f t="shared" si="122"/>
        <v>11.158430445284985</v>
      </c>
      <c r="W226" s="328">
        <f t="shared" si="123"/>
        <v>7.4914723272172523E-3</v>
      </c>
      <c r="X226" s="328">
        <f t="shared" si="124"/>
        <v>94289.515218482105</v>
      </c>
      <c r="Y226" s="328">
        <f t="shared" si="78"/>
        <v>233.0975359118371</v>
      </c>
      <c r="Z226" s="108">
        <f>IF(H226&gt;0, rate1(1,$L$52,$L$51,$L$54,U226,$L$53,$L$50,Y226),"")</f>
        <v>2539.6482675468219</v>
      </c>
      <c r="AA226" s="336">
        <f t="shared" si="125"/>
        <v>1.1170444135265594</v>
      </c>
      <c r="AB226" s="336">
        <f t="shared" si="126"/>
        <v>-6.4005381388982818E-2</v>
      </c>
      <c r="AC226" s="328">
        <f t="shared" si="127"/>
        <v>1.2995364198483241</v>
      </c>
      <c r="AD226" s="328">
        <f t="shared" si="128"/>
        <v>-1.5390103497318149E-2</v>
      </c>
      <c r="AE226" s="328">
        <f t="shared" si="129"/>
        <v>2.0315062972826041E-3</v>
      </c>
      <c r="AF226" s="328">
        <f t="shared" si="130"/>
        <v>2235.6708748487963</v>
      </c>
      <c r="AG226" s="328">
        <f t="shared" si="131"/>
        <v>2191.8889313874556</v>
      </c>
      <c r="AH226" s="328">
        <f t="shared" si="132"/>
        <v>11.139372822496941</v>
      </c>
      <c r="AI226" s="328">
        <f t="shared" si="133"/>
        <v>511.73366391647278</v>
      </c>
      <c r="AJ226" s="328">
        <f t="shared" si="134"/>
        <v>7.8669868759328425</v>
      </c>
      <c r="AK226" s="337">
        <f t="shared" si="135"/>
        <v>1090.5186923923732</v>
      </c>
      <c r="AL226" s="42">
        <f t="shared" si="136"/>
        <v>23.888290997830463</v>
      </c>
    </row>
    <row r="227" spans="1:38" ht="15" x14ac:dyDescent="0.15">
      <c r="A227" s="116"/>
      <c r="B227" s="328">
        <f t="shared" si="107"/>
        <v>2235.6708748487963</v>
      </c>
      <c r="C227" s="328">
        <f t="shared" si="108"/>
        <v>2191.8889313874556</v>
      </c>
      <c r="D227" s="328">
        <f t="shared" si="109"/>
        <v>11.139372822496941</v>
      </c>
      <c r="E227" s="328">
        <f t="shared" si="72"/>
        <v>245.30452654002175</v>
      </c>
      <c r="F227" s="328">
        <f t="shared" si="110"/>
        <v>244.09126385112341</v>
      </c>
      <c r="G227" s="328">
        <f t="shared" si="111"/>
        <v>94747.307996439675</v>
      </c>
      <c r="H227" s="313">
        <f t="shared" si="112"/>
        <v>0.02</v>
      </c>
      <c r="I227" s="328">
        <f t="shared" si="113"/>
        <v>35.025554769072549</v>
      </c>
      <c r="J227" s="328">
        <f t="shared" si="74"/>
        <v>859</v>
      </c>
      <c r="K227" s="335">
        <f t="shared" si="114"/>
        <v>-1</v>
      </c>
      <c r="L227" s="323">
        <f t="shared" si="115"/>
        <v>11.119372822496942</v>
      </c>
      <c r="M227" s="323">
        <f t="shared" si="116"/>
        <v>11.129372822496942</v>
      </c>
      <c r="N227" s="328">
        <f t="shared" si="117"/>
        <v>-0.14969203791858376</v>
      </c>
      <c r="O227" s="328">
        <f t="shared" si="75"/>
        <v>33.035528866356628</v>
      </c>
      <c r="P227" s="332">
        <f t="shared" si="77"/>
        <v>232.14923805520448</v>
      </c>
      <c r="Q227" s="328">
        <f t="shared" si="118"/>
        <v>94600.291460415057</v>
      </c>
      <c r="R227" s="277">
        <f>IF(H227&gt;0, rate1(1,$L$52,$L$51,$L$54,L227,$L$53,$L$50,P227),"")</f>
        <v>2539.2608869618789</v>
      </c>
      <c r="S227" s="323">
        <f t="shared" si="119"/>
        <v>1.1277267638488726</v>
      </c>
      <c r="T227" s="323">
        <f t="shared" si="120"/>
        <v>1.1719708024208666</v>
      </c>
      <c r="U227" s="328">
        <f t="shared" si="121"/>
        <v>11.139372822496941</v>
      </c>
      <c r="V227" s="336">
        <f t="shared" si="122"/>
        <v>11.139372822496941</v>
      </c>
      <c r="W227" s="328">
        <f t="shared" si="123"/>
        <v>7.4659046211422719E-3</v>
      </c>
      <c r="X227" s="328">
        <f t="shared" si="124"/>
        <v>94384.429684605682</v>
      </c>
      <c r="Y227" s="328">
        <f t="shared" si="78"/>
        <v>232.56660844525408</v>
      </c>
      <c r="Z227" s="108">
        <f>IF(H227&gt;0, rate1(1,$L$52,$L$51,$L$54,U227,$L$53,$L$50,Y227),"")</f>
        <v>2539.4317846598033</v>
      </c>
      <c r="AA227" s="336">
        <f t="shared" si="125"/>
        <v>1.1250777630299196</v>
      </c>
      <c r="AB227" s="336">
        <f t="shared" si="126"/>
        <v>-5.9690103502701514E-2</v>
      </c>
      <c r="AC227" s="328">
        <f t="shared" si="127"/>
        <v>1.1719708024208666</v>
      </c>
      <c r="AD227" s="328">
        <f t="shared" si="128"/>
        <v>-1.7065271556840199E-2</v>
      </c>
      <c r="AE227" s="328">
        <f t="shared" si="129"/>
        <v>-1.3555841912402024E-3</v>
      </c>
      <c r="AF227" s="328">
        <f t="shared" si="130"/>
        <v>2234.349212008457</v>
      </c>
      <c r="AG227" s="328">
        <f t="shared" si="131"/>
        <v>2190.7169605850349</v>
      </c>
      <c r="AH227" s="328">
        <f t="shared" si="132"/>
        <v>11.120313559495294</v>
      </c>
      <c r="AI227" s="328">
        <f t="shared" si="133"/>
        <v>461.54013100366438</v>
      </c>
      <c r="AJ227" s="328">
        <f t="shared" si="134"/>
        <v>7.9951924678783044</v>
      </c>
      <c r="AK227" s="337">
        <f t="shared" si="135"/>
        <v>1138.956208292338</v>
      </c>
      <c r="AL227" s="42">
        <f t="shared" si="136"/>
        <v>24.327870215134713</v>
      </c>
    </row>
    <row r="228" spans="1:38" ht="15" x14ac:dyDescent="0.15">
      <c r="A228" s="116"/>
      <c r="B228" s="328">
        <f t="shared" si="107"/>
        <v>2234.349212008457</v>
      </c>
      <c r="C228" s="328">
        <f t="shared" si="108"/>
        <v>2190.7169605850349</v>
      </c>
      <c r="D228" s="328">
        <f t="shared" si="109"/>
        <v>11.120313559495294</v>
      </c>
      <c r="E228" s="328">
        <f t="shared" si="72"/>
        <v>247.45367560290219</v>
      </c>
      <c r="F228" s="328">
        <f t="shared" si="110"/>
        <v>246.37910107146197</v>
      </c>
      <c r="G228" s="328">
        <f t="shared" si="111"/>
        <v>95144.430510436243</v>
      </c>
      <c r="H228" s="313">
        <f t="shared" si="112"/>
        <v>0.02</v>
      </c>
      <c r="I228" s="328">
        <f t="shared" si="113"/>
        <v>34.905801138737665</v>
      </c>
      <c r="J228" s="328">
        <f t="shared" si="74"/>
        <v>859</v>
      </c>
      <c r="K228" s="335">
        <f t="shared" si="114"/>
        <v>-1</v>
      </c>
      <c r="L228" s="323">
        <f t="shared" si="115"/>
        <v>11.100313559495294</v>
      </c>
      <c r="M228" s="323">
        <f t="shared" si="116"/>
        <v>11.110313559495294</v>
      </c>
      <c r="N228" s="328">
        <f t="shared" si="117"/>
        <v>-0.14944854900204518</v>
      </c>
      <c r="O228" s="328">
        <f t="shared" si="75"/>
        <v>32.14016744739174</v>
      </c>
      <c r="P228" s="332">
        <f t="shared" si="77"/>
        <v>231.61880719916877</v>
      </c>
      <c r="Q228" s="328">
        <f t="shared" si="118"/>
        <v>94942.746830267046</v>
      </c>
      <c r="R228" s="277">
        <f>IF(H228&gt;0, rate1(1,$L$52,$L$51,$L$54,L228,$L$53,$L$50,P228),"")</f>
        <v>2539.0427783038108</v>
      </c>
      <c r="S228" s="323">
        <f t="shared" si="119"/>
        <v>1.1634390573744042</v>
      </c>
      <c r="T228" s="323">
        <f t="shared" si="120"/>
        <v>0.91439923481503105</v>
      </c>
      <c r="U228" s="328">
        <f t="shared" si="121"/>
        <v>11.120313559495294</v>
      </c>
      <c r="V228" s="336">
        <f t="shared" si="122"/>
        <v>11.120313559495294</v>
      </c>
      <c r="W228" s="328">
        <f t="shared" si="123"/>
        <v>7.4403784249597038E-3</v>
      </c>
      <c r="X228" s="328">
        <f t="shared" si="124"/>
        <v>94784.516891200299</v>
      </c>
      <c r="Y228" s="328">
        <f t="shared" si="78"/>
        <v>232.0359386183741</v>
      </c>
      <c r="Z228" s="108">
        <f>IF(H228&gt;0, rate1(1,$L$52,$L$51,$L$54,U228,$L$53,$L$50,Y228),"")</f>
        <v>2539.2143855932604</v>
      </c>
      <c r="AA228" s="336">
        <f t="shared" si="125"/>
        <v>1.1614215925114733</v>
      </c>
      <c r="AB228" s="336">
        <f t="shared" si="126"/>
        <v>-4.60928324965625E-2</v>
      </c>
      <c r="AC228" s="328">
        <f t="shared" si="127"/>
        <v>0.91439923481503105</v>
      </c>
      <c r="AD228" s="328">
        <f t="shared" si="128"/>
        <v>-2.1872284269841603E-2</v>
      </c>
      <c r="AE228" s="328">
        <f t="shared" si="129"/>
        <v>-4.6080154787593837E-3</v>
      </c>
      <c r="AF228" s="328">
        <f t="shared" si="130"/>
        <v>2233.28536422464</v>
      </c>
      <c r="AG228" s="328">
        <f t="shared" si="131"/>
        <v>2189.80256135022</v>
      </c>
      <c r="AH228" s="328">
        <f t="shared" si="132"/>
        <v>11.10125265608605</v>
      </c>
      <c r="AI228" s="328">
        <f t="shared" si="133"/>
        <v>360.13541899671691</v>
      </c>
      <c r="AJ228" s="328">
        <f t="shared" si="134"/>
        <v>8.0952300842662819</v>
      </c>
      <c r="AK228" s="337">
        <f t="shared" si="135"/>
        <v>1182.6858932372593</v>
      </c>
      <c r="AL228" s="42">
        <f t="shared" si="136"/>
        <v>24.724333187666861</v>
      </c>
    </row>
    <row r="229" spans="1:38" ht="15" x14ac:dyDescent="0.15">
      <c r="A229" s="116"/>
      <c r="B229" s="328">
        <f t="shared" si="107"/>
        <v>2233.28536422464</v>
      </c>
      <c r="C229" s="328">
        <f t="shared" si="108"/>
        <v>2189.80256135022</v>
      </c>
      <c r="D229" s="328">
        <f t="shared" si="109"/>
        <v>11.10125265608605</v>
      </c>
      <c r="E229" s="328">
        <f t="shared" si="72"/>
        <v>249.05112258942711</v>
      </c>
      <c r="F229" s="328">
        <f t="shared" si="110"/>
        <v>248.25239909616465</v>
      </c>
      <c r="G229" s="328">
        <f t="shared" si="111"/>
        <v>95374.832045773845</v>
      </c>
      <c r="H229" s="313">
        <f t="shared" si="112"/>
        <v>0.02</v>
      </c>
      <c r="I229" s="328">
        <f t="shared" si="113"/>
        <v>34.786242299536028</v>
      </c>
      <c r="J229" s="328">
        <f t="shared" si="74"/>
        <v>859</v>
      </c>
      <c r="K229" s="335">
        <f t="shared" si="114"/>
        <v>-1</v>
      </c>
      <c r="L229" s="323">
        <f t="shared" si="115"/>
        <v>11.08125265608605</v>
      </c>
      <c r="M229" s="323">
        <f t="shared" si="116"/>
        <v>11.09125265608605</v>
      </c>
      <c r="N229" s="328">
        <f t="shared" si="117"/>
        <v>-0.14920499541084098</v>
      </c>
      <c r="O229" s="328">
        <f t="shared" si="75"/>
        <v>31.32375566955978</v>
      </c>
      <c r="P229" s="332">
        <f t="shared" si="77"/>
        <v>231.08863469586731</v>
      </c>
      <c r="Q229" s="328">
        <f t="shared" si="118"/>
        <v>95065.792921087079</v>
      </c>
      <c r="R229" s="277">
        <f>IF(H229&gt;0, rate1(1,$L$52,$L$51,$L$54,L229,$L$53,$L$50,P229),"")</f>
        <v>2538.823743595734</v>
      </c>
      <c r="S229" s="323">
        <f t="shared" si="119"/>
        <v>1.1954127837926354</v>
      </c>
      <c r="T229" s="323">
        <f t="shared" si="120"/>
        <v>0.76353753585114292</v>
      </c>
      <c r="U229" s="328">
        <f t="shared" si="121"/>
        <v>11.10125265608605</v>
      </c>
      <c r="V229" s="336">
        <f t="shared" si="122"/>
        <v>11.10125265608605</v>
      </c>
      <c r="W229" s="328">
        <f t="shared" si="123"/>
        <v>7.4148937496971712E-3</v>
      </c>
      <c r="X229" s="328">
        <f t="shared" si="124"/>
        <v>95017.01754817889</v>
      </c>
      <c r="Y229" s="328">
        <f t="shared" si="78"/>
        <v>231.5055268503246</v>
      </c>
      <c r="Z229" s="108">
        <f>IF(H229&gt;0, rate1(1,$L$52,$L$51,$L$54,U229,$L$53,$L$50,Y229),"")</f>
        <v>2538.9960647690764</v>
      </c>
      <c r="AA229" s="336">
        <f t="shared" si="125"/>
        <v>1.1947183629679292</v>
      </c>
      <c r="AB229" s="336">
        <f t="shared" si="126"/>
        <v>-3.8080094946763857E-2</v>
      </c>
      <c r="AC229" s="328">
        <f t="shared" si="127"/>
        <v>0.76353753585114292</v>
      </c>
      <c r="AD229" s="328">
        <f t="shared" si="128"/>
        <v>-2.6193866130897255E-2</v>
      </c>
      <c r="AE229" s="328">
        <f t="shared" si="129"/>
        <v>-5.1510664008392864E-3</v>
      </c>
      <c r="AF229" s="328">
        <f t="shared" si="130"/>
        <v>2232.3726216933778</v>
      </c>
      <c r="AG229" s="328">
        <f t="shared" si="131"/>
        <v>2189.0390238143686</v>
      </c>
      <c r="AH229" s="328">
        <f t="shared" si="132"/>
        <v>11.082190112074896</v>
      </c>
      <c r="AI229" s="328">
        <f t="shared" si="133"/>
        <v>300.74460181696008</v>
      </c>
      <c r="AJ229" s="328">
        <f t="shared" si="134"/>
        <v>8.1787702514376601</v>
      </c>
      <c r="AK229" s="337">
        <f t="shared" si="135"/>
        <v>1216.9507725843393</v>
      </c>
      <c r="AL229" s="42">
        <f t="shared" si="136"/>
        <v>25.033689512585042</v>
      </c>
    </row>
    <row r="230" spans="1:38" ht="15" x14ac:dyDescent="0.15">
      <c r="A230" s="116"/>
      <c r="B230" s="328">
        <f t="shared" si="107"/>
        <v>2232.3726216933778</v>
      </c>
      <c r="C230" s="328">
        <f t="shared" si="108"/>
        <v>2189.0390238143686</v>
      </c>
      <c r="D230" s="328">
        <f t="shared" si="109"/>
        <v>11.082190112074896</v>
      </c>
      <c r="E230" s="328">
        <f t="shared" si="72"/>
        <v>250.32585550550959</v>
      </c>
      <c r="F230" s="328">
        <f t="shared" si="110"/>
        <v>249.68848904746835</v>
      </c>
      <c r="G230" s="328">
        <f t="shared" si="111"/>
        <v>95432.353100309338</v>
      </c>
      <c r="H230" s="313">
        <f t="shared" si="112"/>
        <v>0.02</v>
      </c>
      <c r="I230" s="328">
        <f t="shared" si="113"/>
        <v>34.666878303207341</v>
      </c>
      <c r="J230" s="328">
        <f t="shared" si="74"/>
        <v>859</v>
      </c>
      <c r="K230" s="335">
        <f t="shared" si="114"/>
        <v>-1</v>
      </c>
      <c r="L230" s="323">
        <f t="shared" si="115"/>
        <v>11.062190112074896</v>
      </c>
      <c r="M230" s="323">
        <f t="shared" si="116"/>
        <v>11.072190112074896</v>
      </c>
      <c r="N230" s="328">
        <f t="shared" si="117"/>
        <v>-0.14896137713117241</v>
      </c>
      <c r="O230" s="328">
        <f t="shared" si="75"/>
        <v>30.666600278623882</v>
      </c>
      <c r="P230" s="332">
        <f t="shared" si="77"/>
        <v>230.5587209664632</v>
      </c>
      <c r="Q230" s="328">
        <f t="shared" si="118"/>
        <v>95060.494758071582</v>
      </c>
      <c r="R230" s="277">
        <f>IF(H230&gt;0, rate1(1,$L$52,$L$51,$L$54,L230,$L$53,$L$50,P230),"")</f>
        <v>2538.6037771810948</v>
      </c>
      <c r="S230" s="323">
        <f t="shared" si="119"/>
        <v>1.2210670607672123</v>
      </c>
      <c r="T230" s="323">
        <f t="shared" si="120"/>
        <v>0.67382891243137988</v>
      </c>
      <c r="U230" s="328">
        <f t="shared" si="121"/>
        <v>11.082190112074896</v>
      </c>
      <c r="V230" s="336">
        <f t="shared" si="122"/>
        <v>11.082190112074896</v>
      </c>
      <c r="W230" s="328">
        <f t="shared" si="123"/>
        <v>7.3894506063112431E-3</v>
      </c>
      <c r="X230" s="328">
        <f t="shared" si="124"/>
        <v>95075.735097361467</v>
      </c>
      <c r="Y230" s="328">
        <f t="shared" si="78"/>
        <v>230.97537356141223</v>
      </c>
      <c r="Z230" s="108">
        <f>IF(H230&gt;0, rate1(1,$L$52,$L$51,$L$54,U230,$L$53,$L$50,Y230),"")</f>
        <v>2538.7768165647562</v>
      </c>
      <c r="AA230" s="336">
        <f t="shared" si="125"/>
        <v>1.2211795858099506</v>
      </c>
      <c r="AB230" s="336">
        <f t="shared" si="126"/>
        <v>-3.3409279519406719E-2</v>
      </c>
      <c r="AC230" s="328">
        <f t="shared" si="127"/>
        <v>0.67382891243137988</v>
      </c>
      <c r="AD230" s="328">
        <f t="shared" si="128"/>
        <v>-2.9681124735111041E-2</v>
      </c>
      <c r="AE230" s="328">
        <f t="shared" si="129"/>
        <v>-4.8522888625661667E-3</v>
      </c>
      <c r="AF230" s="328">
        <f t="shared" si="130"/>
        <v>2231.5498314038155</v>
      </c>
      <c r="AG230" s="328">
        <f t="shared" si="131"/>
        <v>2188.3651949019372</v>
      </c>
      <c r="AH230" s="328">
        <f t="shared" si="132"/>
        <v>11.063125927267258</v>
      </c>
      <c r="AI230" s="328">
        <f t="shared" si="133"/>
        <v>265.43288026602164</v>
      </c>
      <c r="AJ230" s="328">
        <f t="shared" si="134"/>
        <v>8.25250160706711</v>
      </c>
      <c r="AK230" s="337">
        <f t="shared" si="135"/>
        <v>1245.634238471305</v>
      </c>
      <c r="AL230" s="42">
        <f t="shared" si="136"/>
        <v>25.29202912554581</v>
      </c>
    </row>
    <row r="231" spans="1:38" ht="15" x14ac:dyDescent="0.15">
      <c r="A231" s="116"/>
      <c r="B231" s="328">
        <f t="shared" si="107"/>
        <v>2231.5498314038155</v>
      </c>
      <c r="C231" s="328">
        <f t="shared" si="108"/>
        <v>2188.3651949019372</v>
      </c>
      <c r="D231" s="328">
        <f t="shared" si="109"/>
        <v>11.063125927267258</v>
      </c>
      <c r="E231" s="328">
        <f t="shared" si="72"/>
        <v>251.40874242450153</v>
      </c>
      <c r="F231" s="328">
        <f t="shared" si="110"/>
        <v>250.86729896500555</v>
      </c>
      <c r="G231" s="328">
        <f t="shared" si="111"/>
        <v>95388.030470790691</v>
      </c>
      <c r="H231" s="313">
        <f t="shared" si="112"/>
        <v>0.02</v>
      </c>
      <c r="I231" s="328">
        <f t="shared" si="113"/>
        <v>34.547709201502585</v>
      </c>
      <c r="J231" s="328">
        <f t="shared" si="74"/>
        <v>859</v>
      </c>
      <c r="K231" s="335">
        <f t="shared" si="114"/>
        <v>-1</v>
      </c>
      <c r="L231" s="323">
        <f t="shared" si="115"/>
        <v>11.043125927267258</v>
      </c>
      <c r="M231" s="323">
        <f t="shared" si="116"/>
        <v>11.053125927267258</v>
      </c>
      <c r="N231" s="328">
        <f t="shared" si="117"/>
        <v>-0.14871769414926916</v>
      </c>
      <c r="O231" s="328">
        <f t="shared" si="75"/>
        <v>30.102784962109929</v>
      </c>
      <c r="P231" s="332">
        <f t="shared" si="77"/>
        <v>230.02906643331045</v>
      </c>
      <c r="Q231" s="328">
        <f t="shared" si="118"/>
        <v>94978.681898092909</v>
      </c>
      <c r="R231" s="277">
        <f>IF(H231&gt;0, rate1(1,$L$52,$L$51,$L$54,L231,$L$53,$L$50,P231),"")</f>
        <v>2538.3828733581886</v>
      </c>
      <c r="S231" s="323">
        <f t="shared" si="119"/>
        <v>1.2429748263265992</v>
      </c>
      <c r="T231" s="323">
        <f t="shared" si="120"/>
        <v>0.61207037946131704</v>
      </c>
      <c r="U231" s="328">
        <f t="shared" si="121"/>
        <v>11.063125927267258</v>
      </c>
      <c r="V231" s="336">
        <f t="shared" si="122"/>
        <v>11.063125927267258</v>
      </c>
      <c r="W231" s="328">
        <f t="shared" si="123"/>
        <v>7.3640490059148078E-3</v>
      </c>
      <c r="X231" s="328">
        <f t="shared" si="124"/>
        <v>95032.076123265768</v>
      </c>
      <c r="Y231" s="328">
        <f t="shared" si="78"/>
        <v>230.44547917313028</v>
      </c>
      <c r="Z231" s="108">
        <f>IF(H231&gt;0, rate1(1,$L$52,$L$51,$L$54,U231,$L$53,$L$50,Y231),"")</f>
        <v>2538.5566353129834</v>
      </c>
      <c r="AA231" s="336">
        <f t="shared" si="125"/>
        <v>1.2435884619078332</v>
      </c>
      <c r="AB231" s="336">
        <f t="shared" si="126"/>
        <v>-3.0231518144324707E-2</v>
      </c>
      <c r="AC231" s="328">
        <f t="shared" si="127"/>
        <v>0.61207037946131704</v>
      </c>
      <c r="AD231" s="328">
        <f t="shared" si="128"/>
        <v>-3.2675980853054828E-2</v>
      </c>
      <c r="AE231" s="328">
        <f t="shared" si="129"/>
        <v>-4.6579948162747669E-3</v>
      </c>
      <c r="AF231" s="328">
        <f t="shared" si="130"/>
        <v>2230.789043330205</v>
      </c>
      <c r="AG231" s="328">
        <f t="shared" si="131"/>
        <v>2187.7531245224759</v>
      </c>
      <c r="AH231" s="328">
        <f t="shared" si="132"/>
        <v>11.044060101468178</v>
      </c>
      <c r="AI231" s="328">
        <f t="shared" si="133"/>
        <v>241.12610665843727</v>
      </c>
      <c r="AJ231" s="328">
        <f t="shared" si="134"/>
        <v>8.3194810811388979</v>
      </c>
      <c r="AK231" s="337">
        <f t="shared" si="135"/>
        <v>1270.9651228252842</v>
      </c>
      <c r="AL231" s="42">
        <f t="shared" si="136"/>
        <v>25.520035969694323</v>
      </c>
    </row>
    <row r="232" spans="1:38" ht="15" x14ac:dyDescent="0.15">
      <c r="A232" s="116"/>
      <c r="B232" s="328">
        <f t="shared" si="107"/>
        <v>2230.789043330205</v>
      </c>
      <c r="C232" s="328">
        <f t="shared" si="108"/>
        <v>2187.7531245224759</v>
      </c>
      <c r="D232" s="328">
        <f t="shared" si="109"/>
        <v>11.044060101468178</v>
      </c>
      <c r="E232" s="328">
        <f t="shared" si="72"/>
        <v>252.35962914520726</v>
      </c>
      <c r="F232" s="328">
        <f t="shared" si="110"/>
        <v>251.8841857848544</v>
      </c>
      <c r="G232" s="328">
        <f t="shared" si="111"/>
        <v>95279.478066413154</v>
      </c>
      <c r="H232" s="313">
        <f t="shared" si="112"/>
        <v>0.02</v>
      </c>
      <c r="I232" s="328">
        <f t="shared" si="113"/>
        <v>34.428735046183284</v>
      </c>
      <c r="J232" s="328">
        <f t="shared" si="74"/>
        <v>859</v>
      </c>
      <c r="K232" s="335">
        <f t="shared" si="114"/>
        <v>-1</v>
      </c>
      <c r="L232" s="323">
        <f t="shared" si="115"/>
        <v>11.024060101468178</v>
      </c>
      <c r="M232" s="323">
        <f t="shared" si="116"/>
        <v>11.034060101468178</v>
      </c>
      <c r="N232" s="328">
        <f t="shared" si="117"/>
        <v>-0.14847394645127565</v>
      </c>
      <c r="O232" s="328">
        <f t="shared" si="75"/>
        <v>29.594534550142498</v>
      </c>
      <c r="P232" s="332">
        <f t="shared" si="77"/>
        <v>229.49967151995486</v>
      </c>
      <c r="Q232" s="328">
        <f t="shared" si="118"/>
        <v>94844.206123429147</v>
      </c>
      <c r="R232" s="277">
        <f>IF(H232&gt;0, rate1(1,$L$52,$L$51,$L$54,L232,$L$53,$L$50,P232),"")</f>
        <v>2538.1610263797097</v>
      </c>
      <c r="S232" s="323">
        <f t="shared" si="119"/>
        <v>1.2626416775802576</v>
      </c>
      <c r="T232" s="323">
        <f t="shared" si="120"/>
        <v>0.56530992270221558</v>
      </c>
      <c r="U232" s="328">
        <f t="shared" si="121"/>
        <v>11.044060101468178</v>
      </c>
      <c r="V232" s="336">
        <f t="shared" si="122"/>
        <v>11.044060101468178</v>
      </c>
      <c r="W232" s="328">
        <f t="shared" si="123"/>
        <v>7.3386889594502236E-3</v>
      </c>
      <c r="X232" s="328">
        <f t="shared" si="124"/>
        <v>94923.850393036424</v>
      </c>
      <c r="Y232" s="328">
        <f t="shared" si="78"/>
        <v>229.91584410816009</v>
      </c>
      <c r="Z232" s="108">
        <f>IF(H232&gt;0, rate1(1,$L$52,$L$51,$L$54,U232,$L$53,$L$50,Y232),"")</f>
        <v>2538.3355153011821</v>
      </c>
      <c r="AA232" s="336">
        <f t="shared" si="125"/>
        <v>1.2636150968520681</v>
      </c>
      <c r="AB232" s="336">
        <f t="shared" si="126"/>
        <v>-2.7838652061601955E-2</v>
      </c>
      <c r="AC232" s="328">
        <f t="shared" si="127"/>
        <v>0.56530992270221558</v>
      </c>
      <c r="AD232" s="328">
        <f t="shared" si="128"/>
        <v>-3.5378823538774612E-2</v>
      </c>
      <c r="AE232" s="328">
        <f t="shared" si="129"/>
        <v>-4.5912823252658276E-3</v>
      </c>
      <c r="AF232" s="328">
        <f t="shared" si="130"/>
        <v>2230.0752594610517</v>
      </c>
      <c r="AG232" s="328">
        <f t="shared" si="131"/>
        <v>2187.1878145997739</v>
      </c>
      <c r="AH232" s="328">
        <f t="shared" si="132"/>
        <v>11.024992634482428</v>
      </c>
      <c r="AI232" s="328">
        <f t="shared" si="133"/>
        <v>222.72421521992317</v>
      </c>
      <c r="AJ232" s="328">
        <f t="shared" si="134"/>
        <v>8.3813489186999881</v>
      </c>
      <c r="AK232" s="337">
        <f t="shared" si="135"/>
        <v>1293.9656672345222</v>
      </c>
      <c r="AL232" s="42">
        <f t="shared" si="136"/>
        <v>25.727163295313922</v>
      </c>
    </row>
    <row r="233" spans="1:38" ht="15" x14ac:dyDescent="0.15">
      <c r="A233" s="116"/>
      <c r="B233" s="328">
        <f t="shared" si="107"/>
        <v>2230.0752594610517</v>
      </c>
      <c r="C233" s="328">
        <f t="shared" si="108"/>
        <v>2187.1878145997739</v>
      </c>
      <c r="D233" s="328">
        <f t="shared" si="109"/>
        <v>11.024992634482428</v>
      </c>
      <c r="E233" s="328">
        <f t="shared" si="72"/>
        <v>253.21066260504617</v>
      </c>
      <c r="F233" s="328">
        <f t="shared" si="110"/>
        <v>252.78514587512672</v>
      </c>
      <c r="G233" s="328">
        <f t="shared" si="111"/>
        <v>95124.977395078997</v>
      </c>
      <c r="H233" s="313">
        <f t="shared" si="112"/>
        <v>0.02</v>
      </c>
      <c r="I233" s="328">
        <f t="shared" si="113"/>
        <v>34.309955889022241</v>
      </c>
      <c r="J233" s="328">
        <f t="shared" si="74"/>
        <v>859</v>
      </c>
      <c r="K233" s="335">
        <f t="shared" si="114"/>
        <v>-1</v>
      </c>
      <c r="L233" s="323">
        <f t="shared" si="115"/>
        <v>11.004992634482429</v>
      </c>
      <c r="M233" s="323">
        <f t="shared" si="116"/>
        <v>11.014992634482429</v>
      </c>
      <c r="N233" s="328">
        <f t="shared" si="117"/>
        <v>-0.14823013402353524</v>
      </c>
      <c r="O233" s="328">
        <f t="shared" si="75"/>
        <v>29.124583875301543</v>
      </c>
      <c r="P233" s="332">
        <f t="shared" si="77"/>
        <v>228.97053665114424</v>
      </c>
      <c r="Q233" s="328">
        <f t="shared" si="118"/>
        <v>94669.991749536872</v>
      </c>
      <c r="R233" s="277">
        <f>IF(H233&gt;0, rate1(1,$L$52,$L$51,$L$54,L233,$L$53,$L$50,P233),"")</f>
        <v>2537.9382304523047</v>
      </c>
      <c r="S233" s="323">
        <f t="shared" si="119"/>
        <v>1.2807712270710714</v>
      </c>
      <c r="T233" s="323">
        <f t="shared" si="120"/>
        <v>0.52793918938856887</v>
      </c>
      <c r="U233" s="328">
        <f t="shared" si="121"/>
        <v>11.024992634482428</v>
      </c>
      <c r="V233" s="336">
        <f t="shared" si="122"/>
        <v>11.024992634482428</v>
      </c>
      <c r="W233" s="328">
        <f t="shared" si="123"/>
        <v>7.3133704780161679E-3</v>
      </c>
      <c r="X233" s="328">
        <f t="shared" si="124"/>
        <v>94769.43435868925</v>
      </c>
      <c r="Y233" s="328">
        <f t="shared" si="78"/>
        <v>229.38646879038069</v>
      </c>
      <c r="Z233" s="108">
        <f>IF(H233&gt;0, rate1(1,$L$52,$L$51,$L$54,U233,$L$53,$L$50,Y233),"")</f>
        <v>2538.1134507710703</v>
      </c>
      <c r="AA233" s="336">
        <f t="shared" si="125"/>
        <v>1.282028054322522</v>
      </c>
      <c r="AB233" s="336">
        <f t="shared" si="126"/>
        <v>-2.5931358125290384E-2</v>
      </c>
      <c r="AC233" s="328">
        <f t="shared" si="127"/>
        <v>0.52793918938856887</v>
      </c>
      <c r="AD233" s="328">
        <f t="shared" si="128"/>
        <v>-3.7883150942370727E-2</v>
      </c>
      <c r="AE233" s="328">
        <f t="shared" si="129"/>
        <v>-4.5814396296315566E-3</v>
      </c>
      <c r="AF233" s="328">
        <f t="shared" si="130"/>
        <v>2229.3990901376396</v>
      </c>
      <c r="AG233" s="328">
        <f t="shared" si="131"/>
        <v>2186.6598754103852</v>
      </c>
      <c r="AH233" s="328">
        <f t="shared" si="132"/>
        <v>11.005923526114511</v>
      </c>
      <c r="AI233" s="328">
        <f t="shared" si="133"/>
        <v>208.01892774769419</v>
      </c>
      <c r="AJ233" s="328">
        <f t="shared" si="134"/>
        <v>8.4391319541854593</v>
      </c>
      <c r="AK233" s="337">
        <f t="shared" si="135"/>
        <v>1315.1867142134281</v>
      </c>
      <c r="AL233" s="42">
        <f t="shared" si="136"/>
        <v>25.918483396187835</v>
      </c>
    </row>
    <row r="234" spans="1:38" ht="15" x14ac:dyDescent="0.15">
      <c r="A234" s="116"/>
      <c r="B234" s="328">
        <f t="shared" si="107"/>
        <v>2229.3990901376396</v>
      </c>
      <c r="C234" s="328">
        <f t="shared" si="108"/>
        <v>2186.6598754103852</v>
      </c>
      <c r="D234" s="328">
        <f t="shared" si="109"/>
        <v>11.005923526114511</v>
      </c>
      <c r="E234" s="328">
        <f t="shared" si="72"/>
        <v>253.98198431078913</v>
      </c>
      <c r="F234" s="328">
        <f t="shared" si="110"/>
        <v>253.59632345791766</v>
      </c>
      <c r="G234" s="328">
        <f t="shared" si="111"/>
        <v>94935.012464220606</v>
      </c>
      <c r="H234" s="313">
        <f t="shared" si="112"/>
        <v>0.02</v>
      </c>
      <c r="I234" s="328">
        <f t="shared" si="113"/>
        <v>34.191371781803539</v>
      </c>
      <c r="J234" s="328">
        <f t="shared" si="74"/>
        <v>859</v>
      </c>
      <c r="K234" s="335">
        <f t="shared" si="114"/>
        <v>-1</v>
      </c>
      <c r="L234" s="323">
        <f t="shared" si="115"/>
        <v>10.985923526114512</v>
      </c>
      <c r="M234" s="323">
        <f t="shared" si="116"/>
        <v>10.995923526114511</v>
      </c>
      <c r="N234" s="328">
        <f t="shared" si="117"/>
        <v>-0.14798625685220657</v>
      </c>
      <c r="O234" s="328">
        <f t="shared" si="75"/>
        <v>28.683668431652066</v>
      </c>
      <c r="P234" s="332">
        <f t="shared" si="77"/>
        <v>228.44166225283294</v>
      </c>
      <c r="Q234" s="328">
        <f t="shared" si="118"/>
        <v>94464.20047465674</v>
      </c>
      <c r="R234" s="277">
        <f>IF(H234&gt;0, rate1(1,$L$52,$L$51,$L$54,L234,$L$53,$L$50,P234),"")</f>
        <v>2537.7144797361143</v>
      </c>
      <c r="S234" s="323">
        <f t="shared" si="119"/>
        <v>1.2977463073988849</v>
      </c>
      <c r="T234" s="323">
        <f t="shared" si="120"/>
        <v>0.49702130026402747</v>
      </c>
      <c r="U234" s="328">
        <f t="shared" si="121"/>
        <v>11.005923526114511</v>
      </c>
      <c r="V234" s="336">
        <f t="shared" si="122"/>
        <v>11.005923526114511</v>
      </c>
      <c r="W234" s="328">
        <f t="shared" si="123"/>
        <v>7.2880935726118423E-3</v>
      </c>
      <c r="X234" s="328">
        <f t="shared" si="124"/>
        <v>94579.366310816651</v>
      </c>
      <c r="Y234" s="328">
        <f t="shared" si="78"/>
        <v>228.8573536448736</v>
      </c>
      <c r="Z234" s="108">
        <f>IF(H234&gt;0, rate1(1,$L$52,$L$51,$L$54,U234,$L$53,$L$50,Y234),"")</f>
        <v>2537.8904359182075</v>
      </c>
      <c r="AA234" s="336">
        <f t="shared" si="125"/>
        <v>1.2992383675350503</v>
      </c>
      <c r="AB234" s="336">
        <f t="shared" si="126"/>
        <v>-2.4355478318662381E-2</v>
      </c>
      <c r="AC234" s="328">
        <f t="shared" si="127"/>
        <v>0.49702130026402747</v>
      </c>
      <c r="AD234" s="328">
        <f t="shared" si="128"/>
        <v>-4.0239724111171105E-2</v>
      </c>
      <c r="AE234" s="328">
        <f t="shared" si="129"/>
        <v>-4.5983688007312793E-3</v>
      </c>
      <c r="AF234" s="328">
        <f t="shared" si="130"/>
        <v>2228.7540825805236</v>
      </c>
      <c r="AG234" s="328">
        <f t="shared" si="131"/>
        <v>2186.1628541101213</v>
      </c>
      <c r="AH234" s="328">
        <f t="shared" si="132"/>
        <v>10.986852776168535</v>
      </c>
      <c r="AI234" s="328">
        <f t="shared" si="133"/>
        <v>195.85390879580373</v>
      </c>
      <c r="AJ234" s="328">
        <f t="shared" si="134"/>
        <v>8.4935358177398488</v>
      </c>
      <c r="AK234" s="337">
        <f t="shared" si="135"/>
        <v>1334.9745100131761</v>
      </c>
      <c r="AL234" s="42">
        <f t="shared" si="136"/>
        <v>26.097171655123105</v>
      </c>
    </row>
    <row r="235" spans="1:38" ht="15" x14ac:dyDescent="0.15">
      <c r="A235" s="116"/>
      <c r="B235" s="328">
        <f t="shared" si="107"/>
        <v>2228.7540825805236</v>
      </c>
      <c r="C235" s="328">
        <f t="shared" si="108"/>
        <v>2186.1628541101213</v>
      </c>
      <c r="D235" s="328">
        <f t="shared" si="109"/>
        <v>10.986852776168535</v>
      </c>
      <c r="E235" s="328">
        <f t="shared" si="72"/>
        <v>254.68744347853936</v>
      </c>
      <c r="F235" s="328">
        <f t="shared" si="110"/>
        <v>254.33471389466425</v>
      </c>
      <c r="G235" s="328">
        <f t="shared" si="111"/>
        <v>94716.452008071923</v>
      </c>
      <c r="H235" s="313">
        <f t="shared" si="112"/>
        <v>0.02</v>
      </c>
      <c r="I235" s="328">
        <f t="shared" si="113"/>
        <v>34.072982776321808</v>
      </c>
      <c r="J235" s="328">
        <f t="shared" si="74"/>
        <v>859</v>
      </c>
      <c r="K235" s="335">
        <f t="shared" si="114"/>
        <v>-1</v>
      </c>
      <c r="L235" s="323">
        <f t="shared" si="115"/>
        <v>10.966852776168535</v>
      </c>
      <c r="M235" s="323">
        <f t="shared" si="116"/>
        <v>10.976852776168535</v>
      </c>
      <c r="N235" s="328">
        <f t="shared" si="117"/>
        <v>-0.14774231492347667</v>
      </c>
      <c r="O235" s="328">
        <f t="shared" si="75"/>
        <v>28.265988080360231</v>
      </c>
      <c r="P235" s="332">
        <f t="shared" si="77"/>
        <v>227.91304875218464</v>
      </c>
      <c r="Q235" s="328">
        <f t="shared" si="118"/>
        <v>94232.483621731037</v>
      </c>
      <c r="R235" s="277">
        <f>IF(H235&gt;0, rate1(1,$L$52,$L$51,$L$54,L235,$L$53,$L$50,P235),"")</f>
        <v>2537.4897683443123</v>
      </c>
      <c r="S235" s="323">
        <f t="shared" si="119"/>
        <v>1.3138087998376202</v>
      </c>
      <c r="T235" s="323">
        <f t="shared" si="120"/>
        <v>0.47080360716438052</v>
      </c>
      <c r="U235" s="328">
        <f t="shared" si="121"/>
        <v>10.986852776168535</v>
      </c>
      <c r="V235" s="336">
        <f t="shared" si="122"/>
        <v>10.986852776168535</v>
      </c>
      <c r="W235" s="328">
        <f t="shared" si="123"/>
        <v>7.2628582543075026E-3</v>
      </c>
      <c r="X235" s="328">
        <f t="shared" si="124"/>
        <v>94360.550454510318</v>
      </c>
      <c r="Y235" s="328">
        <f t="shared" si="78"/>
        <v>228.32849909792554</v>
      </c>
      <c r="Z235" s="108">
        <f>IF(H235&gt;0, rate1(1,$L$52,$L$51,$L$54,U235,$L$53,$L$50,Y235),"")</f>
        <v>2537.6664648915353</v>
      </c>
      <c r="AA235" s="336">
        <f t="shared" si="125"/>
        <v>1.3155027299120707</v>
      </c>
      <c r="AB235" s="336">
        <f t="shared" si="126"/>
        <v>-2.3019953761831569E-2</v>
      </c>
      <c r="AC235" s="328">
        <f t="shared" si="127"/>
        <v>0.47080360716438052</v>
      </c>
      <c r="AD235" s="328">
        <f t="shared" si="128"/>
        <v>-4.2480558125836586E-2</v>
      </c>
      <c r="AE235" s="328">
        <f t="shared" si="129"/>
        <v>-4.6306599416201539E-3</v>
      </c>
      <c r="AF235" s="328">
        <f t="shared" si="130"/>
        <v>2228.1355366584357</v>
      </c>
      <c r="AG235" s="328">
        <f t="shared" si="131"/>
        <v>2185.692050502957</v>
      </c>
      <c r="AH235" s="328">
        <f t="shared" si="132"/>
        <v>10.967780384448332</v>
      </c>
      <c r="AI235" s="328">
        <f t="shared" si="133"/>
        <v>185.53911548245389</v>
      </c>
      <c r="AJ235" s="328">
        <f t="shared" si="134"/>
        <v>8.5450744609294187</v>
      </c>
      <c r="AK235" s="337">
        <f t="shared" si="135"/>
        <v>1353.567903285872</v>
      </c>
      <c r="AL235" s="42">
        <f t="shared" si="136"/>
        <v>26.2654101627787</v>
      </c>
    </row>
    <row r="236" spans="1:38" ht="15" x14ac:dyDescent="0.15">
      <c r="A236" s="116"/>
      <c r="B236" s="328">
        <f t="shared" si="107"/>
        <v>2228.1355366584357</v>
      </c>
      <c r="C236" s="328">
        <f t="shared" si="108"/>
        <v>2185.692050502957</v>
      </c>
      <c r="D236" s="328">
        <f t="shared" si="109"/>
        <v>10.967780384448332</v>
      </c>
      <c r="E236" s="328">
        <f t="shared" si="72"/>
        <v>255.33713200670655</v>
      </c>
      <c r="F236" s="328">
        <f t="shared" si="110"/>
        <v>255.01228774262296</v>
      </c>
      <c r="G236" s="328">
        <f t="shared" si="111"/>
        <v>94474.167782692108</v>
      </c>
      <c r="H236" s="313">
        <f t="shared" si="112"/>
        <v>0.02</v>
      </c>
      <c r="I236" s="328">
        <f t="shared" si="113"/>
        <v>33.95478892438296</v>
      </c>
      <c r="J236" s="328">
        <f t="shared" si="74"/>
        <v>859</v>
      </c>
      <c r="K236" s="335">
        <f t="shared" si="114"/>
        <v>-1</v>
      </c>
      <c r="L236" s="323">
        <f t="shared" si="115"/>
        <v>10.947780384448333</v>
      </c>
      <c r="M236" s="323">
        <f t="shared" si="116"/>
        <v>10.957780384448332</v>
      </c>
      <c r="N236" s="328">
        <f t="shared" si="117"/>
        <v>-0.14749830822344734</v>
      </c>
      <c r="O236" s="328">
        <f t="shared" si="75"/>
        <v>27.867556838785042</v>
      </c>
      <c r="P236" s="332">
        <f t="shared" si="77"/>
        <v>227.38469657758105</v>
      </c>
      <c r="Q236" s="328">
        <f t="shared" si="118"/>
        <v>93978.986146273484</v>
      </c>
      <c r="R236" s="277">
        <f>IF(H236&gt;0, rate1(1,$L$52,$L$51,$L$54,L236,$L$53,$L$50,P236),"")</f>
        <v>2537.2640903426386</v>
      </c>
      <c r="S236" s="323">
        <f t="shared" si="119"/>
        <v>1.3291261019026734</v>
      </c>
      <c r="T236" s="323">
        <f t="shared" si="120"/>
        <v>0.44815135405779627</v>
      </c>
      <c r="U236" s="328">
        <f t="shared" si="121"/>
        <v>10.967780384448332</v>
      </c>
      <c r="V236" s="336">
        <f t="shared" si="122"/>
        <v>10.967780384448332</v>
      </c>
      <c r="W236" s="328">
        <f t="shared" si="123"/>
        <v>7.2376645341734047E-3</v>
      </c>
      <c r="X236" s="328">
        <f t="shared" si="124"/>
        <v>94117.88364611617</v>
      </c>
      <c r="Y236" s="328">
        <f t="shared" si="78"/>
        <v>227.79990557703729</v>
      </c>
      <c r="Z236" s="108">
        <f>IF(H236&gt;0, rate1(1,$L$52,$L$51,$L$54,U236,$L$53,$L$50,Y236),"")</f>
        <v>2537.4415317929165</v>
      </c>
      <c r="AA236" s="336">
        <f t="shared" si="125"/>
        <v>1.3309974194106409</v>
      </c>
      <c r="AB236" s="336">
        <f t="shared" si="126"/>
        <v>-2.1866226471071785E-2</v>
      </c>
      <c r="AC236" s="328">
        <f t="shared" si="127"/>
        <v>0.44815135405779627</v>
      </c>
      <c r="AD236" s="328">
        <f t="shared" si="128"/>
        <v>-4.462777992057719E-2</v>
      </c>
      <c r="AE236" s="328">
        <f t="shared" si="129"/>
        <v>-4.673181788767705E-3</v>
      </c>
      <c r="AF236" s="328">
        <f t="shared" si="130"/>
        <v>2227.5398869961546</v>
      </c>
      <c r="AG236" s="328">
        <f t="shared" si="131"/>
        <v>2185.2438991488993</v>
      </c>
      <c r="AH236" s="328">
        <f t="shared" si="132"/>
        <v>10.948706350757451</v>
      </c>
      <c r="AI236" s="328">
        <f t="shared" si="133"/>
        <v>176.62779202352434</v>
      </c>
      <c r="AJ236" s="328">
        <f t="shared" si="134"/>
        <v>8.5941377364915095</v>
      </c>
      <c r="AK236" s="337">
        <f t="shared" si="135"/>
        <v>1371.141510013086</v>
      </c>
      <c r="AL236" s="42">
        <f t="shared" si="136"/>
        <v>26.424788262978129</v>
      </c>
    </row>
    <row r="237" spans="1:38" ht="15" x14ac:dyDescent="0.15">
      <c r="A237" s="116"/>
      <c r="B237" s="328">
        <f t="shared" si="107"/>
        <v>2227.5398869961546</v>
      </c>
      <c r="C237" s="328">
        <f t="shared" si="108"/>
        <v>2185.2438991488993</v>
      </c>
      <c r="D237" s="328">
        <f t="shared" si="109"/>
        <v>10.948706350757451</v>
      </c>
      <c r="E237" s="328">
        <f t="shared" si="72"/>
        <v>255.93870804653221</v>
      </c>
      <c r="F237" s="328">
        <f t="shared" si="110"/>
        <v>255.63792002661938</v>
      </c>
      <c r="G237" s="328">
        <f t="shared" si="111"/>
        <v>94211.795264409084</v>
      </c>
      <c r="H237" s="313">
        <f t="shared" si="112"/>
        <v>0.02</v>
      </c>
      <c r="I237" s="328">
        <f t="shared" si="113"/>
        <v>33.836790277804177</v>
      </c>
      <c r="J237" s="328">
        <f t="shared" si="74"/>
        <v>859</v>
      </c>
      <c r="K237" s="335">
        <f t="shared" si="114"/>
        <v>-1</v>
      </c>
      <c r="L237" s="323">
        <f t="shared" si="115"/>
        <v>10.928706350757452</v>
      </c>
      <c r="M237" s="323">
        <f t="shared" si="116"/>
        <v>10.938706350757451</v>
      </c>
      <c r="N237" s="328">
        <f t="shared" si="117"/>
        <v>-0.14725423673843352</v>
      </c>
      <c r="O237" s="328">
        <f t="shared" si="75"/>
        <v>27.485471362437075</v>
      </c>
      <c r="P237" s="332">
        <f t="shared" si="77"/>
        <v>226.85660615862781</v>
      </c>
      <c r="Q237" s="328">
        <f t="shared" si="118"/>
        <v>93706.872972459882</v>
      </c>
      <c r="R237" s="277">
        <f>IF(H237&gt;0, rate1(1,$L$52,$L$51,$L$54,L237,$L$53,$L$50,P237),"")</f>
        <v>2537.0374397489259</v>
      </c>
      <c r="S237" s="323">
        <f t="shared" si="119"/>
        <v>1.3438208652207511</v>
      </c>
      <c r="T237" s="323">
        <f t="shared" si="120"/>
        <v>0.42828766847494426</v>
      </c>
      <c r="U237" s="328">
        <f t="shared" si="121"/>
        <v>10.948706350757451</v>
      </c>
      <c r="V237" s="336">
        <f t="shared" si="122"/>
        <v>10.948706350757451</v>
      </c>
      <c r="W237" s="328">
        <f t="shared" si="123"/>
        <v>7.2125124231661175E-3</v>
      </c>
      <c r="X237" s="328">
        <f t="shared" si="124"/>
        <v>93855.020053184664</v>
      </c>
      <c r="Y237" s="328">
        <f t="shared" si="78"/>
        <v>227.2715735109291</v>
      </c>
      <c r="Z237" s="108">
        <f>IF(H237&gt;0, rate1(1,$L$52,$L$51,$L$54,U237,$L$53,$L$50,Y237),"")</f>
        <v>2537.2156306766683</v>
      </c>
      <c r="AA237" s="336">
        <f t="shared" si="125"/>
        <v>1.3458508690735191</v>
      </c>
      <c r="AB237" s="336">
        <f t="shared" si="126"/>
        <v>-2.0854400171054419E-2</v>
      </c>
      <c r="AC237" s="328">
        <f t="shared" si="127"/>
        <v>0.42828766847494426</v>
      </c>
      <c r="AD237" s="328">
        <f t="shared" si="128"/>
        <v>-4.6697585459829889E-2</v>
      </c>
      <c r="AE237" s="328">
        <f t="shared" si="129"/>
        <v>-4.7232163015091646E-3</v>
      </c>
      <c r="AF237" s="328">
        <f t="shared" si="130"/>
        <v>2226.9643450909412</v>
      </c>
      <c r="AG237" s="328">
        <f t="shared" si="131"/>
        <v>2184.8156114804242</v>
      </c>
      <c r="AH237" s="328">
        <f t="shared" si="132"/>
        <v>10.929630674899103</v>
      </c>
      <c r="AI237" s="328">
        <f t="shared" si="133"/>
        <v>168.81409070468001</v>
      </c>
      <c r="AJ237" s="328">
        <f t="shared" si="134"/>
        <v>8.6410305394650315</v>
      </c>
      <c r="AK237" s="337">
        <f t="shared" si="135"/>
        <v>1387.8282736718029</v>
      </c>
      <c r="AL237" s="42">
        <f t="shared" si="136"/>
        <v>26.576511536326336</v>
      </c>
    </row>
    <row r="238" spans="1:38" ht="15" x14ac:dyDescent="0.15">
      <c r="A238" s="116"/>
      <c r="B238" s="328">
        <f t="shared" si="107"/>
        <v>2226.9643450909412</v>
      </c>
      <c r="C238" s="328">
        <f t="shared" si="108"/>
        <v>2184.8156114804242</v>
      </c>
      <c r="D238" s="328">
        <f t="shared" si="109"/>
        <v>10.929630674899103</v>
      </c>
      <c r="E238" s="328">
        <f t="shared" si="72"/>
        <v>256.49816298466152</v>
      </c>
      <c r="F238" s="328">
        <f t="shared" si="110"/>
        <v>256.21843551559687</v>
      </c>
      <c r="G238" s="328">
        <f t="shared" si="111"/>
        <v>93932.147468774885</v>
      </c>
      <c r="H238" s="313">
        <f t="shared" si="112"/>
        <v>0.02</v>
      </c>
      <c r="I238" s="328">
        <f t="shared" si="113"/>
        <v>33.718986888413568</v>
      </c>
      <c r="J238" s="328">
        <f t="shared" si="74"/>
        <v>859</v>
      </c>
      <c r="K238" s="335">
        <f t="shared" si="114"/>
        <v>-1</v>
      </c>
      <c r="L238" s="323">
        <f t="shared" si="115"/>
        <v>10.909630674899104</v>
      </c>
      <c r="M238" s="323">
        <f t="shared" si="116"/>
        <v>10.919630674899103</v>
      </c>
      <c r="N238" s="328">
        <f t="shared" si="117"/>
        <v>-0.14701010045450857</v>
      </c>
      <c r="O238" s="328">
        <f t="shared" si="75"/>
        <v>27.117529263358961</v>
      </c>
      <c r="P238" s="332">
        <f t="shared" si="77"/>
        <v>226.32877792615827</v>
      </c>
      <c r="Q238" s="328">
        <f t="shared" si="118"/>
        <v>93418.635054140424</v>
      </c>
      <c r="R238" s="277">
        <f>IF(H238&gt;0, rate1(1,$L$52,$L$51,$L$54,L238,$L$53,$L$50,P238),"")</f>
        <v>2536.809810532623</v>
      </c>
      <c r="S238" s="323">
        <f t="shared" si="119"/>
        <v>1.357986621584083</v>
      </c>
      <c r="T238" s="323">
        <f t="shared" si="120"/>
        <v>0.41065808494181172</v>
      </c>
      <c r="U238" s="328">
        <f t="shared" si="121"/>
        <v>10.929630674899103</v>
      </c>
      <c r="V238" s="336">
        <f t="shared" si="122"/>
        <v>10.929630674899103</v>
      </c>
      <c r="W238" s="328">
        <f t="shared" si="123"/>
        <v>7.1874019324269511E-3</v>
      </c>
      <c r="X238" s="328">
        <f t="shared" si="124"/>
        <v>93574.787125435658</v>
      </c>
      <c r="Y238" s="328">
        <f t="shared" si="78"/>
        <v>226.74350332954481</v>
      </c>
      <c r="Z238" s="108">
        <f>IF(H238&gt;0, rate1(1,$L$52,$L$51,$L$54,U238,$L$53,$L$50,Y238),"")</f>
        <v>2536.9887555490832</v>
      </c>
      <c r="AA238" s="336">
        <f t="shared" si="125"/>
        <v>1.3601605923575038</v>
      </c>
      <c r="AB238" s="336">
        <f t="shared" si="126"/>
        <v>-1.995610315215322E-2</v>
      </c>
      <c r="AC238" s="328">
        <f t="shared" si="127"/>
        <v>0.41065808494181172</v>
      </c>
      <c r="AD238" s="328">
        <f t="shared" si="128"/>
        <v>-4.8702316436394777E-2</v>
      </c>
      <c r="AE238" s="328">
        <f t="shared" si="129"/>
        <v>-4.7791671115808478E-3</v>
      </c>
      <c r="AF238" s="328">
        <f t="shared" si="130"/>
        <v>2226.4066769055448</v>
      </c>
      <c r="AG238" s="328">
        <f t="shared" si="131"/>
        <v>2184.4049533954826</v>
      </c>
      <c r="AH238" s="328">
        <f t="shared" si="132"/>
        <v>10.910553356676088</v>
      </c>
      <c r="AI238" s="328">
        <f t="shared" si="133"/>
        <v>161.87972911362669</v>
      </c>
      <c r="AJ238" s="328">
        <f t="shared" si="134"/>
        <v>8.6859971308854842</v>
      </c>
      <c r="AK238" s="337">
        <f t="shared" si="135"/>
        <v>1403.7325522230196</v>
      </c>
      <c r="AL238" s="42">
        <f t="shared" si="136"/>
        <v>26.721522840241658</v>
      </c>
    </row>
    <row r="239" spans="1:38" ht="15" x14ac:dyDescent="0.15">
      <c r="A239" s="116"/>
      <c r="B239" s="328">
        <f t="shared" si="107"/>
        <v>2226.4066769055448</v>
      </c>
      <c r="C239" s="328">
        <f t="shared" si="108"/>
        <v>2184.4049533954826</v>
      </c>
      <c r="D239" s="328">
        <f t="shared" si="109"/>
        <v>10.910553356676088</v>
      </c>
      <c r="E239" s="328">
        <f t="shared" si="72"/>
        <v>257.02029826225578</v>
      </c>
      <c r="F239" s="328">
        <f t="shared" si="110"/>
        <v>256.75923062345862</v>
      </c>
      <c r="G239" s="328">
        <f t="shared" si="111"/>
        <v>93637.46202091944</v>
      </c>
      <c r="H239" s="313">
        <f t="shared" si="112"/>
        <v>0.02</v>
      </c>
      <c r="I239" s="328">
        <f t="shared" si="113"/>
        <v>33.60137880804978</v>
      </c>
      <c r="J239" s="328">
        <f t="shared" si="74"/>
        <v>859</v>
      </c>
      <c r="K239" s="335">
        <f t="shared" si="114"/>
        <v>-1</v>
      </c>
      <c r="L239" s="323">
        <f t="shared" si="115"/>
        <v>10.890553356676088</v>
      </c>
      <c r="M239" s="323">
        <f t="shared" si="116"/>
        <v>10.900553356676088</v>
      </c>
      <c r="N239" s="328">
        <f t="shared" si="117"/>
        <v>-0.14676589935787376</v>
      </c>
      <c r="O239" s="328">
        <f t="shared" si="75"/>
        <v>26.762008039858834</v>
      </c>
      <c r="P239" s="332">
        <f t="shared" si="77"/>
        <v>225.80121231223754</v>
      </c>
      <c r="Q239" s="328">
        <f t="shared" si="118"/>
        <v>93116.280250851123</v>
      </c>
      <c r="R239" s="277">
        <f>IF(H239&gt;0, rate1(1,$L$52,$L$51,$L$54,L239,$L$53,$L$50,P239),"")</f>
        <v>2536.5811966143092</v>
      </c>
      <c r="S239" s="323">
        <f t="shared" si="119"/>
        <v>1.3716968873783206</v>
      </c>
      <c r="T239" s="323">
        <f t="shared" si="120"/>
        <v>0.39485372178673223</v>
      </c>
      <c r="U239" s="328">
        <f t="shared" si="121"/>
        <v>10.910553356676088</v>
      </c>
      <c r="V239" s="336">
        <f t="shared" si="122"/>
        <v>10.910553356676088</v>
      </c>
      <c r="W239" s="328">
        <f t="shared" si="123"/>
        <v>7.1623330729551071E-3</v>
      </c>
      <c r="X239" s="328">
        <f t="shared" si="124"/>
        <v>93279.43394839573</v>
      </c>
      <c r="Y239" s="328">
        <f t="shared" si="78"/>
        <v>226.21569546405584</v>
      </c>
      <c r="Z239" s="108">
        <f>IF(H239&gt;0, rate1(1,$L$52,$L$51,$L$54,U239,$L$53,$L$50,Y239),"")</f>
        <v>2536.760900367954</v>
      </c>
      <c r="AA239" s="336">
        <f t="shared" si="125"/>
        <v>1.3740029651289467</v>
      </c>
      <c r="AB239" s="336">
        <f t="shared" si="126"/>
        <v>-1.9150471361866653E-2</v>
      </c>
      <c r="AC239" s="328">
        <f t="shared" si="127"/>
        <v>0.39485372178673223</v>
      </c>
      <c r="AD239" s="328">
        <f t="shared" si="128"/>
        <v>-5.065166895097007E-2</v>
      </c>
      <c r="AE239" s="328">
        <f t="shared" si="129"/>
        <v>-4.8400346172262172E-3</v>
      </c>
      <c r="AF239" s="328">
        <f t="shared" si="130"/>
        <v>2225.8650572844003</v>
      </c>
      <c r="AG239" s="328">
        <f t="shared" si="131"/>
        <v>2184.010099673696</v>
      </c>
      <c r="AH239" s="328">
        <f t="shared" si="132"/>
        <v>10.891474395891036</v>
      </c>
      <c r="AI239" s="328">
        <f t="shared" si="133"/>
        <v>155.66374232914819</v>
      </c>
      <c r="AJ239" s="328">
        <f t="shared" si="134"/>
        <v>8.7292370593102468</v>
      </c>
      <c r="AK239" s="337">
        <f t="shared" si="135"/>
        <v>1418.9382628103263</v>
      </c>
      <c r="AL239" s="42">
        <f t="shared" si="136"/>
        <v>26.860577527550262</v>
      </c>
    </row>
    <row r="240" spans="1:38" ht="15" x14ac:dyDescent="0.15">
      <c r="A240" s="116"/>
      <c r="B240" s="328">
        <f t="shared" si="107"/>
        <v>2225.8650572844003</v>
      </c>
      <c r="C240" s="328">
        <f t="shared" si="108"/>
        <v>2184.010099673696</v>
      </c>
      <c r="D240" s="328">
        <f t="shared" si="109"/>
        <v>10.891474395891036</v>
      </c>
      <c r="E240" s="328">
        <f t="shared" si="72"/>
        <v>257.50903758840565</v>
      </c>
      <c r="F240" s="328">
        <f t="shared" si="110"/>
        <v>257.26466792533074</v>
      </c>
      <c r="G240" s="328">
        <f t="shared" si="111"/>
        <v>93329.558393532556</v>
      </c>
      <c r="H240" s="313">
        <f t="shared" si="112"/>
        <v>0.02</v>
      </c>
      <c r="I240" s="328">
        <f t="shared" si="113"/>
        <v>33.48396608856347</v>
      </c>
      <c r="J240" s="328">
        <f t="shared" si="74"/>
        <v>859</v>
      </c>
      <c r="K240" s="335">
        <f t="shared" si="114"/>
        <v>-1</v>
      </c>
      <c r="L240" s="323">
        <f t="shared" si="115"/>
        <v>10.871474395891036</v>
      </c>
      <c r="M240" s="323">
        <f t="shared" si="116"/>
        <v>10.881474395891036</v>
      </c>
      <c r="N240" s="328">
        <f t="shared" si="117"/>
        <v>-0.14652163343470193</v>
      </c>
      <c r="O240" s="328">
        <f t="shared" si="75"/>
        <v>26.417527692236398</v>
      </c>
      <c r="P240" s="332">
        <f t="shared" si="77"/>
        <v>225.27390975017491</v>
      </c>
      <c r="Q240" s="328">
        <f t="shared" si="118"/>
        <v>92801.458685502803</v>
      </c>
      <c r="R240" s="277">
        <f>IF(H240&gt;0, rate1(1,$L$52,$L$51,$L$54,L240,$L$53,$L$50,P240),"")</f>
        <v>2536.351591865207</v>
      </c>
      <c r="S240" s="323">
        <f t="shared" si="119"/>
        <v>1.3850108497812887</v>
      </c>
      <c r="T240" s="323">
        <f t="shared" si="120"/>
        <v>0.38056494646303024</v>
      </c>
      <c r="U240" s="328">
        <f t="shared" si="121"/>
        <v>10.891474395891036</v>
      </c>
      <c r="V240" s="336">
        <f t="shared" si="122"/>
        <v>10.891474395891036</v>
      </c>
      <c r="W240" s="328">
        <f t="shared" si="123"/>
        <v>7.1373058557782088E-3</v>
      </c>
      <c r="X240" s="328">
        <f t="shared" si="124"/>
        <v>92970.789297154799</v>
      </c>
      <c r="Y240" s="328">
        <f t="shared" si="78"/>
        <v>225.68815034687344</v>
      </c>
      <c r="Z240" s="108">
        <f>IF(H240&gt;0, rate1(1,$L$52,$L$51,$L$54,U240,$L$53,$L$50,Y240),"")</f>
        <v>2536.5320590420888</v>
      </c>
      <c r="AA240" s="336">
        <f t="shared" si="125"/>
        <v>1.3874392967893496</v>
      </c>
      <c r="AB240" s="336">
        <f t="shared" si="126"/>
        <v>-1.8421739650376134E-2</v>
      </c>
      <c r="AC240" s="328">
        <f t="shared" si="127"/>
        <v>0.38056494646303024</v>
      </c>
      <c r="AD240" s="328">
        <f t="shared" si="128"/>
        <v>-5.2553447672677042E-2</v>
      </c>
      <c r="AE240" s="328">
        <f t="shared" si="129"/>
        <v>-4.9051662013749929E-3</v>
      </c>
      <c r="AF240" s="328">
        <f t="shared" si="130"/>
        <v>2225.3379707045028</v>
      </c>
      <c r="AG240" s="328">
        <f t="shared" si="131"/>
        <v>2183.629534727233</v>
      </c>
      <c r="AH240" s="328">
        <f t="shared" si="132"/>
        <v>10.87239379234617</v>
      </c>
      <c r="AI240" s="328">
        <f t="shared" si="133"/>
        <v>150.04423979846055</v>
      </c>
      <c r="AJ240" s="328">
        <f t="shared" si="134"/>
        <v>8.7709160148098189</v>
      </c>
      <c r="AK240" s="337">
        <f t="shared" si="135"/>
        <v>1433.5142205707061</v>
      </c>
      <c r="AL240" s="42">
        <f t="shared" si="136"/>
        <v>26.994292682211</v>
      </c>
    </row>
    <row r="241" spans="1:38" ht="15" x14ac:dyDescent="0.15">
      <c r="A241" s="116"/>
      <c r="B241" s="328">
        <f t="shared" si="107"/>
        <v>2225.3379707045028</v>
      </c>
      <c r="C241" s="328">
        <f t="shared" si="108"/>
        <v>2183.629534727233</v>
      </c>
      <c r="D241" s="328">
        <f t="shared" si="109"/>
        <v>10.87239379234617</v>
      </c>
      <c r="E241" s="328">
        <f t="shared" si="72"/>
        <v>257.96763984203511</v>
      </c>
      <c r="F241" s="328">
        <f t="shared" si="110"/>
        <v>257.73833871522038</v>
      </c>
      <c r="G241" s="328">
        <f t="shared" si="111"/>
        <v>93009.942869938517</v>
      </c>
      <c r="H241" s="313">
        <f t="shared" si="112"/>
        <v>0.02</v>
      </c>
      <c r="I241" s="328">
        <f t="shared" si="113"/>
        <v>33.366748781815843</v>
      </c>
      <c r="J241" s="328">
        <f t="shared" si="74"/>
        <v>859</v>
      </c>
      <c r="K241" s="335">
        <f t="shared" si="114"/>
        <v>-1</v>
      </c>
      <c r="L241" s="323">
        <f t="shared" si="115"/>
        <v>10.85239379234617</v>
      </c>
      <c r="M241" s="323">
        <f t="shared" si="116"/>
        <v>10.86239379234617</v>
      </c>
      <c r="N241" s="328">
        <f t="shared" si="117"/>
        <v>-0.14627730267118011</v>
      </c>
      <c r="O241" s="328">
        <f t="shared" si="75"/>
        <v>26.082960793394228</v>
      </c>
      <c r="P241" s="332">
        <f t="shared" si="77"/>
        <v>224.74687067452362</v>
      </c>
      <c r="Q241" s="328">
        <f t="shared" si="118"/>
        <v>92475.548474502561</v>
      </c>
      <c r="R241" s="277">
        <f>IF(H241&gt;0, rate1(1,$L$52,$L$51,$L$54,L241,$L$53,$L$50,P241),"")</f>
        <v>2536.1209901066841</v>
      </c>
      <c r="S241" s="323">
        <f t="shared" si="119"/>
        <v>1.3979771044537455</v>
      </c>
      <c r="T241" s="323">
        <f t="shared" si="120"/>
        <v>0.36755205521673689</v>
      </c>
      <c r="U241" s="328">
        <f t="shared" si="121"/>
        <v>10.87239379234617</v>
      </c>
      <c r="V241" s="336">
        <f t="shared" si="122"/>
        <v>10.87239379234617</v>
      </c>
      <c r="W241" s="328">
        <f t="shared" si="123"/>
        <v>7.1123202920233553E-3</v>
      </c>
      <c r="X241" s="328">
        <f t="shared" si="124"/>
        <v>92650.367143424039</v>
      </c>
      <c r="Y241" s="328">
        <f t="shared" si="78"/>
        <v>225.16086841164852</v>
      </c>
      <c r="Z241" s="108">
        <f>IF(H241&gt;0, rate1(1,$L$52,$L$51,$L$54,U241,$L$53,$L$50,Y241),"")</f>
        <v>2536.3022254308162</v>
      </c>
      <c r="AA241" s="336">
        <f t="shared" si="125"/>
        <v>1.4005198006732815</v>
      </c>
      <c r="AB241" s="336">
        <f t="shared" si="126"/>
        <v>-1.7757724537132515E-2</v>
      </c>
      <c r="AC241" s="328">
        <f t="shared" si="127"/>
        <v>0.36755205521673689</v>
      </c>
      <c r="AD241" s="328">
        <f t="shared" si="128"/>
        <v>-5.44140611272231E-2</v>
      </c>
      <c r="AE241" s="328">
        <f t="shared" si="129"/>
        <v>-4.9741242355630802E-3</v>
      </c>
      <c r="AF241" s="328">
        <f t="shared" si="130"/>
        <v>2224.8241413466149</v>
      </c>
      <c r="AG241" s="328">
        <f t="shared" si="131"/>
        <v>2183.2619826720161</v>
      </c>
      <c r="AH241" s="328">
        <f t="shared" si="132"/>
        <v>10.853311545843354</v>
      </c>
      <c r="AI241" s="328">
        <f t="shared" si="133"/>
        <v>144.92686139602333</v>
      </c>
      <c r="AJ241" s="328">
        <f t="shared" si="134"/>
        <v>8.8111734763087135</v>
      </c>
      <c r="AK241" s="337">
        <f t="shared" si="135"/>
        <v>1447.5177832105896</v>
      </c>
      <c r="AL241" s="42">
        <f t="shared" si="136"/>
        <v>27.123180684197877</v>
      </c>
    </row>
    <row r="242" spans="1:38" ht="15" x14ac:dyDescent="0.15">
      <c r="A242" s="116"/>
      <c r="B242" s="328">
        <f t="shared" si="107"/>
        <v>2224.8241413466149</v>
      </c>
      <c r="C242" s="328">
        <f t="shared" si="108"/>
        <v>2183.2619826720161</v>
      </c>
      <c r="D242" s="328">
        <f t="shared" si="109"/>
        <v>10.853311545843354</v>
      </c>
      <c r="E242" s="328">
        <f t="shared" si="72"/>
        <v>258.39884911277431</v>
      </c>
      <c r="F242" s="328">
        <f t="shared" si="110"/>
        <v>258.18324447740474</v>
      </c>
      <c r="G242" s="328">
        <f t="shared" si="111"/>
        <v>92679.881303783841</v>
      </c>
      <c r="H242" s="313">
        <f t="shared" si="112"/>
        <v>0.02</v>
      </c>
      <c r="I242" s="328">
        <f t="shared" si="113"/>
        <v>33.249726939679022</v>
      </c>
      <c r="J242" s="328">
        <f t="shared" si="74"/>
        <v>859</v>
      </c>
      <c r="K242" s="335">
        <f t="shared" si="114"/>
        <v>-1</v>
      </c>
      <c r="L242" s="323">
        <f t="shared" si="115"/>
        <v>10.833311545843355</v>
      </c>
      <c r="M242" s="323">
        <f t="shared" si="116"/>
        <v>10.843311545843354</v>
      </c>
      <c r="N242" s="328">
        <f t="shared" si="117"/>
        <v>-0.14603290705336747</v>
      </c>
      <c r="O242" s="328">
        <f t="shared" si="75"/>
        <v>25.757371181103224</v>
      </c>
      <c r="P242" s="332">
        <f t="shared" si="77"/>
        <v>224.22009552108727</v>
      </c>
      <c r="Q242" s="328">
        <f t="shared" si="118"/>
        <v>92139.716315488273</v>
      </c>
      <c r="R242" s="277">
        <f>IF(H242&gt;0, rate1(1,$L$52,$L$51,$L$54,L242,$L$53,$L$50,P242),"")</f>
        <v>2535.8893851097528</v>
      </c>
      <c r="S242" s="323">
        <f t="shared" si="119"/>
        <v>1.4106362126807079</v>
      </c>
      <c r="T242" s="323">
        <f t="shared" si="120"/>
        <v>0.35562598364142817</v>
      </c>
      <c r="U242" s="328">
        <f t="shared" si="121"/>
        <v>10.853311545843354</v>
      </c>
      <c r="V242" s="336">
        <f t="shared" si="122"/>
        <v>10.853311545843354</v>
      </c>
      <c r="W242" s="328">
        <f t="shared" si="123"/>
        <v>7.0873763926755373E-3</v>
      </c>
      <c r="X242" s="328">
        <f t="shared" si="124"/>
        <v>92319.439791918703</v>
      </c>
      <c r="Y242" s="328">
        <f t="shared" si="78"/>
        <v>224.63385009327811</v>
      </c>
      <c r="Z242" s="108">
        <f>IF(H242&gt;0, rate1(1,$L$52,$L$51,$L$54,U242,$L$53,$L$50,Y242),"")</f>
        <v>2536.0713933434899</v>
      </c>
      <c r="AA242" s="336">
        <f t="shared" si="125"/>
        <v>1.413286298835106</v>
      </c>
      <c r="AB242" s="336">
        <f t="shared" si="126"/>
        <v>-1.714882978858023E-2</v>
      </c>
      <c r="AC242" s="328">
        <f t="shared" si="127"/>
        <v>0.35562598364142817</v>
      </c>
      <c r="AD242" s="328">
        <f t="shared" si="128"/>
        <v>-5.6238860263275001E-2</v>
      </c>
      <c r="AE242" s="328">
        <f t="shared" si="129"/>
        <v>-5.0466110362894856E-3</v>
      </c>
      <c r="AF242" s="328">
        <f t="shared" si="130"/>
        <v>2224.3224824559202</v>
      </c>
      <c r="AG242" s="328">
        <f t="shared" si="131"/>
        <v>2182.9063566883747</v>
      </c>
      <c r="AH242" s="328">
        <f t="shared" si="132"/>
        <v>10.834227656184153</v>
      </c>
      <c r="AI242" s="328">
        <f t="shared" si="133"/>
        <v>140.23718295032683</v>
      </c>
      <c r="AJ242" s="328">
        <f t="shared" si="134"/>
        <v>8.8501282493504707</v>
      </c>
      <c r="AK242" s="337">
        <f t="shared" si="135"/>
        <v>1460.9974223093532</v>
      </c>
      <c r="AL242" s="42">
        <f t="shared" si="136"/>
        <v>27.247672858137062</v>
      </c>
    </row>
    <row r="243" spans="1:38" ht="15" x14ac:dyDescent="0.15">
      <c r="A243" s="116"/>
      <c r="B243" s="328">
        <f t="shared" si="107"/>
        <v>2224.3224824559202</v>
      </c>
      <c r="C243" s="328">
        <f t="shared" si="108"/>
        <v>2182.9063566883747</v>
      </c>
      <c r="D243" s="328">
        <f t="shared" si="109"/>
        <v>10.834227656184153</v>
      </c>
      <c r="E243" s="328">
        <f t="shared" si="72"/>
        <v>258.8050033765013</v>
      </c>
      <c r="F243" s="328">
        <f t="shared" si="110"/>
        <v>258.60192624463781</v>
      </c>
      <c r="G243" s="328">
        <f t="shared" si="111"/>
        <v>92340.451132115923</v>
      </c>
      <c r="H243" s="313">
        <f t="shared" si="112"/>
        <v>0.02</v>
      </c>
      <c r="I243" s="328">
        <f t="shared" si="113"/>
        <v>33.132900614036409</v>
      </c>
      <c r="J243" s="328">
        <f t="shared" si="74"/>
        <v>859</v>
      </c>
      <c r="K243" s="335">
        <f t="shared" si="114"/>
        <v>-1</v>
      </c>
      <c r="L243" s="323">
        <f t="shared" si="115"/>
        <v>10.814227656184153</v>
      </c>
      <c r="M243" s="323">
        <f t="shared" si="116"/>
        <v>10.824227656184153</v>
      </c>
      <c r="N243" s="328">
        <f t="shared" si="117"/>
        <v>-0.14578844656749368</v>
      </c>
      <c r="O243" s="328">
        <f t="shared" si="75"/>
        <v>25.439970761895033</v>
      </c>
      <c r="P243" s="332">
        <f t="shared" si="77"/>
        <v>223.69358472692815</v>
      </c>
      <c r="Q243" s="328">
        <f t="shared" si="118"/>
        <v>91794.96149244938</v>
      </c>
      <c r="R243" s="277">
        <f>IF(H243&gt;0, rate1(1,$L$52,$L$51,$L$54,L243,$L$53,$L$50,P243),"")</f>
        <v>2535.6567705945627</v>
      </c>
      <c r="S243" s="323">
        <f t="shared" si="119"/>
        <v>1.4230225085442385</v>
      </c>
      <c r="T243" s="323">
        <f t="shared" si="120"/>
        <v>0.34463519936374148</v>
      </c>
      <c r="U243" s="328">
        <f t="shared" si="121"/>
        <v>10.834227656184153</v>
      </c>
      <c r="V243" s="336">
        <f t="shared" si="122"/>
        <v>10.834227656184153</v>
      </c>
      <c r="W243" s="328">
        <f t="shared" si="123"/>
        <v>7.0624741688618542E-3</v>
      </c>
      <c r="X243" s="328">
        <f t="shared" si="124"/>
        <v>91979.090162452572</v>
      </c>
      <c r="Y243" s="328">
        <f t="shared" si="78"/>
        <v>224.10709582791355</v>
      </c>
      <c r="Z243" s="108">
        <f>IF(H243&gt;0, rate1(1,$L$52,$L$51,$L$54,U243,$L$53,$L$50,Y243),"")</f>
        <v>2535.8395565389883</v>
      </c>
      <c r="AA243" s="336">
        <f t="shared" si="125"/>
        <v>1.4257741266317665</v>
      </c>
      <c r="AB243" s="336">
        <f t="shared" si="126"/>
        <v>-1.6587372804289447E-2</v>
      </c>
      <c r="AC243" s="328">
        <f t="shared" si="127"/>
        <v>0.34463519936374148</v>
      </c>
      <c r="AD243" s="328">
        <f t="shared" si="128"/>
        <v>-5.8032377531150606E-2</v>
      </c>
      <c r="AE243" s="328">
        <f t="shared" si="129"/>
        <v>-5.1224237795924332E-3</v>
      </c>
      <c r="AF243" s="328">
        <f t="shared" si="130"/>
        <v>2223.8320588099891</v>
      </c>
      <c r="AG243" s="328">
        <f t="shared" si="131"/>
        <v>2182.5617214890108</v>
      </c>
      <c r="AH243" s="328">
        <f t="shared" si="132"/>
        <v>10.815142123169828</v>
      </c>
      <c r="AI243" s="328">
        <f t="shared" si="133"/>
        <v>135.91555582774365</v>
      </c>
      <c r="AJ243" s="328">
        <f t="shared" si="134"/>
        <v>8.8878825704137334</v>
      </c>
      <c r="AK243" s="337">
        <f t="shared" si="135"/>
        <v>1473.9945877795665</v>
      </c>
      <c r="AL243" s="42">
        <f t="shared" si="136"/>
        <v>27.368136598291393</v>
      </c>
    </row>
    <row r="244" spans="1:38" ht="15" x14ac:dyDescent="0.15">
      <c r="A244" s="116"/>
      <c r="B244" s="328">
        <f t="shared" si="107"/>
        <v>2223.8320588099891</v>
      </c>
      <c r="C244" s="328">
        <f t="shared" si="108"/>
        <v>2182.5617214890108</v>
      </c>
      <c r="D244" s="328">
        <f t="shared" si="109"/>
        <v>10.815142123169828</v>
      </c>
      <c r="E244" s="328">
        <f t="shared" si="72"/>
        <v>259.18811505687427</v>
      </c>
      <c r="F244" s="328">
        <f t="shared" si="110"/>
        <v>258.99655921668779</v>
      </c>
      <c r="G244" s="328">
        <f t="shared" si="111"/>
        <v>91992.579526250658</v>
      </c>
      <c r="H244" s="313">
        <f t="shared" si="112"/>
        <v>0.02</v>
      </c>
      <c r="I244" s="328">
        <f t="shared" si="113"/>
        <v>33.016269856782678</v>
      </c>
      <c r="J244" s="328">
        <f t="shared" si="74"/>
        <v>859</v>
      </c>
      <c r="K244" s="335">
        <f t="shared" si="114"/>
        <v>-1</v>
      </c>
      <c r="L244" s="323">
        <f t="shared" si="115"/>
        <v>10.795142123169828</v>
      </c>
      <c r="M244" s="323">
        <f t="shared" si="116"/>
        <v>10.805142123169828</v>
      </c>
      <c r="N244" s="328">
        <f t="shared" si="117"/>
        <v>-0.14554392119963211</v>
      </c>
      <c r="O244" s="328">
        <f t="shared" si="75"/>
        <v>25.130088230347042</v>
      </c>
      <c r="P244" s="332">
        <f t="shared" si="77"/>
        <v>223.16733873037293</v>
      </c>
      <c r="Q244" s="328">
        <f t="shared" si="118"/>
        <v>91442.148585386429</v>
      </c>
      <c r="R244" s="277">
        <f>IF(H244&gt;0, rate1(1,$L$52,$L$51,$L$54,L244,$L$53,$L$50,P244),"")</f>
        <v>2535.4231402298892</v>
      </c>
      <c r="S244" s="323">
        <f t="shared" si="119"/>
        <v>1.435165411035991</v>
      </c>
      <c r="T244" s="323">
        <f t="shared" si="120"/>
        <v>0.33445654803569547</v>
      </c>
      <c r="U244" s="328">
        <f t="shared" si="121"/>
        <v>10.815142123169828</v>
      </c>
      <c r="V244" s="336">
        <f t="shared" si="122"/>
        <v>10.815142123169828</v>
      </c>
      <c r="W244" s="328">
        <f t="shared" si="123"/>
        <v>7.0376136315957183E-3</v>
      </c>
      <c r="X244" s="328">
        <f t="shared" si="124"/>
        <v>91630.250137927898</v>
      </c>
      <c r="Y244" s="328">
        <f t="shared" si="78"/>
        <v>223.58060605296606</v>
      </c>
      <c r="Z244" s="108">
        <f>IF(H244&gt;0, rate1(1,$L$52,$L$51,$L$54,U244,$L$53,$L$50,Y244),"")</f>
        <v>2535.606708725204</v>
      </c>
      <c r="AA244" s="336">
        <f t="shared" si="125"/>
        <v>1.4380135112232586</v>
      </c>
      <c r="AB244" s="336">
        <f t="shared" si="126"/>
        <v>-1.6067115400028371E-2</v>
      </c>
      <c r="AC244" s="328">
        <f t="shared" si="127"/>
        <v>0.33445654803569547</v>
      </c>
      <c r="AD244" s="328">
        <f t="shared" si="128"/>
        <v>-5.97985003357311E-2</v>
      </c>
      <c r="AE244" s="328">
        <f t="shared" si="129"/>
        <v>-5.2014262029948469E-3</v>
      </c>
      <c r="AF244" s="328">
        <f t="shared" si="130"/>
        <v>2223.352058340754</v>
      </c>
      <c r="AG244" s="328">
        <f t="shared" si="131"/>
        <v>2182.2272649409751</v>
      </c>
      <c r="AH244" s="328">
        <f t="shared" si="132"/>
        <v>10.79605494660122</v>
      </c>
      <c r="AI244" s="328">
        <f t="shared" si="133"/>
        <v>131.91350300816848</v>
      </c>
      <c r="AJ244" s="328">
        <f t="shared" si="134"/>
        <v>8.9245252101382242</v>
      </c>
      <c r="AK244" s="337">
        <f t="shared" si="135"/>
        <v>1486.5450915205727</v>
      </c>
      <c r="AL244" s="42">
        <f t="shared" si="136"/>
        <v>27.484888060747426</v>
      </c>
    </row>
    <row r="245" spans="1:38" ht="15" x14ac:dyDescent="0.15">
      <c r="A245" s="116"/>
      <c r="B245" s="328">
        <f t="shared" si="107"/>
        <v>2223.352058340754</v>
      </c>
      <c r="C245" s="328">
        <f t="shared" si="108"/>
        <v>2182.2272649409751</v>
      </c>
      <c r="D245" s="328">
        <f t="shared" si="109"/>
        <v>10.79605494660122</v>
      </c>
      <c r="E245" s="328">
        <f t="shared" si="72"/>
        <v>259.5499319485566</v>
      </c>
      <c r="F245" s="328">
        <f t="shared" si="110"/>
        <v>259.36902350271544</v>
      </c>
      <c r="G245" s="328">
        <f t="shared" si="111"/>
        <v>91637.071993800055</v>
      </c>
      <c r="H245" s="313">
        <f t="shared" si="112"/>
        <v>0.02</v>
      </c>
      <c r="I245" s="328">
        <f t="shared" si="113"/>
        <v>32.899834719823048</v>
      </c>
      <c r="J245" s="328">
        <f t="shared" si="74"/>
        <v>859</v>
      </c>
      <c r="K245" s="335">
        <f t="shared" si="114"/>
        <v>-1</v>
      </c>
      <c r="L245" s="323">
        <f t="shared" si="115"/>
        <v>10.776054946601221</v>
      </c>
      <c r="M245" s="323">
        <f t="shared" si="116"/>
        <v>10.786054946601221</v>
      </c>
      <c r="N245" s="328">
        <f t="shared" si="117"/>
        <v>-0.14529933093591296</v>
      </c>
      <c r="O245" s="328">
        <f t="shared" si="75"/>
        <v>24.827145884958394</v>
      </c>
      <c r="P245" s="332">
        <f t="shared" si="77"/>
        <v>222.64135797101542</v>
      </c>
      <c r="Q245" s="328">
        <f t="shared" si="118"/>
        <v>91082.032272648285</v>
      </c>
      <c r="R245" s="277">
        <f>IF(H245&gt;0, rate1(1,$L$52,$L$51,$L$54,L245,$L$53,$L$50,P245),"")</f>
        <v>2535.1884876326098</v>
      </c>
      <c r="S245" s="323">
        <f t="shared" si="119"/>
        <v>1.4470903987888792</v>
      </c>
      <c r="T245" s="323">
        <f t="shared" si="120"/>
        <v>0.32498870771887189</v>
      </c>
      <c r="U245" s="328">
        <f t="shared" si="121"/>
        <v>10.79605494660122</v>
      </c>
      <c r="V245" s="336">
        <f t="shared" si="122"/>
        <v>10.79605494660122</v>
      </c>
      <c r="W245" s="328">
        <f t="shared" si="123"/>
        <v>7.012794791990018E-3</v>
      </c>
      <c r="X245" s="328">
        <f t="shared" si="124"/>
        <v>91273.729314005555</v>
      </c>
      <c r="Y245" s="328">
        <f t="shared" si="78"/>
        <v>223.05438120710971</v>
      </c>
      <c r="Z245" s="108">
        <f>IF(H245&gt;0, rate1(1,$L$52,$L$51,$L$54,U245,$L$53,$L$50,Y245),"")</f>
        <v>2535.3728435585258</v>
      </c>
      <c r="AA245" s="336">
        <f t="shared" si="125"/>
        <v>1.4500305928116941</v>
      </c>
      <c r="AB245" s="336">
        <f t="shared" si="126"/>
        <v>-1.5582929036391923E-2</v>
      </c>
      <c r="AC245" s="328">
        <f t="shared" si="127"/>
        <v>0.32498870771887189</v>
      </c>
      <c r="AD245" s="328">
        <f t="shared" si="128"/>
        <v>-6.1540599796165205E-2</v>
      </c>
      <c r="AE245" s="328">
        <f t="shared" si="129"/>
        <v>-5.2835301952114727E-3</v>
      </c>
      <c r="AF245" s="328">
        <f t="shared" si="130"/>
        <v>2222.8817703020991</v>
      </c>
      <c r="AG245" s="328">
        <f t="shared" si="131"/>
        <v>2181.9022762332561</v>
      </c>
      <c r="AH245" s="328">
        <f t="shared" si="132"/>
        <v>10.776966126278916</v>
      </c>
      <c r="AI245" s="328">
        <f t="shared" si="133"/>
        <v>128.19114211991013</v>
      </c>
      <c r="AJ245" s="328">
        <f t="shared" si="134"/>
        <v>8.9601338607270886</v>
      </c>
      <c r="AK245" s="337">
        <f t="shared" si="135"/>
        <v>1498.680154936638</v>
      </c>
      <c r="AL245" s="42">
        <f t="shared" si="136"/>
        <v>27.598201759831444</v>
      </c>
    </row>
    <row r="246" spans="1:38" ht="15" x14ac:dyDescent="0.15">
      <c r="A246" s="116"/>
      <c r="B246" s="328">
        <f t="shared" si="107"/>
        <v>2222.8817703020991</v>
      </c>
      <c r="C246" s="328">
        <f t="shared" si="108"/>
        <v>2181.9022762332561</v>
      </c>
      <c r="D246" s="328">
        <f t="shared" si="109"/>
        <v>10.776966126278916</v>
      </c>
      <c r="E246" s="328">
        <f t="shared" si="72"/>
        <v>259.8919840955445</v>
      </c>
      <c r="F246" s="328">
        <f t="shared" si="110"/>
        <v>259.72095802205058</v>
      </c>
      <c r="G246" s="328">
        <f t="shared" si="111"/>
        <v>91274.634230355907</v>
      </c>
      <c r="H246" s="313">
        <f t="shared" si="112"/>
        <v>0.02</v>
      </c>
      <c r="I246" s="328">
        <f t="shared" si="113"/>
        <v>32.783595255074395</v>
      </c>
      <c r="J246" s="328">
        <f t="shared" si="74"/>
        <v>859</v>
      </c>
      <c r="K246" s="335">
        <f t="shared" si="114"/>
        <v>-1</v>
      </c>
      <c r="L246" s="323">
        <f t="shared" si="115"/>
        <v>10.756966126278916</v>
      </c>
      <c r="M246" s="323">
        <f t="shared" si="116"/>
        <v>10.766966126278916</v>
      </c>
      <c r="N246" s="328">
        <f t="shared" si="117"/>
        <v>-0.14505467576248066</v>
      </c>
      <c r="O246" s="328">
        <f t="shared" si="75"/>
        <v>24.530642098601007</v>
      </c>
      <c r="P246" s="332">
        <f t="shared" si="77"/>
        <v>222.11564288972724</v>
      </c>
      <c r="Q246" s="328">
        <f t="shared" si="118"/>
        <v>90715.276466038325</v>
      </c>
      <c r="R246" s="277">
        <f>IF(H246&gt;0, rate1(1,$L$52,$L$51,$L$54,L246,$L$53,$L$50,P246),"")</f>
        <v>2534.9528063671814</v>
      </c>
      <c r="S246" s="323">
        <f t="shared" si="119"/>
        <v>1.4588197485867065</v>
      </c>
      <c r="T246" s="323">
        <f t="shared" si="120"/>
        <v>0.31614741128578217</v>
      </c>
      <c r="U246" s="328">
        <f t="shared" si="121"/>
        <v>10.776966126278916</v>
      </c>
      <c r="V246" s="336">
        <f t="shared" si="122"/>
        <v>10.776966126278916</v>
      </c>
      <c r="W246" s="328">
        <f t="shared" si="123"/>
        <v>6.9880176610439548E-3</v>
      </c>
      <c r="X246" s="328">
        <f t="shared" si="124"/>
        <v>90910.236963476811</v>
      </c>
      <c r="Y246" s="328">
        <f t="shared" si="78"/>
        <v>222.52842173029185</v>
      </c>
      <c r="Z246" s="108">
        <f>IF(H246&gt;0, rate1(1,$L$52,$L$51,$L$54,U246,$L$53,$L$50,Y246),"")</f>
        <v>2535.1379546433236</v>
      </c>
      <c r="AA246" s="336">
        <f t="shared" si="125"/>
        <v>1.4618481965110446</v>
      </c>
      <c r="AB246" s="336">
        <f t="shared" si="126"/>
        <v>-1.5130550933908095E-2</v>
      </c>
      <c r="AC246" s="328">
        <f t="shared" si="127"/>
        <v>0.31614741128578217</v>
      </c>
      <c r="AD246" s="328">
        <f t="shared" si="128"/>
        <v>-6.3261628234307934E-2</v>
      </c>
      <c r="AE246" s="328">
        <f t="shared" si="129"/>
        <v>-5.3686834577798504E-3</v>
      </c>
      <c r="AF246" s="328">
        <f t="shared" si="130"/>
        <v>2222.4205682150509</v>
      </c>
      <c r="AG246" s="328">
        <f t="shared" si="131"/>
        <v>2181.5861288219703</v>
      </c>
      <c r="AH246" s="328">
        <f t="shared" si="132"/>
        <v>10.757875662003133</v>
      </c>
      <c r="AI246" s="328">
        <f t="shared" si="133"/>
        <v>124.71530455781947</v>
      </c>
      <c r="AJ246" s="328">
        <f t="shared" si="134"/>
        <v>8.9947770008820385</v>
      </c>
      <c r="AK246" s="337">
        <f t="shared" si="135"/>
        <v>1510.4272158560477</v>
      </c>
      <c r="AL246" s="42">
        <f t="shared" si="136"/>
        <v>27.708317950912445</v>
      </c>
    </row>
    <row r="247" spans="1:38" ht="15" x14ac:dyDescent="0.15">
      <c r="A247" s="116"/>
      <c r="B247" s="328">
        <f t="shared" si="107"/>
        <v>2222.4205682150509</v>
      </c>
      <c r="C247" s="328">
        <f t="shared" si="108"/>
        <v>2181.5861288219703</v>
      </c>
      <c r="D247" s="328">
        <f t="shared" si="109"/>
        <v>10.757875662003133</v>
      </c>
      <c r="E247" s="328">
        <f t="shared" si="72"/>
        <v>260.21562041654516</v>
      </c>
      <c r="F247" s="328">
        <f t="shared" si="110"/>
        <v>260.05380225604483</v>
      </c>
      <c r="G247" s="328">
        <f t="shared" si="111"/>
        <v>90905.889091160148</v>
      </c>
      <c r="H247" s="313">
        <f t="shared" si="112"/>
        <v>0.02</v>
      </c>
      <c r="I247" s="328">
        <f t="shared" si="113"/>
        <v>32.667551514464506</v>
      </c>
      <c r="J247" s="328">
        <f t="shared" si="74"/>
        <v>859</v>
      </c>
      <c r="K247" s="335">
        <f t="shared" si="114"/>
        <v>-1</v>
      </c>
      <c r="L247" s="323">
        <f t="shared" si="115"/>
        <v>10.737875662003134</v>
      </c>
      <c r="M247" s="323">
        <f t="shared" si="116"/>
        <v>10.747875662003134</v>
      </c>
      <c r="N247" s="328">
        <f t="shared" si="117"/>
        <v>-0.14480995566543697</v>
      </c>
      <c r="O247" s="328">
        <f t="shared" si="75"/>
        <v>24.240137832299048</v>
      </c>
      <c r="P247" s="332">
        <f t="shared" si="77"/>
        <v>221.59019392866071</v>
      </c>
      <c r="Q247" s="328">
        <f t="shared" si="118"/>
        <v>90342.469300040233</v>
      </c>
      <c r="R247" s="277">
        <f>IF(H247&gt;0, rate1(1,$L$52,$L$51,$L$54,L247,$L$53,$L$50,P247),"")</f>
        <v>2534.7160899451073</v>
      </c>
      <c r="S247" s="323">
        <f t="shared" si="119"/>
        <v>1.4703731045876813</v>
      </c>
      <c r="T247" s="323">
        <f t="shared" si="120"/>
        <v>0.30786189570165617</v>
      </c>
      <c r="U247" s="328">
        <f t="shared" si="121"/>
        <v>10.757875662003133</v>
      </c>
      <c r="V247" s="336">
        <f t="shared" si="122"/>
        <v>10.757875662003133</v>
      </c>
      <c r="W247" s="328">
        <f t="shared" si="123"/>
        <v>6.9632822498135738E-3</v>
      </c>
      <c r="X247" s="328">
        <f t="shared" si="124"/>
        <v>90540.399095372486</v>
      </c>
      <c r="Y247" s="328">
        <f t="shared" si="78"/>
        <v>222.00272806373616</v>
      </c>
      <c r="Z247" s="108">
        <f>IF(H247&gt;0, rate1(1,$L$52,$L$51,$L$54,U247,$L$53,$L$50,Y247),"")</f>
        <v>2534.9020355314155</v>
      </c>
      <c r="AA247" s="336">
        <f t="shared" si="125"/>
        <v>1.4734864259982607</v>
      </c>
      <c r="AB247" s="336">
        <f t="shared" si="126"/>
        <v>-1.4706403114160558E-2</v>
      </c>
      <c r="AC247" s="328">
        <f t="shared" si="127"/>
        <v>0.30786189570165617</v>
      </c>
      <c r="AD247" s="328">
        <f t="shared" si="128"/>
        <v>-6.4964194267749409E-2</v>
      </c>
      <c r="AE247" s="328">
        <f t="shared" si="129"/>
        <v>-5.4568610255543767E-3</v>
      </c>
      <c r="AF247" s="328">
        <f t="shared" si="130"/>
        <v>2221.9678963636838</v>
      </c>
      <c r="AG247" s="328">
        <f t="shared" si="131"/>
        <v>2181.2782669262688</v>
      </c>
      <c r="AH247" s="328">
        <f t="shared" si="132"/>
        <v>10.738783553573715</v>
      </c>
      <c r="AI247" s="328">
        <f t="shared" si="133"/>
        <v>121.45813762847236</v>
      </c>
      <c r="AJ247" s="328">
        <f t="shared" si="134"/>
        <v>9.0285153724455025</v>
      </c>
      <c r="AK247" s="337">
        <f t="shared" si="135"/>
        <v>1521.81055966249</v>
      </c>
      <c r="AL247" s="42">
        <f t="shared" si="136"/>
        <v>27.815448397527611</v>
      </c>
    </row>
    <row r="248" spans="1:38" ht="15" x14ac:dyDescent="0.15">
      <c r="A248" s="116"/>
      <c r="B248" s="328">
        <f t="shared" si="107"/>
        <v>2221.9678963636838</v>
      </c>
      <c r="C248" s="328">
        <f t="shared" si="108"/>
        <v>2181.2782669262688</v>
      </c>
      <c r="D248" s="328">
        <f t="shared" si="109"/>
        <v>10.738783553573715</v>
      </c>
      <c r="E248" s="328">
        <f t="shared" si="72"/>
        <v>260.52203770923074</v>
      </c>
      <c r="F248" s="328">
        <f t="shared" si="110"/>
        <v>260.36882906288793</v>
      </c>
      <c r="G248" s="328">
        <f t="shared" si="111"/>
        <v>90531.38996527376</v>
      </c>
      <c r="H248" s="313">
        <f t="shared" si="112"/>
        <v>0.02</v>
      </c>
      <c r="I248" s="328">
        <f t="shared" si="113"/>
        <v>32.551703549932064</v>
      </c>
      <c r="J248" s="328">
        <f t="shared" si="74"/>
        <v>859</v>
      </c>
      <c r="K248" s="335">
        <f t="shared" si="114"/>
        <v>-1</v>
      </c>
      <c r="L248" s="323">
        <f t="shared" si="115"/>
        <v>10.718783553573715</v>
      </c>
      <c r="M248" s="323">
        <f t="shared" si="116"/>
        <v>10.728783553573715</v>
      </c>
      <c r="N248" s="328">
        <f t="shared" si="117"/>
        <v>-0.14456517063086949</v>
      </c>
      <c r="O248" s="328">
        <f t="shared" si="75"/>
        <v>23.955246100206367</v>
      </c>
      <c r="P248" s="332">
        <f t="shared" si="77"/>
        <v>221.06501153125515</v>
      </c>
      <c r="Q248" s="328">
        <f t="shared" si="118"/>
        <v>89964.135032959282</v>
      </c>
      <c r="R248" s="277">
        <f>IF(H248&gt;0, rate1(1,$L$52,$L$51,$L$54,L248,$L$53,$L$50,P248),"")</f>
        <v>2534.4783318243954</v>
      </c>
      <c r="S248" s="323">
        <f t="shared" si="119"/>
        <v>1.4817679237485226</v>
      </c>
      <c r="T248" s="323">
        <f t="shared" si="120"/>
        <v>0.30007222047088977</v>
      </c>
      <c r="U248" s="328">
        <f t="shared" si="121"/>
        <v>10.738783553573715</v>
      </c>
      <c r="V248" s="336">
        <f t="shared" si="122"/>
        <v>10.738783553573715</v>
      </c>
      <c r="W248" s="328">
        <f t="shared" si="123"/>
        <v>6.9385885694543958E-3</v>
      </c>
      <c r="X248" s="328">
        <f t="shared" si="124"/>
        <v>90164.771897971557</v>
      </c>
      <c r="Y248" s="328">
        <f t="shared" si="78"/>
        <v>221.4773006499488</v>
      </c>
      <c r="Z248" s="108">
        <f>IF(H248&gt;0, rate1(1,$L$52,$L$51,$L$54,U248,$L$53,$L$50,Y248),"")</f>
        <v>2534.6650797215357</v>
      </c>
      <c r="AA248" s="336">
        <f t="shared" si="125"/>
        <v>1.4849631271510939</v>
      </c>
      <c r="AB248" s="336">
        <f t="shared" si="126"/>
        <v>-1.4307455930134305E-2</v>
      </c>
      <c r="AC248" s="328">
        <f t="shared" si="127"/>
        <v>0.30007222047088977</v>
      </c>
      <c r="AD248" s="328">
        <f t="shared" si="128"/>
        <v>-6.6650621535758639E-2</v>
      </c>
      <c r="AE248" s="328">
        <f t="shared" si="129"/>
        <v>-5.5480593148043772E-3</v>
      </c>
      <c r="AF248" s="328">
        <f t="shared" si="130"/>
        <v>2221.523258972582</v>
      </c>
      <c r="AG248" s="328">
        <f t="shared" si="131"/>
        <v>2180.9781947057977</v>
      </c>
      <c r="AH248" s="328">
        <f t="shared" si="132"/>
        <v>10.719689800790242</v>
      </c>
      <c r="AI248" s="328">
        <f t="shared" si="133"/>
        <v>118.39604888430377</v>
      </c>
      <c r="AJ248" s="328">
        <f t="shared" si="134"/>
        <v>9.0614031638022539</v>
      </c>
      <c r="AK248" s="337">
        <f t="shared" si="135"/>
        <v>1532.8518196509629</v>
      </c>
      <c r="AL248" s="42">
        <f t="shared" si="136"/>
        <v>27.919780937750467</v>
      </c>
    </row>
    <row r="249" spans="1:38" ht="15" x14ac:dyDescent="0.15">
      <c r="A249" s="116"/>
      <c r="B249" s="328">
        <f t="shared" si="107"/>
        <v>2221.523258972582</v>
      </c>
      <c r="C249" s="328">
        <f t="shared" si="108"/>
        <v>2180.9781947057977</v>
      </c>
      <c r="D249" s="328">
        <f t="shared" si="109"/>
        <v>10.719689800790242</v>
      </c>
      <c r="E249" s="328">
        <f t="shared" si="72"/>
        <v>260.81230389809775</v>
      </c>
      <c r="F249" s="328">
        <f t="shared" si="110"/>
        <v>260.66717080366425</v>
      </c>
      <c r="G249" s="328">
        <f t="shared" si="111"/>
        <v>90151.631451596506</v>
      </c>
      <c r="H249" s="313">
        <f t="shared" si="112"/>
        <v>0.02</v>
      </c>
      <c r="I249" s="328">
        <f t="shared" si="113"/>
        <v>32.436051413427414</v>
      </c>
      <c r="J249" s="328">
        <f t="shared" si="74"/>
        <v>859</v>
      </c>
      <c r="K249" s="335">
        <f t="shared" si="114"/>
        <v>-1</v>
      </c>
      <c r="L249" s="323">
        <f t="shared" si="115"/>
        <v>10.699689800790242</v>
      </c>
      <c r="M249" s="323">
        <f t="shared" si="116"/>
        <v>10.709689800790242</v>
      </c>
      <c r="N249" s="328">
        <f t="shared" si="117"/>
        <v>-0.1443203206448942</v>
      </c>
      <c r="O249" s="328">
        <f t="shared" si="75"/>
        <v>23.675623627916675</v>
      </c>
      <c r="P249" s="332">
        <f t="shared" si="77"/>
        <v>220.54009614224586</v>
      </c>
      <c r="Q249" s="328">
        <f t="shared" si="118"/>
        <v>89580.743610763748</v>
      </c>
      <c r="R249" s="277">
        <f>IF(H249&gt;0, rate1(1,$L$52,$L$51,$L$54,L249,$L$53,$L$50,P249),"")</f>
        <v>2534.2395254090197</v>
      </c>
      <c r="S249" s="323">
        <f t="shared" si="119"/>
        <v>1.4930198290855627</v>
      </c>
      <c r="T249" s="323">
        <f t="shared" si="120"/>
        <v>0.29272721324936335</v>
      </c>
      <c r="U249" s="328">
        <f t="shared" si="121"/>
        <v>10.719689800790242</v>
      </c>
      <c r="V249" s="336">
        <f t="shared" si="122"/>
        <v>10.719689800790242</v>
      </c>
      <c r="W249" s="328">
        <f t="shared" si="123"/>
        <v>6.9139366310366768E-3</v>
      </c>
      <c r="X249" s="328">
        <f t="shared" si="124"/>
        <v>89783.852469720645</v>
      </c>
      <c r="Y249" s="328">
        <f t="shared" si="78"/>
        <v>220.95213993272731</v>
      </c>
      <c r="Z249" s="108">
        <f>IF(H249&gt;0, rate1(1,$L$52,$L$51,$L$54,U249,$L$53,$L$50,Y249),"")</f>
        <v>2534.4270806587961</v>
      </c>
      <c r="AA249" s="336">
        <f t="shared" si="125"/>
        <v>1.4962942551098715</v>
      </c>
      <c r="AB249" s="336">
        <f t="shared" si="126"/>
        <v>-1.3931123642577817E-2</v>
      </c>
      <c r="AC249" s="328">
        <f t="shared" si="127"/>
        <v>0.29272721324936335</v>
      </c>
      <c r="AD249" s="328">
        <f t="shared" si="128"/>
        <v>-6.8322995248695076E-2</v>
      </c>
      <c r="AE249" s="328">
        <f t="shared" si="129"/>
        <v>-5.6422918707633033E-3</v>
      </c>
      <c r="AF249" s="328">
        <f t="shared" si="130"/>
        <v>2221.0862114386878</v>
      </c>
      <c r="AG249" s="328">
        <f t="shared" si="131"/>
        <v>2180.6854674925485</v>
      </c>
      <c r="AH249" s="328">
        <f t="shared" si="132"/>
        <v>10.700594403451856</v>
      </c>
      <c r="AI249" s="328">
        <f t="shared" si="133"/>
        <v>115.50889736916953</v>
      </c>
      <c r="AJ249" s="328">
        <f t="shared" si="134"/>
        <v>9.0934889686270228</v>
      </c>
      <c r="AK249" s="337">
        <f t="shared" si="135"/>
        <v>1543.5703785228554</v>
      </c>
      <c r="AL249" s="42">
        <f t="shared" si="136"/>
        <v>28.021483143742085</v>
      </c>
    </row>
    <row r="250" spans="1:38" ht="15" x14ac:dyDescent="0.15">
      <c r="A250" s="116"/>
      <c r="B250" s="328">
        <f t="shared" si="107"/>
        <v>2221.0862114386878</v>
      </c>
      <c r="C250" s="328">
        <f t="shared" si="108"/>
        <v>2180.6854674925485</v>
      </c>
      <c r="D250" s="328">
        <f t="shared" si="109"/>
        <v>10.700594403451856</v>
      </c>
      <c r="E250" s="328">
        <f t="shared" si="72"/>
        <v>261.08737687166104</v>
      </c>
      <c r="F250" s="328">
        <f t="shared" si="110"/>
        <v>260.94984038487939</v>
      </c>
      <c r="G250" s="328">
        <f t="shared" si="111"/>
        <v>89767.057979985446</v>
      </c>
      <c r="H250" s="313">
        <f t="shared" si="112"/>
        <v>0.02</v>
      </c>
      <c r="I250" s="328">
        <f t="shared" si="113"/>
        <v>32.320595156911445</v>
      </c>
      <c r="J250" s="328">
        <f t="shared" si="74"/>
        <v>859</v>
      </c>
      <c r="K250" s="335">
        <f t="shared" si="114"/>
        <v>-1</v>
      </c>
      <c r="L250" s="323">
        <f t="shared" si="115"/>
        <v>10.680594403451856</v>
      </c>
      <c r="M250" s="323">
        <f t="shared" si="116"/>
        <v>10.690594403451856</v>
      </c>
      <c r="N250" s="328">
        <f t="shared" si="117"/>
        <v>-0.14407540569362709</v>
      </c>
      <c r="O250" s="328">
        <f t="shared" si="75"/>
        <v>23.400964167212717</v>
      </c>
      <c r="P250" s="332">
        <f t="shared" si="77"/>
        <v>220.01544820766574</v>
      </c>
      <c r="Q250" s="328">
        <f t="shared" si="118"/>
        <v>89192.718436373092</v>
      </c>
      <c r="R250" s="277">
        <f>IF(H250&gt;0, rate1(1,$L$52,$L$51,$L$54,L250,$L$53,$L$50,P250),"")</f>
        <v>2533.9996640483605</v>
      </c>
      <c r="S250" s="323">
        <f t="shared" si="119"/>
        <v>1.5041428932305287</v>
      </c>
      <c r="T250" s="323">
        <f t="shared" si="120"/>
        <v>0.28578287550657966</v>
      </c>
      <c r="U250" s="328">
        <f t="shared" si="121"/>
        <v>10.700594403451856</v>
      </c>
      <c r="V250" s="336">
        <f t="shared" si="122"/>
        <v>10.700594403451856</v>
      </c>
      <c r="W250" s="328">
        <f t="shared" si="123"/>
        <v>6.8893264455454073E-3</v>
      </c>
      <c r="X250" s="328">
        <f t="shared" si="124"/>
        <v>89398.087484643445</v>
      </c>
      <c r="Y250" s="328">
        <f t="shared" si="78"/>
        <v>220.42724635716223</v>
      </c>
      <c r="Z250" s="108">
        <f>IF(H250&gt;0, rate1(1,$L$52,$L$51,$L$54,U250,$L$53,$L$50,Y250),"")</f>
        <v>2534.1880317341365</v>
      </c>
      <c r="AA250" s="336">
        <f t="shared" si="125"/>
        <v>1.5074941684414862</v>
      </c>
      <c r="AB250" s="336">
        <f t="shared" si="126"/>
        <v>-1.3575183468023914E-2</v>
      </c>
      <c r="AC250" s="328">
        <f t="shared" si="127"/>
        <v>0.28578287550657966</v>
      </c>
      <c r="AD250" s="328">
        <f t="shared" si="128"/>
        <v>-6.9983199534079624E-2</v>
      </c>
      <c r="AE250" s="328">
        <f t="shared" si="129"/>
        <v>-5.7395862843281917E-3</v>
      </c>
      <c r="AF250" s="328">
        <f t="shared" si="130"/>
        <v>2220.6563531574875</v>
      </c>
      <c r="AG250" s="328">
        <f t="shared" si="131"/>
        <v>2180.3996846170421</v>
      </c>
      <c r="AH250" s="328">
        <f t="shared" si="132"/>
        <v>10.681497361357373</v>
      </c>
      <c r="AI250" s="328">
        <f t="shared" si="133"/>
        <v>112.77936598066005</v>
      </c>
      <c r="AJ250" s="328">
        <f t="shared" si="134"/>
        <v>9.1248165702883171</v>
      </c>
      <c r="AK250" s="337">
        <f t="shared" si="135"/>
        <v>1553.9836940678611</v>
      </c>
      <c r="AL250" s="42">
        <f t="shared" si="136"/>
        <v>28.120705286582201</v>
      </c>
    </row>
    <row r="251" spans="1:38" ht="15" x14ac:dyDescent="0.15">
      <c r="A251" s="116"/>
      <c r="B251" s="328">
        <f t="shared" si="107"/>
        <v>2220.6563531574875</v>
      </c>
      <c r="C251" s="328">
        <f t="shared" si="108"/>
        <v>2180.3996846170421</v>
      </c>
      <c r="D251" s="328">
        <f t="shared" si="109"/>
        <v>10.681497361357373</v>
      </c>
      <c r="E251" s="328">
        <f t="shared" si="72"/>
        <v>261.34811989628179</v>
      </c>
      <c r="F251" s="328">
        <f t="shared" si="110"/>
        <v>261.21774838397141</v>
      </c>
      <c r="G251" s="328">
        <f t="shared" si="111"/>
        <v>89378.070845757014</v>
      </c>
      <c r="H251" s="313">
        <f t="shared" si="112"/>
        <v>0.02</v>
      </c>
      <c r="I251" s="328">
        <f t="shared" si="113"/>
        <v>32.205334832356314</v>
      </c>
      <c r="J251" s="328">
        <f t="shared" si="74"/>
        <v>859</v>
      </c>
      <c r="K251" s="335">
        <f t="shared" si="114"/>
        <v>-1</v>
      </c>
      <c r="L251" s="323">
        <f t="shared" si="115"/>
        <v>10.661497361357373</v>
      </c>
      <c r="M251" s="323">
        <f t="shared" si="116"/>
        <v>10.671497361357373</v>
      </c>
      <c r="N251" s="328">
        <f t="shared" si="117"/>
        <v>-0.1438304257630989</v>
      </c>
      <c r="O251" s="328">
        <f t="shared" si="75"/>
        <v>23.13099307984217</v>
      </c>
      <c r="P251" s="332">
        <f t="shared" si="77"/>
        <v>219.49106817485441</v>
      </c>
      <c r="Q251" s="328">
        <f t="shared" si="118"/>
        <v>88800.442743282372</v>
      </c>
      <c r="R251" s="277">
        <f>IF(H251&gt;0, rate1(1,$L$52,$L$51,$L$54,L251,$L$53,$L$50,P251),"")</f>
        <v>2533.7587410366509</v>
      </c>
      <c r="S251" s="323">
        <f t="shared" si="119"/>
        <v>1.5151498685163669</v>
      </c>
      <c r="T251" s="323">
        <f t="shared" si="120"/>
        <v>0.27920113068713565</v>
      </c>
      <c r="U251" s="328">
        <f t="shared" si="121"/>
        <v>10.681497361357373</v>
      </c>
      <c r="V251" s="336">
        <f t="shared" si="122"/>
        <v>10.681497361357373</v>
      </c>
      <c r="W251" s="328">
        <f t="shared" si="123"/>
        <v>6.8647580241503192E-3</v>
      </c>
      <c r="X251" s="328">
        <f t="shared" si="124"/>
        <v>89007.880262949751</v>
      </c>
      <c r="Y251" s="328">
        <f t="shared" si="78"/>
        <v>219.90262036964643</v>
      </c>
      <c r="Z251" s="108">
        <f>IF(H251&gt;0, rate1(1,$L$52,$L$51,$L$54,U251,$L$53,$L$50,Y251),"")</f>
        <v>2533.9479262837722</v>
      </c>
      <c r="AA251" s="336">
        <f t="shared" si="125"/>
        <v>1.5185758674855581</v>
      </c>
      <c r="AB251" s="336">
        <f t="shared" si="126"/>
        <v>-1.3237712077570785E-2</v>
      </c>
      <c r="AC251" s="328">
        <f t="shared" si="127"/>
        <v>0.27920113068713565</v>
      </c>
      <c r="AD251" s="328">
        <f t="shared" si="128"/>
        <v>-7.1632947727605714E-2</v>
      </c>
      <c r="AE251" s="328">
        <f t="shared" si="129"/>
        <v>-5.839981930251115E-3</v>
      </c>
      <c r="AF251" s="328">
        <f t="shared" si="130"/>
        <v>2220.2333216010375</v>
      </c>
      <c r="AG251" s="328">
        <f t="shared" si="131"/>
        <v>2180.1204834863552</v>
      </c>
      <c r="AH251" s="328">
        <f t="shared" si="132"/>
        <v>10.662398674305338</v>
      </c>
      <c r="AI251" s="328">
        <f t="shared" si="133"/>
        <v>110.19246866925637</v>
      </c>
      <c r="AJ251" s="328">
        <f t="shared" si="134"/>
        <v>9.1554255893631105</v>
      </c>
      <c r="AK251" s="337">
        <f t="shared" si="135"/>
        <v>1564.107565952793</v>
      </c>
      <c r="AL251" s="42">
        <f t="shared" si="136"/>
        <v>28.217582761959587</v>
      </c>
    </row>
    <row r="252" spans="1:38" ht="15" x14ac:dyDescent="0.15">
      <c r="A252" s="116"/>
      <c r="B252" s="328">
        <f t="shared" si="107"/>
        <v>2220.2333216010375</v>
      </c>
      <c r="C252" s="328">
        <f t="shared" si="108"/>
        <v>2180.1204834863552</v>
      </c>
      <c r="D252" s="328">
        <f t="shared" si="109"/>
        <v>10.662398674305338</v>
      </c>
      <c r="E252" s="328">
        <f t="shared" si="72"/>
        <v>261.59531434171299</v>
      </c>
      <c r="F252" s="328">
        <f t="shared" si="110"/>
        <v>261.47171711899739</v>
      </c>
      <c r="G252" s="328">
        <f t="shared" si="111"/>
        <v>88985.034003866167</v>
      </c>
      <c r="H252" s="313">
        <f t="shared" si="112"/>
        <v>0.02</v>
      </c>
      <c r="I252" s="328">
        <f t="shared" si="113"/>
        <v>32.090270491745834</v>
      </c>
      <c r="J252" s="328">
        <f t="shared" si="74"/>
        <v>859</v>
      </c>
      <c r="K252" s="335">
        <f t="shared" si="114"/>
        <v>-1</v>
      </c>
      <c r="L252" s="323">
        <f t="shared" si="115"/>
        <v>10.642398674305339</v>
      </c>
      <c r="M252" s="323">
        <f t="shared" si="116"/>
        <v>10.652398674305338</v>
      </c>
      <c r="N252" s="328">
        <f t="shared" si="117"/>
        <v>-0.14358538083941141</v>
      </c>
      <c r="O252" s="328">
        <f t="shared" si="75"/>
        <v>22.865462906140376</v>
      </c>
      <c r="P252" s="332">
        <f t="shared" si="77"/>
        <v>218.96695649246649</v>
      </c>
      <c r="Q252" s="328">
        <f t="shared" si="118"/>
        <v>88404.264870993895</v>
      </c>
      <c r="R252" s="277">
        <f>IF(H252&gt;0, rate1(1,$L$52,$L$51,$L$54,L252,$L$53,$L$50,P252),"")</f>
        <v>2533.51674961241</v>
      </c>
      <c r="S252" s="323">
        <f t="shared" si="119"/>
        <v>1.5260523755215083</v>
      </c>
      <c r="T252" s="323">
        <f t="shared" si="120"/>
        <v>0.27294883080238225</v>
      </c>
      <c r="U252" s="328">
        <f t="shared" si="121"/>
        <v>10.662398674305338</v>
      </c>
      <c r="V252" s="336">
        <f t="shared" si="122"/>
        <v>10.662398674305338</v>
      </c>
      <c r="W252" s="328">
        <f t="shared" si="123"/>
        <v>6.8402313778364032E-3</v>
      </c>
      <c r="X252" s="328">
        <f t="shared" si="124"/>
        <v>88613.596594926785</v>
      </c>
      <c r="Y252" s="328">
        <f t="shared" si="78"/>
        <v>219.37826241788295</v>
      </c>
      <c r="Z252" s="108">
        <f>IF(H252&gt;0, rate1(1,$L$52,$L$51,$L$54,U252,$L$53,$L$50,Y252),"")</f>
        <v>2533.706757588634</v>
      </c>
      <c r="AA252" s="336">
        <f t="shared" si="125"/>
        <v>1.5295511894066189</v>
      </c>
      <c r="AB252" s="336">
        <f t="shared" si="126"/>
        <v>-1.2917035245452149E-2</v>
      </c>
      <c r="AC252" s="328">
        <f t="shared" si="127"/>
        <v>0.27294883080238225</v>
      </c>
      <c r="AD252" s="328">
        <f t="shared" si="128"/>
        <v>-7.3273807186520629E-2</v>
      </c>
      <c r="AE252" s="328">
        <f t="shared" si="129"/>
        <v>-5.9435282925255255E-3</v>
      </c>
      <c r="AF252" s="328">
        <f t="shared" si="130"/>
        <v>2219.8167873893958</v>
      </c>
      <c r="AG252" s="328">
        <f t="shared" si="131"/>
        <v>2179.8475346555529</v>
      </c>
      <c r="AH252" s="328">
        <f t="shared" si="132"/>
        <v>10.643298342093848</v>
      </c>
      <c r="AI252" s="328">
        <f t="shared" si="133"/>
        <v>107.73515937644356</v>
      </c>
      <c r="AJ252" s="328">
        <f t="shared" si="134"/>
        <v>9.185352022523233</v>
      </c>
      <c r="AK252" s="337">
        <f t="shared" si="135"/>
        <v>1573.9563562241826</v>
      </c>
      <c r="AL252" s="42">
        <f t="shared" si="136"/>
        <v>28.31223809254648</v>
      </c>
    </row>
    <row r="253" spans="1:38" ht="15" x14ac:dyDescent="0.15">
      <c r="A253" s="116"/>
      <c r="B253" s="328">
        <f t="shared" si="107"/>
        <v>2219.8167873893958</v>
      </c>
      <c r="C253" s="328">
        <f t="shared" si="108"/>
        <v>2179.8475346555529</v>
      </c>
      <c r="D253" s="328">
        <f t="shared" si="109"/>
        <v>10.643298342093848</v>
      </c>
      <c r="E253" s="328">
        <f t="shared" si="72"/>
        <v>261.82967027309968</v>
      </c>
      <c r="F253" s="328">
        <f t="shared" si="110"/>
        <v>261.71249230740636</v>
      </c>
      <c r="G253" s="328">
        <f t="shared" si="111"/>
        <v>88588.278882533719</v>
      </c>
      <c r="H253" s="313">
        <f t="shared" si="112"/>
        <v>0.02</v>
      </c>
      <c r="I253" s="328">
        <f t="shared" si="113"/>
        <v>31.975402187074362</v>
      </c>
      <c r="J253" s="328">
        <f t="shared" si="74"/>
        <v>859</v>
      </c>
      <c r="K253" s="335">
        <f t="shared" si="114"/>
        <v>-1</v>
      </c>
      <c r="L253" s="323">
        <f t="shared" si="115"/>
        <v>10.623298342093848</v>
      </c>
      <c r="M253" s="323">
        <f t="shared" si="116"/>
        <v>10.633298342093848</v>
      </c>
      <c r="N253" s="328">
        <f t="shared" si="117"/>
        <v>-0.14334027090863799</v>
      </c>
      <c r="O253" s="328">
        <f t="shared" si="75"/>
        <v>22.604149706934638</v>
      </c>
      <c r="P253" s="332">
        <f t="shared" si="77"/>
        <v>218.44311361047258</v>
      </c>
      <c r="Q253" s="328">
        <f t="shared" si="118"/>
        <v>88004.502667124005</v>
      </c>
      <c r="R253" s="277">
        <f>IF(H253&gt;0, rate1(1,$L$52,$L$51,$L$54,L253,$L$53,$L$50,P253),"")</f>
        <v>2533.2736829578703</v>
      </c>
      <c r="S253" s="323">
        <f t="shared" si="119"/>
        <v>1.5368610589664686</v>
      </c>
      <c r="T253" s="323">
        <f t="shared" si="120"/>
        <v>0.26699696041390619</v>
      </c>
      <c r="U253" s="328">
        <f t="shared" si="121"/>
        <v>10.643298342093848</v>
      </c>
      <c r="V253" s="336">
        <f t="shared" si="122"/>
        <v>10.643298342093848</v>
      </c>
      <c r="W253" s="328">
        <f t="shared" si="123"/>
        <v>6.815746517787602E-3</v>
      </c>
      <c r="X253" s="328">
        <f t="shared" si="124"/>
        <v>88215.569579228162</v>
      </c>
      <c r="Y253" s="328">
        <f t="shared" si="78"/>
        <v>218.85417295088615</v>
      </c>
      <c r="Z253" s="108">
        <f>IF(H253&gt;0, rate1(1,$L$52,$L$51,$L$54,U253,$L$53,$L$50,Y253),"")</f>
        <v>2533.4645188738014</v>
      </c>
      <c r="AA253" s="336">
        <f t="shared" si="125"/>
        <v>1.5404309692728706</v>
      </c>
      <c r="AB253" s="336">
        <f t="shared" si="126"/>
        <v>-1.2611687533299453E-2</v>
      </c>
      <c r="AC253" s="328">
        <f t="shared" si="127"/>
        <v>0.26699696041390619</v>
      </c>
      <c r="AD253" s="328">
        <f t="shared" si="128"/>
        <v>-7.490721980128702E-2</v>
      </c>
      <c r="AE253" s="328">
        <f t="shared" si="129"/>
        <v>-6.0502837186190359E-3</v>
      </c>
      <c r="AF253" s="328">
        <f t="shared" si="130"/>
        <v>2219.4064501580733</v>
      </c>
      <c r="AG253" s="328">
        <f t="shared" si="131"/>
        <v>2179.5805376951389</v>
      </c>
      <c r="AH253" s="328">
        <f t="shared" si="132"/>
        <v>10.62419636452066</v>
      </c>
      <c r="AI253" s="328">
        <f t="shared" si="133"/>
        <v>105.39601868131295</v>
      </c>
      <c r="AJ253" s="328">
        <f t="shared" si="134"/>
        <v>9.2146286943791527</v>
      </c>
      <c r="AK253" s="337">
        <f t="shared" si="135"/>
        <v>1583.5431730447074</v>
      </c>
      <c r="AL253" s="42">
        <f t="shared" si="136"/>
        <v>28.404782594450843</v>
      </c>
    </row>
    <row r="254" spans="1:38" ht="15" x14ac:dyDescent="0.15">
      <c r="A254" s="116"/>
      <c r="B254" s="328">
        <f t="shared" si="107"/>
        <v>2219.4064501580733</v>
      </c>
      <c r="C254" s="328">
        <f t="shared" si="108"/>
        <v>2179.5805376951389</v>
      </c>
      <c r="D254" s="328">
        <f t="shared" si="109"/>
        <v>10.62419636452066</v>
      </c>
      <c r="E254" s="328">
        <f t="shared" ref="E254:E317" si="137">bb2wang($B$6,$H$12,C254,$H$8,$H$9,I254,$H$10,$H$11,$K$10,$K$11,$H$13)</f>
        <v>262.05183533319672</v>
      </c>
      <c r="F254" s="328">
        <f t="shared" si="110"/>
        <v>261.9407528031482</v>
      </c>
      <c r="G254" s="328">
        <f t="shared" si="111"/>
        <v>88188.108413741269</v>
      </c>
      <c r="H254" s="313">
        <f t="shared" si="112"/>
        <v>0.02</v>
      </c>
      <c r="I254" s="328">
        <f t="shared" si="113"/>
        <v>31.860729970347531</v>
      </c>
      <c r="J254" s="328">
        <f t="shared" ref="J254:J317" si="138">$B$7</f>
        <v>859</v>
      </c>
      <c r="K254" s="335">
        <f t="shared" si="114"/>
        <v>-1</v>
      </c>
      <c r="L254" s="323">
        <f t="shared" si="115"/>
        <v>10.604196364520661</v>
      </c>
      <c r="M254" s="323">
        <f t="shared" si="116"/>
        <v>10.614196364520661</v>
      </c>
      <c r="N254" s="328">
        <f t="shared" si="117"/>
        <v>-0.14309509595682357</v>
      </c>
      <c r="O254" s="328">
        <f t="shared" ref="O254:O292" si="139">IF(wh(B253,$F$51,$F$52,$F$53)&gt;0,wh(B253,$F$51,$F$52,$F$53),O253)</f>
        <v>22.346850019090731</v>
      </c>
      <c r="P254" s="332">
        <f t="shared" si="77"/>
        <v>217.91953998016919</v>
      </c>
      <c r="Q254" s="328">
        <f t="shared" si="118"/>
        <v>87601.447188262478</v>
      </c>
      <c r="R254" s="277">
        <f>IF(H254&gt;0, rate1(1,$L$52,$L$51,$L$54,L254,$L$53,$L$50,P254),"")</f>
        <v>2533.0295341983974</v>
      </c>
      <c r="S254" s="323">
        <f t="shared" si="119"/>
        <v>1.5475857176834029</v>
      </c>
      <c r="T254" s="323">
        <f t="shared" si="120"/>
        <v>0.26131999308199033</v>
      </c>
      <c r="U254" s="328">
        <f t="shared" si="121"/>
        <v>10.62419636452066</v>
      </c>
      <c r="V254" s="336">
        <f t="shared" si="122"/>
        <v>10.62419636452066</v>
      </c>
      <c r="W254" s="328">
        <f t="shared" si="123"/>
        <v>6.7913034550599605E-3</v>
      </c>
      <c r="X254" s="328">
        <f t="shared" si="124"/>
        <v>87814.103673998441</v>
      </c>
      <c r="Y254" s="328">
        <f t="shared" si="78"/>
        <v>218.33035241899188</v>
      </c>
      <c r="Z254" s="108">
        <f>IF(H254&gt;0, rate1(1,$L$52,$L$51,$L$54,U254,$L$53,$L$50,Y254),"")</f>
        <v>2533.2212033079263</v>
      </c>
      <c r="AA254" s="336">
        <f t="shared" si="125"/>
        <v>1.5512251741925764</v>
      </c>
      <c r="AB254" s="336">
        <f t="shared" si="126"/>
        <v>-1.2320379715980361E-2</v>
      </c>
      <c r="AC254" s="328">
        <f t="shared" si="127"/>
        <v>0.26131999308199033</v>
      </c>
      <c r="AD254" s="328">
        <f t="shared" si="128"/>
        <v>-7.653451909332061E-2</v>
      </c>
      <c r="AE254" s="328">
        <f t="shared" si="129"/>
        <v>-6.1603144902531697E-3</v>
      </c>
      <c r="AF254" s="328">
        <f t="shared" si="130"/>
        <v>2219.0020350690347</v>
      </c>
      <c r="AG254" s="328">
        <f t="shared" si="131"/>
        <v>2179.3192177020569</v>
      </c>
      <c r="AH254" s="328">
        <f t="shared" si="132"/>
        <v>10.605092741383196</v>
      </c>
      <c r="AI254" s="328">
        <f t="shared" si="133"/>
        <v>103.16500046837696</v>
      </c>
      <c r="AJ254" s="328">
        <f t="shared" si="134"/>
        <v>9.2432856389537026</v>
      </c>
      <c r="AK254" s="337">
        <f t="shared" si="135"/>
        <v>1592.8800249407564</v>
      </c>
      <c r="AL254" s="42">
        <f t="shared" si="136"/>
        <v>28.495317774498091</v>
      </c>
    </row>
    <row r="255" spans="1:38" ht="15" x14ac:dyDescent="0.15">
      <c r="A255" s="116"/>
      <c r="B255" s="328">
        <f t="shared" si="107"/>
        <v>2219.0020350690347</v>
      </c>
      <c r="C255" s="328">
        <f t="shared" si="108"/>
        <v>2179.3192177020569</v>
      </c>
      <c r="D255" s="328">
        <f t="shared" si="109"/>
        <v>10.605092741383196</v>
      </c>
      <c r="E255" s="328">
        <f t="shared" si="137"/>
        <v>262.26240224214098</v>
      </c>
      <c r="F255" s="328">
        <f t="shared" si="110"/>
        <v>262.15711878766888</v>
      </c>
      <c r="G255" s="328">
        <f t="shared" si="111"/>
        <v>87784.8004323684</v>
      </c>
      <c r="H255" s="313">
        <f t="shared" si="112"/>
        <v>0.02</v>
      </c>
      <c r="I255" s="328">
        <f t="shared" si="113"/>
        <v>31.746253893582253</v>
      </c>
      <c r="J255" s="328">
        <f t="shared" si="138"/>
        <v>859</v>
      </c>
      <c r="K255" s="335">
        <f t="shared" si="114"/>
        <v>-1</v>
      </c>
      <c r="L255" s="323">
        <f t="shared" si="115"/>
        <v>10.585092741383196</v>
      </c>
      <c r="M255" s="323">
        <f t="shared" si="116"/>
        <v>10.595092741383196</v>
      </c>
      <c r="N255" s="328">
        <f t="shared" si="117"/>
        <v>-0.14284985596999888</v>
      </c>
      <c r="O255" s="328">
        <f t="shared" si="139"/>
        <v>22.093378302772635</v>
      </c>
      <c r="P255" s="332">
        <f t="shared" ref="P255:P318" si="140">IF(H255&gt;0, $C$54*$L$55*$L$55*M255*M255/(($B$19*(B255-C255))^0.333)*1000,"")</f>
        <v>217.39623605418475</v>
      </c>
      <c r="Q255" s="328">
        <f t="shared" si="118"/>
        <v>87195.365832705807</v>
      </c>
      <c r="R255" s="277">
        <f>IF(H255&gt;0, rate1(1,$L$52,$L$51,$L$54,L255,$L$53,$L$50,P255),"")</f>
        <v>2532.7842964019051</v>
      </c>
      <c r="S255" s="323">
        <f t="shared" si="119"/>
        <v>1.5582354137975958</v>
      </c>
      <c r="T255" s="323">
        <f t="shared" si="120"/>
        <v>0.25589536679196279</v>
      </c>
      <c r="U255" s="328">
        <f t="shared" si="121"/>
        <v>10.605092741383196</v>
      </c>
      <c r="V255" s="336">
        <f t="shared" si="122"/>
        <v>10.605092741383196</v>
      </c>
      <c r="W255" s="328">
        <f t="shared" si="123"/>
        <v>6.7669022007095236E-3</v>
      </c>
      <c r="X255" s="328">
        <f t="shared" si="124"/>
        <v>87409.478113393241</v>
      </c>
      <c r="Y255" s="328">
        <f t="shared" ref="Y255:Y318" si="141">IF(H255&gt;0, $C$54*$L$55*$L$55*V255*V255/(($B$19*(B255-C255))^0.333)*1000,"")</f>
        <v>217.8068012738629</v>
      </c>
      <c r="Z255" s="108">
        <f>IF(H255&gt;0, rate1(1,$L$52,$L$51,$L$54,U255,$L$53,$L$50,Y255),"")</f>
        <v>2532.9768040026552</v>
      </c>
      <c r="AA255" s="336">
        <f t="shared" si="125"/>
        <v>1.5619430158761636</v>
      </c>
      <c r="AB255" s="336">
        <f t="shared" si="126"/>
        <v>-1.204197224545764E-2</v>
      </c>
      <c r="AC255" s="328">
        <f t="shared" si="127"/>
        <v>0.25589536679196279</v>
      </c>
      <c r="AD255" s="328">
        <f t="shared" si="128"/>
        <v>-7.815694457750598E-2</v>
      </c>
      <c r="AE255" s="328">
        <f t="shared" si="129"/>
        <v>-6.2736941322885662E-3</v>
      </c>
      <c r="AF255" s="328">
        <f t="shared" si="130"/>
        <v>2218.6032898462727</v>
      </c>
      <c r="AG255" s="328">
        <f t="shared" si="131"/>
        <v>2179.0633223352647</v>
      </c>
      <c r="AH255" s="328">
        <f t="shared" si="132"/>
        <v>10.585987472478466</v>
      </c>
      <c r="AI255" s="328">
        <f t="shared" si="133"/>
        <v>101.03322543316851</v>
      </c>
      <c r="AJ255" s="328">
        <f t="shared" si="134"/>
        <v>9.2713504237962496</v>
      </c>
      <c r="AK255" s="337">
        <f t="shared" si="135"/>
        <v>1601.9779511865652</v>
      </c>
      <c r="AL255" s="42">
        <f t="shared" si="136"/>
        <v>28.583936509900425</v>
      </c>
    </row>
    <row r="256" spans="1:38" ht="15" x14ac:dyDescent="0.15">
      <c r="A256" s="116"/>
      <c r="B256" s="328">
        <f t="shared" si="107"/>
        <v>2218.6032898462727</v>
      </c>
      <c r="C256" s="328">
        <f t="shared" si="108"/>
        <v>2179.0633223352647</v>
      </c>
      <c r="D256" s="328">
        <f t="shared" si="109"/>
        <v>10.585987472478466</v>
      </c>
      <c r="E256" s="328">
        <f t="shared" si="137"/>
        <v>262.46191517025198</v>
      </c>
      <c r="F256" s="328">
        <f t="shared" si="110"/>
        <v>262.36215870619651</v>
      </c>
      <c r="G256" s="328">
        <f t="shared" si="111"/>
        <v>87378.610561946625</v>
      </c>
      <c r="H256" s="313">
        <f t="shared" si="112"/>
        <v>0.02</v>
      </c>
      <c r="I256" s="328">
        <f t="shared" si="113"/>
        <v>31.631974008806356</v>
      </c>
      <c r="J256" s="328">
        <f t="shared" si="138"/>
        <v>859</v>
      </c>
      <c r="K256" s="335">
        <f t="shared" si="114"/>
        <v>-1</v>
      </c>
      <c r="L256" s="323">
        <f t="shared" si="115"/>
        <v>10.565987472478467</v>
      </c>
      <c r="M256" s="323">
        <f t="shared" si="116"/>
        <v>10.575987472478467</v>
      </c>
      <c r="N256" s="328">
        <f t="shared" si="117"/>
        <v>-0.1426045509342373</v>
      </c>
      <c r="O256" s="328">
        <f t="shared" si="139"/>
        <v>21.843564786233642</v>
      </c>
      <c r="P256" s="332">
        <f t="shared" si="140"/>
        <v>216.87320228648457</v>
      </c>
      <c r="Q256" s="328">
        <f t="shared" si="118"/>
        <v>86786.505009140135</v>
      </c>
      <c r="R256" s="277">
        <f>IF(H256&gt;0, rate1(1,$L$52,$L$51,$L$54,L256,$L$53,$L$50,P256),"")</f>
        <v>2532.5379625782602</v>
      </c>
      <c r="S256" s="323">
        <f t="shared" si="119"/>
        <v>1.5688185650953381</v>
      </c>
      <c r="T256" s="323">
        <f t="shared" si="120"/>
        <v>0.25070305310857027</v>
      </c>
      <c r="U256" s="328">
        <f t="shared" si="121"/>
        <v>10.585987472478466</v>
      </c>
      <c r="V256" s="336">
        <f t="shared" si="122"/>
        <v>10.585987472478466</v>
      </c>
      <c r="W256" s="328">
        <f t="shared" si="123"/>
        <v>6.7425427658491799E-3</v>
      </c>
      <c r="X256" s="328">
        <f t="shared" si="124"/>
        <v>87001.949808076213</v>
      </c>
      <c r="Y256" s="328">
        <f t="shared" si="141"/>
        <v>217.28351996849418</v>
      </c>
      <c r="Z256" s="108">
        <f>IF(H256&gt;0, rate1(1,$L$52,$L$51,$L$54,U256,$L$53,$L$50,Y256),"")</f>
        <v>2532.7313140120368</v>
      </c>
      <c r="AA256" s="336">
        <f t="shared" si="125"/>
        <v>1.5725930457695168</v>
      </c>
      <c r="AB256" s="336">
        <f t="shared" si="126"/>
        <v>-1.1775453466759749E-2</v>
      </c>
      <c r="AC256" s="328">
        <f t="shared" si="127"/>
        <v>0.25070305310857027</v>
      </c>
      <c r="AD256" s="328">
        <f t="shared" si="128"/>
        <v>-7.9775653914109831E-2</v>
      </c>
      <c r="AE256" s="328">
        <f t="shared" si="129"/>
        <v>-6.3905029033516272E-3</v>
      </c>
      <c r="AF256" s="328">
        <f t="shared" si="130"/>
        <v>2218.2099822422297</v>
      </c>
      <c r="AG256" s="328">
        <f t="shared" si="131"/>
        <v>2178.812619282156</v>
      </c>
      <c r="AH256" s="328">
        <f t="shared" si="132"/>
        <v>10.566880557603143</v>
      </c>
      <c r="AI256" s="328">
        <f t="shared" si="133"/>
        <v>98.992811485179502</v>
      </c>
      <c r="AJ256" s="328">
        <f t="shared" si="134"/>
        <v>9.2988484269865772</v>
      </c>
      <c r="AK256" s="337">
        <f t="shared" si="135"/>
        <v>1610.8471327182544</v>
      </c>
      <c r="AL256" s="42">
        <f t="shared" si="136"/>
        <v>28.670724050547516</v>
      </c>
    </row>
    <row r="257" spans="1:38" ht="15" x14ac:dyDescent="0.15">
      <c r="A257" s="116"/>
      <c r="B257" s="328">
        <f t="shared" si="107"/>
        <v>2218.2099822422297</v>
      </c>
      <c r="C257" s="328">
        <f t="shared" si="108"/>
        <v>2178.812619282156</v>
      </c>
      <c r="D257" s="328">
        <f t="shared" si="109"/>
        <v>10.566880557603143</v>
      </c>
      <c r="E257" s="328">
        <f t="shared" si="137"/>
        <v>262.65087518513553</v>
      </c>
      <c r="F257" s="328">
        <f t="shared" si="110"/>
        <v>262.55639517769373</v>
      </c>
      <c r="G257" s="328">
        <f t="shared" si="111"/>
        <v>86969.774679642054</v>
      </c>
      <c r="H257" s="313">
        <f t="shared" si="112"/>
        <v>0.02</v>
      </c>
      <c r="I257" s="328">
        <f t="shared" si="113"/>
        <v>31.517890368058943</v>
      </c>
      <c r="J257" s="328">
        <f t="shared" si="138"/>
        <v>859</v>
      </c>
      <c r="K257" s="335">
        <f t="shared" si="114"/>
        <v>-1</v>
      </c>
      <c r="L257" s="323">
        <f t="shared" si="115"/>
        <v>10.546880557603144</v>
      </c>
      <c r="M257" s="323">
        <f t="shared" si="116"/>
        <v>10.556880557603144</v>
      </c>
      <c r="N257" s="328">
        <f t="shared" si="117"/>
        <v>-0.14235918083564059</v>
      </c>
      <c r="O257" s="328">
        <f t="shared" si="139"/>
        <v>21.597253634644034</v>
      </c>
      <c r="P257" s="332">
        <f t="shared" si="140"/>
        <v>216.35043913237911</v>
      </c>
      <c r="Q257" s="328">
        <f t="shared" si="118"/>
        <v>86375.09242340755</v>
      </c>
      <c r="R257" s="277">
        <f>IF(H257&gt;0, rate1(1,$L$52,$L$51,$L$54,L257,$L$53,$L$50,P257),"")</f>
        <v>2532.290525678683</v>
      </c>
      <c r="S257" s="323">
        <f t="shared" si="119"/>
        <v>1.5793430236830566</v>
      </c>
      <c r="T257" s="323">
        <f t="shared" si="120"/>
        <v>0.24572520081560795</v>
      </c>
      <c r="U257" s="328">
        <f t="shared" si="121"/>
        <v>10.566880557603143</v>
      </c>
      <c r="V257" s="336">
        <f t="shared" si="122"/>
        <v>10.566880557603143</v>
      </c>
      <c r="W257" s="328">
        <f t="shared" si="123"/>
        <v>6.7182251615776067E-3</v>
      </c>
      <c r="X257" s="328">
        <f t="shared" si="124"/>
        <v>86591.755822784398</v>
      </c>
      <c r="Y257" s="328">
        <f t="shared" si="141"/>
        <v>216.76050895722119</v>
      </c>
      <c r="Z257" s="108">
        <f>IF(H257&gt;0, rate1(1,$L$52,$L$51,$L$54,U257,$L$53,$L$50,Y257),"")</f>
        <v>2532.4847263319311</v>
      </c>
      <c r="AA257" s="336">
        <f t="shared" si="125"/>
        <v>1.5831832359926341</v>
      </c>
      <c r="AB257" s="336">
        <f t="shared" si="126"/>
        <v>-1.151992160773027E-2</v>
      </c>
      <c r="AC257" s="328">
        <f t="shared" si="127"/>
        <v>0.24572520081560795</v>
      </c>
      <c r="AD257" s="328">
        <f t="shared" si="128"/>
        <v>-8.1391733259821367E-2</v>
      </c>
      <c r="AE257" s="328">
        <f t="shared" si="129"/>
        <v>-6.510827427475014E-3</v>
      </c>
      <c r="AF257" s="328">
        <f t="shared" si="130"/>
        <v>2217.8218978605782</v>
      </c>
      <c r="AG257" s="328">
        <f t="shared" si="131"/>
        <v>2178.5668940813403</v>
      </c>
      <c r="AH257" s="328">
        <f t="shared" si="132"/>
        <v>10.547771996553548</v>
      </c>
      <c r="AI257" s="328">
        <f t="shared" si="133"/>
        <v>97.036733472653481</v>
      </c>
      <c r="AJ257" s="328">
        <f t="shared" si="134"/>
        <v>9.3258030751734253</v>
      </c>
      <c r="AK257" s="337">
        <f t="shared" si="135"/>
        <v>1619.4969870414502</v>
      </c>
      <c r="AL257" s="42">
        <f t="shared" si="136"/>
        <v>28.755758875613285</v>
      </c>
    </row>
    <row r="258" spans="1:38" ht="15" x14ac:dyDescent="0.15">
      <c r="A258" s="116"/>
      <c r="B258" s="328">
        <f t="shared" si="107"/>
        <v>2217.8218978605782</v>
      </c>
      <c r="C258" s="328">
        <f t="shared" si="108"/>
        <v>2178.5668940813403</v>
      </c>
      <c r="D258" s="328">
        <f t="shared" si="109"/>
        <v>10.547771996553548</v>
      </c>
      <c r="E258" s="328">
        <f t="shared" si="137"/>
        <v>262.82974493305687</v>
      </c>
      <c r="F258" s="328">
        <f t="shared" si="110"/>
        <v>262.7403100590962</v>
      </c>
      <c r="G258" s="328">
        <f t="shared" si="111"/>
        <v>86558.51103382853</v>
      </c>
      <c r="H258" s="313">
        <f t="shared" si="112"/>
        <v>0.02</v>
      </c>
      <c r="I258" s="328">
        <f t="shared" si="113"/>
        <v>31.404003023390398</v>
      </c>
      <c r="J258" s="328">
        <f t="shared" si="138"/>
        <v>859</v>
      </c>
      <c r="K258" s="335">
        <f t="shared" si="114"/>
        <v>-1</v>
      </c>
      <c r="L258" s="323">
        <f t="shared" si="115"/>
        <v>10.527771996553549</v>
      </c>
      <c r="M258" s="323">
        <f t="shared" si="116"/>
        <v>10.537771996553548</v>
      </c>
      <c r="N258" s="328">
        <f t="shared" si="117"/>
        <v>-0.14211374566008317</v>
      </c>
      <c r="O258" s="328">
        <f t="shared" si="139"/>
        <v>21.35430138506036</v>
      </c>
      <c r="P258" s="332">
        <f t="shared" si="140"/>
        <v>215.82794704853023</v>
      </c>
      <c r="Q258" s="328">
        <f t="shared" si="118"/>
        <v>85961.339048730428</v>
      </c>
      <c r="R258" s="277">
        <f>IF(H258&gt;0, rate1(1,$L$52,$L$51,$L$54,L258,$L$53,$L$50,P258),"")</f>
        <v>2532.0419785951376</v>
      </c>
      <c r="S258" s="323">
        <f t="shared" si="119"/>
        <v>1.5898161433858164</v>
      </c>
      <c r="T258" s="323">
        <f t="shared" si="120"/>
        <v>0.24094583923099286</v>
      </c>
      <c r="U258" s="328">
        <f t="shared" si="121"/>
        <v>10.547771996553548</v>
      </c>
      <c r="V258" s="336">
        <f t="shared" si="122"/>
        <v>10.547771996553548</v>
      </c>
      <c r="W258" s="328">
        <f t="shared" si="123"/>
        <v>6.6939493989792709E-3</v>
      </c>
      <c r="X258" s="328">
        <f t="shared" si="124"/>
        <v>86179.115504699017</v>
      </c>
      <c r="Y258" s="328">
        <f t="shared" si="141"/>
        <v>216.23776869572583</v>
      </c>
      <c r="Z258" s="108">
        <f>IF(H258&gt;0, rate1(1,$L$52,$L$51,$L$54,U258,$L$53,$L$50,Y258),"")</f>
        <v>2532.2370338994033</v>
      </c>
      <c r="AA258" s="336">
        <f t="shared" si="125"/>
        <v>1.5937210486305065</v>
      </c>
      <c r="AB258" s="336">
        <f t="shared" si="126"/>
        <v>-1.1274569790678167E-2</v>
      </c>
      <c r="AC258" s="328">
        <f t="shared" si="127"/>
        <v>0.24094583923099286</v>
      </c>
      <c r="AD258" s="328">
        <f t="shared" si="128"/>
        <v>-8.3006206140900235E-2</v>
      </c>
      <c r="AE258" s="328">
        <f t="shared" si="129"/>
        <v>-6.6347604366361135E-3</v>
      </c>
      <c r="AF258" s="328">
        <f t="shared" si="130"/>
        <v>2217.438838275687</v>
      </c>
      <c r="AG258" s="328">
        <f t="shared" si="131"/>
        <v>2178.3259482421095</v>
      </c>
      <c r="AH258" s="328">
        <f t="shared" si="132"/>
        <v>10.528661789125584</v>
      </c>
      <c r="AI258" s="328">
        <f t="shared" si="133"/>
        <v>95.158706398966473</v>
      </c>
      <c r="AJ258" s="328">
        <f t="shared" si="134"/>
        <v>9.352236049173138</v>
      </c>
      <c r="AK258" s="337">
        <f t="shared" si="135"/>
        <v>1627.9362498872154</v>
      </c>
      <c r="AL258" s="42">
        <f t="shared" si="136"/>
        <v>28.839113429666295</v>
      </c>
    </row>
    <row r="259" spans="1:38" ht="15" x14ac:dyDescent="0.15">
      <c r="A259" s="116"/>
      <c r="B259" s="328">
        <f t="shared" si="107"/>
        <v>2217.438838275687</v>
      </c>
      <c r="C259" s="328">
        <f t="shared" si="108"/>
        <v>2178.3259482421095</v>
      </c>
      <c r="D259" s="328">
        <f t="shared" si="109"/>
        <v>10.528661789125584</v>
      </c>
      <c r="E259" s="328">
        <f t="shared" si="137"/>
        <v>262.99895268275441</v>
      </c>
      <c r="F259" s="328">
        <f t="shared" si="110"/>
        <v>262.91434880790564</v>
      </c>
      <c r="G259" s="328">
        <f t="shared" si="111"/>
        <v>86145.02207286068</v>
      </c>
      <c r="H259" s="313">
        <f t="shared" si="112"/>
        <v>0.02</v>
      </c>
      <c r="I259" s="328">
        <f t="shared" si="113"/>
        <v>31.290312026862011</v>
      </c>
      <c r="J259" s="328">
        <f t="shared" si="138"/>
        <v>859</v>
      </c>
      <c r="K259" s="335">
        <f t="shared" si="114"/>
        <v>-1</v>
      </c>
      <c r="L259" s="323">
        <f t="shared" si="115"/>
        <v>10.508661789125584</v>
      </c>
      <c r="M259" s="323">
        <f t="shared" si="116"/>
        <v>10.518661789125584</v>
      </c>
      <c r="N259" s="328">
        <f t="shared" si="117"/>
        <v>-0.14186824539370946</v>
      </c>
      <c r="O259" s="328">
        <f t="shared" si="139"/>
        <v>21.114575601522766</v>
      </c>
      <c r="P259" s="332">
        <f t="shared" si="140"/>
        <v>215.30572649295604</v>
      </c>
      <c r="Q259" s="328">
        <f t="shared" si="118"/>
        <v>85545.440831861793</v>
      </c>
      <c r="R259" s="277">
        <f>IF(H259&gt;0, rate1(1,$L$52,$L$51,$L$54,L259,$L$53,$L$50,P259),"")</f>
        <v>2531.7923141597166</v>
      </c>
      <c r="S259" s="323">
        <f t="shared" si="119"/>
        <v>1.6002448378329528</v>
      </c>
      <c r="T259" s="323">
        <f t="shared" si="120"/>
        <v>0.23635062969619602</v>
      </c>
      <c r="U259" s="328">
        <f t="shared" si="121"/>
        <v>10.528661789125584</v>
      </c>
      <c r="V259" s="336">
        <f t="shared" si="122"/>
        <v>10.528661789125584</v>
      </c>
      <c r="W259" s="328">
        <f t="shared" si="123"/>
        <v>6.6697154891528498E-3</v>
      </c>
      <c r="X259" s="328">
        <f t="shared" si="124"/>
        <v>85764.232321537449</v>
      </c>
      <c r="Y259" s="328">
        <f t="shared" si="141"/>
        <v>215.71529964104144</v>
      </c>
      <c r="Z259" s="108">
        <f>IF(H259&gt;0, rate1(1,$L$52,$L$51,$L$54,U259,$L$53,$L$50,Y259),"")</f>
        <v>2531.9882295921147</v>
      </c>
      <c r="AA259" s="336">
        <f t="shared" si="125"/>
        <v>1.6042134954001792</v>
      </c>
      <c r="AB259" s="336">
        <f t="shared" si="126"/>
        <v>-1.1038673482020461E-2</v>
      </c>
      <c r="AC259" s="328">
        <f t="shared" si="127"/>
        <v>0.23635062969619602</v>
      </c>
      <c r="AD259" s="328">
        <f t="shared" si="128"/>
        <v>-8.4620041104641455E-2</v>
      </c>
      <c r="AE259" s="328">
        <f t="shared" si="129"/>
        <v>-6.7624005992276016E-3</v>
      </c>
      <c r="AF259" s="328">
        <f t="shared" si="130"/>
        <v>2217.0606194005973</v>
      </c>
      <c r="AG259" s="328">
        <f t="shared" si="131"/>
        <v>2178.0895976124134</v>
      </c>
      <c r="AH259" s="328">
        <f t="shared" si="132"/>
        <v>10.50954993511492</v>
      </c>
      <c r="AI259" s="328">
        <f t="shared" si="133"/>
        <v>93.353087602937563</v>
      </c>
      <c r="AJ259" s="328">
        <f t="shared" si="134"/>
        <v>9.3781674623961759</v>
      </c>
      <c r="AK259" s="337">
        <f t="shared" si="135"/>
        <v>1636.1730458250152</v>
      </c>
      <c r="AL259" s="42">
        <f t="shared" si="136"/>
        <v>28.920854758463008</v>
      </c>
    </row>
    <row r="260" spans="1:38" ht="15" x14ac:dyDescent="0.15">
      <c r="A260" s="116"/>
      <c r="B260" s="328">
        <f t="shared" si="107"/>
        <v>2217.0606194005973</v>
      </c>
      <c r="C260" s="328">
        <f t="shared" si="108"/>
        <v>2178.0895976124134</v>
      </c>
      <c r="D260" s="328">
        <f t="shared" si="109"/>
        <v>10.50954993511492</v>
      </c>
      <c r="E260" s="328">
        <f t="shared" si="137"/>
        <v>263.15889583517776</v>
      </c>
      <c r="F260" s="328">
        <f t="shared" si="110"/>
        <v>263.07892425896608</v>
      </c>
      <c r="G260" s="328">
        <f t="shared" si="111"/>
        <v>85729.496032259849</v>
      </c>
      <c r="H260" s="313">
        <f t="shared" si="112"/>
        <v>0.02</v>
      </c>
      <c r="I260" s="328">
        <f t="shared" si="113"/>
        <v>31.176817430547089</v>
      </c>
      <c r="J260" s="328">
        <f t="shared" si="138"/>
        <v>859</v>
      </c>
      <c r="K260" s="335">
        <f t="shared" si="114"/>
        <v>-1</v>
      </c>
      <c r="L260" s="323">
        <f t="shared" si="115"/>
        <v>10.489549935114921</v>
      </c>
      <c r="M260" s="323">
        <f t="shared" si="116"/>
        <v>10.499549935114921</v>
      </c>
      <c r="N260" s="328">
        <f t="shared" si="117"/>
        <v>-0.14162268002249334</v>
      </c>
      <c r="O260" s="328">
        <f t="shared" si="139"/>
        <v>20.877953713419767</v>
      </c>
      <c r="P260" s="332">
        <f t="shared" si="140"/>
        <v>214.78377792504267</v>
      </c>
      <c r="Q260" s="328">
        <f t="shared" si="118"/>
        <v>85127.58017760198</v>
      </c>
      <c r="R260" s="277">
        <f>IF(H260&gt;0, rate1(1,$L$52,$L$51,$L$54,L260,$L$53,$L$50,P260),"")</f>
        <v>2531.5415251440181</v>
      </c>
      <c r="S260" s="323">
        <f t="shared" si="119"/>
        <v>1.6106356307927641</v>
      </c>
      <c r="T260" s="323">
        <f t="shared" si="120"/>
        <v>0.23192665622644756</v>
      </c>
      <c r="U260" s="328">
        <f t="shared" si="121"/>
        <v>10.50954993511492</v>
      </c>
      <c r="V260" s="336">
        <f t="shared" si="122"/>
        <v>10.50954993511492</v>
      </c>
      <c r="W260" s="328">
        <f t="shared" si="123"/>
        <v>6.6455234431543886E-3</v>
      </c>
      <c r="X260" s="328">
        <f t="shared" si="124"/>
        <v>85347.295456817374</v>
      </c>
      <c r="Y260" s="328">
        <f t="shared" si="141"/>
        <v>215.19310225156454</v>
      </c>
      <c r="Z260" s="108">
        <f>IF(H260&gt;0, rate1(1,$L$52,$L$51,$L$54,U260,$L$53,$L$50,Y260),"")</f>
        <v>2531.7383062277054</v>
      </c>
      <c r="AA260" s="336">
        <f t="shared" si="125"/>
        <v>1.6146671893151581</v>
      </c>
      <c r="AB260" s="336">
        <f t="shared" si="126"/>
        <v>-1.0811579922719824E-2</v>
      </c>
      <c r="AC260" s="328">
        <f t="shared" si="127"/>
        <v>0.23192665622644756</v>
      </c>
      <c r="AD260" s="328">
        <f t="shared" si="128"/>
        <v>-8.6234158355960974E-2</v>
      </c>
      <c r="AE260" s="328">
        <f t="shared" si="129"/>
        <v>-6.8938524239510555E-3</v>
      </c>
      <c r="AF260" s="328">
        <f t="shared" si="130"/>
        <v>2216.6870700643485</v>
      </c>
      <c r="AG260" s="328">
        <f t="shared" si="131"/>
        <v>2177.8576709561871</v>
      </c>
      <c r="AH260" s="328">
        <f t="shared" si="132"/>
        <v>10.490436434316685</v>
      </c>
      <c r="AI260" s="328">
        <f t="shared" si="133"/>
        <v>91.614794354697921</v>
      </c>
      <c r="AJ260" s="328">
        <f t="shared" si="134"/>
        <v>9.4036160163835927</v>
      </c>
      <c r="AK260" s="337">
        <f t="shared" si="135"/>
        <v>1644.2149496171398</v>
      </c>
      <c r="AL260" s="42">
        <f t="shared" si="136"/>
        <v>29.001045060713931</v>
      </c>
    </row>
    <row r="261" spans="1:38" ht="15" x14ac:dyDescent="0.15">
      <c r="A261" s="116"/>
      <c r="B261" s="328">
        <f t="shared" si="107"/>
        <v>2216.6870700643485</v>
      </c>
      <c r="C261" s="328">
        <f t="shared" si="108"/>
        <v>2177.8576709561871</v>
      </c>
      <c r="D261" s="328">
        <f t="shared" si="109"/>
        <v>10.490436434316685</v>
      </c>
      <c r="E261" s="328">
        <f t="shared" si="137"/>
        <v>263.30994398326027</v>
      </c>
      <c r="F261" s="328">
        <f t="shared" si="110"/>
        <v>263.23441990921901</v>
      </c>
      <c r="G261" s="328">
        <f t="shared" si="111"/>
        <v>85312.108318576487</v>
      </c>
      <c r="H261" s="313">
        <f t="shared" si="112"/>
        <v>0.02</v>
      </c>
      <c r="I261" s="328">
        <f t="shared" si="113"/>
        <v>31.063519286529118</v>
      </c>
      <c r="J261" s="328">
        <f t="shared" si="138"/>
        <v>859</v>
      </c>
      <c r="K261" s="335">
        <f t="shared" si="114"/>
        <v>-1</v>
      </c>
      <c r="L261" s="323">
        <f t="shared" si="115"/>
        <v>10.470436434316685</v>
      </c>
      <c r="M261" s="323">
        <f t="shared" si="116"/>
        <v>10.480436434316685</v>
      </c>
      <c r="N261" s="328">
        <f t="shared" si="117"/>
        <v>-0.14137704953249397</v>
      </c>
      <c r="O261" s="328">
        <f t="shared" si="139"/>
        <v>20.644322007362021</v>
      </c>
      <c r="P261" s="332">
        <f t="shared" si="140"/>
        <v>214.26210180554233</v>
      </c>
      <c r="Q261" s="328">
        <f t="shared" si="118"/>
        <v>84707.927246205596</v>
      </c>
      <c r="R261" s="277">
        <f>IF(H261&gt;0, rate1(1,$L$52,$L$51,$L$54,L261,$L$53,$L$50,P261),"")</f>
        <v>2531.2896042585116</v>
      </c>
      <c r="S261" s="323">
        <f t="shared" si="119"/>
        <v>1.6209947000178351</v>
      </c>
      <c r="T261" s="323">
        <f t="shared" si="120"/>
        <v>0.22766224820990194</v>
      </c>
      <c r="U261" s="328">
        <f t="shared" si="121"/>
        <v>10.490436434316685</v>
      </c>
      <c r="V261" s="336">
        <f t="shared" si="122"/>
        <v>10.490436434316685</v>
      </c>
      <c r="W261" s="328">
        <f t="shared" si="123"/>
        <v>6.6213732721678298E-3</v>
      </c>
      <c r="X261" s="328">
        <f t="shared" si="124"/>
        <v>84928.481200757044</v>
      </c>
      <c r="Y261" s="328">
        <f t="shared" si="141"/>
        <v>214.6711769870528</v>
      </c>
      <c r="Z261" s="108">
        <f>IF(H261&gt;0, rate1(1,$L$52,$L$51,$L$54,U261,$L$53,$L$50,Y261),"")</f>
        <v>2531.4872565631672</v>
      </c>
      <c r="AA261" s="336">
        <f t="shared" si="125"/>
        <v>1.6250883896553974</v>
      </c>
      <c r="AB261" s="336">
        <f t="shared" si="126"/>
        <v>-1.0592699179420212E-2</v>
      </c>
      <c r="AC261" s="328">
        <f t="shared" si="127"/>
        <v>0.22766224820990194</v>
      </c>
      <c r="AD261" s="328">
        <f t="shared" si="128"/>
        <v>-8.7849435544360574E-2</v>
      </c>
      <c r="AE261" s="328">
        <f t="shared" si="129"/>
        <v>-7.0292262185076611E-3</v>
      </c>
      <c r="AF261" s="328">
        <f t="shared" si="130"/>
        <v>2216.3180307666062</v>
      </c>
      <c r="AG261" s="328">
        <f t="shared" si="131"/>
        <v>2177.6300087079771</v>
      </c>
      <c r="AH261" s="328">
        <f t="shared" si="132"/>
        <v>10.471321286525701</v>
      </c>
      <c r="AI261" s="328">
        <f t="shared" si="133"/>
        <v>89.93923406744716</v>
      </c>
      <c r="AJ261" s="328">
        <f t="shared" si="134"/>
        <v>9.4285991369578834</v>
      </c>
      <c r="AK261" s="337">
        <f t="shared" si="135"/>
        <v>1652.0690397662672</v>
      </c>
      <c r="AL261" s="42">
        <f t="shared" si="136"/>
        <v>29.079742169064616</v>
      </c>
    </row>
    <row r="262" spans="1:38" ht="15" x14ac:dyDescent="0.15">
      <c r="A262" s="116"/>
      <c r="B262" s="328">
        <f t="shared" si="107"/>
        <v>2216.3180307666062</v>
      </c>
      <c r="C262" s="328">
        <f t="shared" si="108"/>
        <v>2177.6300087079771</v>
      </c>
      <c r="D262" s="328">
        <f t="shared" si="109"/>
        <v>10.471321286525701</v>
      </c>
      <c r="E262" s="328">
        <f t="shared" si="137"/>
        <v>263.45244159059939</v>
      </c>
      <c r="F262" s="328">
        <f t="shared" si="110"/>
        <v>263.38119278692983</v>
      </c>
      <c r="G262" s="328">
        <f t="shared" si="111"/>
        <v>84893.022721228175</v>
      </c>
      <c r="H262" s="313">
        <f t="shared" si="112"/>
        <v>0.02</v>
      </c>
      <c r="I262" s="328">
        <f t="shared" si="113"/>
        <v>30.950417646903226</v>
      </c>
      <c r="J262" s="328">
        <f t="shared" si="138"/>
        <v>859</v>
      </c>
      <c r="K262" s="335">
        <f t="shared" si="114"/>
        <v>-1</v>
      </c>
      <c r="L262" s="323">
        <f t="shared" si="115"/>
        <v>10.451321286525701</v>
      </c>
      <c r="M262" s="323">
        <f t="shared" si="116"/>
        <v>10.461321286525701</v>
      </c>
      <c r="N262" s="328">
        <f t="shared" si="117"/>
        <v>-0.14113135390958575</v>
      </c>
      <c r="O262" s="328">
        <f t="shared" si="139"/>
        <v>20.413574748373868</v>
      </c>
      <c r="P262" s="332">
        <f t="shared" si="140"/>
        <v>213.74069859658712</v>
      </c>
      <c r="Q262" s="328">
        <f t="shared" si="118"/>
        <v>84286.641092034508</v>
      </c>
      <c r="R262" s="277">
        <f>IF(H262&gt;0, rate1(1,$L$52,$L$51,$L$54,L262,$L$53,$L$50,P262),"")</f>
        <v>2531.0365441519016</v>
      </c>
      <c r="S262" s="323">
        <f t="shared" si="119"/>
        <v>1.6313279156285245</v>
      </c>
      <c r="T262" s="323">
        <f t="shared" si="120"/>
        <v>0.22354682949364132</v>
      </c>
      <c r="U262" s="328">
        <f t="shared" si="121"/>
        <v>10.471321286525701</v>
      </c>
      <c r="V262" s="336">
        <f t="shared" si="122"/>
        <v>10.471321286525701</v>
      </c>
      <c r="W262" s="328">
        <f t="shared" si="123"/>
        <v>6.5972649872492184E-3</v>
      </c>
      <c r="X262" s="328">
        <f t="shared" si="124"/>
        <v>84507.954168269978</v>
      </c>
      <c r="Y262" s="328">
        <f t="shared" si="141"/>
        <v>214.1495243086388</v>
      </c>
      <c r="Z262" s="108">
        <f>IF(H262&gt;0, rate1(1,$L$52,$L$51,$L$54,U262,$L$53,$L$50,Y262),"")</f>
        <v>2531.2350732942114</v>
      </c>
      <c r="AA262" s="336">
        <f t="shared" si="125"/>
        <v>1.6354830413070982</v>
      </c>
      <c r="AB262" s="336">
        <f t="shared" si="126"/>
        <v>-1.0381496528498358E-2</v>
      </c>
      <c r="AC262" s="328">
        <f t="shared" si="127"/>
        <v>0.22354682949364132</v>
      </c>
      <c r="AD262" s="328">
        <f t="shared" si="128"/>
        <v>-8.9466712837315776E-2</v>
      </c>
      <c r="AE262" s="328">
        <f t="shared" si="129"/>
        <v>-7.1686381009284468E-3</v>
      </c>
      <c r="AF262" s="328">
        <f t="shared" si="130"/>
        <v>2215.953352583203</v>
      </c>
      <c r="AG262" s="328">
        <f t="shared" si="131"/>
        <v>2177.4064618784837</v>
      </c>
      <c r="AH262" s="328">
        <f t="shared" si="132"/>
        <v>10.452204491536357</v>
      </c>
      <c r="AI262" s="328">
        <f t="shared" si="133"/>
        <v>88.322244896130996</v>
      </c>
      <c r="AJ262" s="328">
        <f t="shared" si="134"/>
        <v>9.4531330938734754</v>
      </c>
      <c r="AK262" s="337">
        <f t="shared" si="135"/>
        <v>1659.741945445119</v>
      </c>
      <c r="AL262" s="42">
        <f t="shared" si="136"/>
        <v>29.156999971128553</v>
      </c>
    </row>
    <row r="263" spans="1:38" ht="15" x14ac:dyDescent="0.15">
      <c r="A263" s="116"/>
      <c r="B263" s="328">
        <f t="shared" si="107"/>
        <v>2215.953352583203</v>
      </c>
      <c r="C263" s="328">
        <f t="shared" si="108"/>
        <v>2177.4064618784837</v>
      </c>
      <c r="D263" s="328">
        <f t="shared" si="109"/>
        <v>10.452204491536357</v>
      </c>
      <c r="E263" s="328">
        <f t="shared" si="137"/>
        <v>263.58671034571819</v>
      </c>
      <c r="F263" s="328">
        <f t="shared" si="110"/>
        <v>263.51957596815879</v>
      </c>
      <c r="G263" s="328">
        <f t="shared" si="111"/>
        <v>84472.392477993038</v>
      </c>
      <c r="H263" s="313">
        <f t="shared" si="112"/>
        <v>0.02</v>
      </c>
      <c r="I263" s="328">
        <f t="shared" si="113"/>
        <v>30.837512563775455</v>
      </c>
      <c r="J263" s="328">
        <f t="shared" si="138"/>
        <v>859</v>
      </c>
      <c r="K263" s="335">
        <f t="shared" si="114"/>
        <v>-1</v>
      </c>
      <c r="L263" s="323">
        <f t="shared" si="115"/>
        <v>10.432204491536357</v>
      </c>
      <c r="M263" s="323">
        <f t="shared" si="116"/>
        <v>10.442204491536357</v>
      </c>
      <c r="N263" s="328">
        <f t="shared" si="117"/>
        <v>-0.14088559313992732</v>
      </c>
      <c r="O263" s="328">
        <f t="shared" si="139"/>
        <v>20.185613410607615</v>
      </c>
      <c r="P263" s="332">
        <f t="shared" si="140"/>
        <v>213.21956876169159</v>
      </c>
      <c r="Q263" s="328">
        <f t="shared" si="118"/>
        <v>83863.87066678374</v>
      </c>
      <c r="R263" s="277">
        <f>IF(H263&gt;0, rate1(1,$L$52,$L$51,$L$54,L263,$L$53,$L$50,P263),"")</f>
        <v>2530.7823374104782</v>
      </c>
      <c r="S263" s="323">
        <f t="shared" si="119"/>
        <v>1.6416408738750623</v>
      </c>
      <c r="T263" s="323">
        <f t="shared" si="120"/>
        <v>0.21957078932499552</v>
      </c>
      <c r="U263" s="328">
        <f t="shared" si="121"/>
        <v>10.452204491536357</v>
      </c>
      <c r="V263" s="336">
        <f t="shared" si="122"/>
        <v>10.452204491536357</v>
      </c>
      <c r="W263" s="328">
        <f t="shared" si="123"/>
        <v>6.573198599497232E-3</v>
      </c>
      <c r="X263" s="328">
        <f t="shared" si="124"/>
        <v>84085.868369868404</v>
      </c>
      <c r="Y263" s="328">
        <f t="shared" si="141"/>
        <v>213.62814467883265</v>
      </c>
      <c r="Z263" s="108">
        <f>IF(H263&gt;0, rate1(1,$L$52,$L$51,$L$54,U263,$L$53,$L$50,Y263),"")</f>
        <v>2530.9817490546266</v>
      </c>
      <c r="AA263" s="336">
        <f t="shared" si="125"/>
        <v>1.6458568093423103</v>
      </c>
      <c r="AB263" s="336">
        <f t="shared" si="126"/>
        <v>-1.0177485944896765E-2</v>
      </c>
      <c r="AC263" s="328">
        <f t="shared" si="127"/>
        <v>0.21957078932499552</v>
      </c>
      <c r="AD263" s="328">
        <f t="shared" si="128"/>
        <v>-9.1086797389962462E-2</v>
      </c>
      <c r="AE263" s="328">
        <f t="shared" si="129"/>
        <v>-7.3122100491777951E-3</v>
      </c>
      <c r="AF263" s="328">
        <f t="shared" si="130"/>
        <v>2215.5928962007379</v>
      </c>
      <c r="AG263" s="328">
        <f t="shared" si="131"/>
        <v>2177.1868910891585</v>
      </c>
      <c r="AH263" s="328">
        <f t="shared" si="132"/>
        <v>10.433086049142739</v>
      </c>
      <c r="AI263" s="328">
        <f t="shared" si="133"/>
        <v>86.760044939171863</v>
      </c>
      <c r="AJ263" s="328">
        <f t="shared" si="134"/>
        <v>9.4772331063565787</v>
      </c>
      <c r="AK263" s="337">
        <f t="shared" si="135"/>
        <v>1667.2398877878761</v>
      </c>
      <c r="AL263" s="42">
        <f t="shared" si="136"/>
        <v>29.232868779494328</v>
      </c>
    </row>
    <row r="264" spans="1:38" ht="15" x14ac:dyDescent="0.15">
      <c r="A264" s="116"/>
      <c r="B264" s="328">
        <f t="shared" si="107"/>
        <v>2215.5928962007379</v>
      </c>
      <c r="C264" s="328">
        <f t="shared" si="108"/>
        <v>2177.1868910891585</v>
      </c>
      <c r="D264" s="328">
        <f t="shared" si="109"/>
        <v>10.433086049142739</v>
      </c>
      <c r="E264" s="328">
        <f t="shared" si="137"/>
        <v>263.71305123888538</v>
      </c>
      <c r="F264" s="328">
        <f t="shared" si="110"/>
        <v>263.64988079230181</v>
      </c>
      <c r="G264" s="328">
        <f t="shared" si="111"/>
        <v>84050.361215435318</v>
      </c>
      <c r="H264" s="313">
        <f t="shared" si="112"/>
        <v>0.02</v>
      </c>
      <c r="I264" s="328">
        <f t="shared" si="113"/>
        <v>30.72480408926349</v>
      </c>
      <c r="J264" s="328">
        <f t="shared" si="138"/>
        <v>859</v>
      </c>
      <c r="K264" s="335">
        <f t="shared" si="114"/>
        <v>-1</v>
      </c>
      <c r="L264" s="323">
        <f t="shared" si="115"/>
        <v>10.413086049142739</v>
      </c>
      <c r="M264" s="323">
        <f t="shared" si="116"/>
        <v>10.423086049142739</v>
      </c>
      <c r="N264" s="328">
        <f t="shared" si="117"/>
        <v>-0.14063976720939309</v>
      </c>
      <c r="O264" s="328">
        <f t="shared" si="139"/>
        <v>19.960346001279326</v>
      </c>
      <c r="P264" s="332">
        <f t="shared" si="140"/>
        <v>212.69871276576376</v>
      </c>
      <c r="Q264" s="328">
        <f t="shared" si="118"/>
        <v>83439.755706681273</v>
      </c>
      <c r="R264" s="277">
        <f>IF(H264&gt;0, rate1(1,$L$52,$L$51,$L$54,L264,$L$53,$L$50,P264),"")</f>
        <v>2530.5269765574653</v>
      </c>
      <c r="S264" s="323">
        <f t="shared" si="119"/>
        <v>1.6519389269720661</v>
      </c>
      <c r="T264" s="323">
        <f t="shared" si="120"/>
        <v>0.21572537148931303</v>
      </c>
      <c r="U264" s="328">
        <f t="shared" si="121"/>
        <v>10.433086049142739</v>
      </c>
      <c r="V264" s="336">
        <f t="shared" si="122"/>
        <v>10.433086049142739</v>
      </c>
      <c r="W264" s="328">
        <f t="shared" si="123"/>
        <v>6.5491741200389697E-3</v>
      </c>
      <c r="X264" s="328">
        <f t="shared" si="124"/>
        <v>83662.36815685597</v>
      </c>
      <c r="Y264" s="328">
        <f t="shared" si="141"/>
        <v>213.10703856153282</v>
      </c>
      <c r="Z264" s="108">
        <f>IF(H264&gt;0, rate1(1,$L$52,$L$51,$L$54,U264,$L$53,$L$50,Y264),"")</f>
        <v>2530.7272764156319</v>
      </c>
      <c r="AA264" s="336">
        <f t="shared" si="125"/>
        <v>1.6562151095555691</v>
      </c>
      <c r="AB264" s="336">
        <f t="shared" si="126"/>
        <v>-9.9802245097259188E-3</v>
      </c>
      <c r="AC264" s="328">
        <f t="shared" si="127"/>
        <v>0.21572537148931303</v>
      </c>
      <c r="AD264" s="328">
        <f t="shared" si="128"/>
        <v>-9.2710467303521574E-2</v>
      </c>
      <c r="AE264" s="328">
        <f t="shared" si="129"/>
        <v>-7.4600699924470366E-3</v>
      </c>
      <c r="AF264" s="328">
        <f t="shared" si="130"/>
        <v>2215.2365310620394</v>
      </c>
      <c r="AG264" s="328">
        <f t="shared" si="131"/>
        <v>2176.971165717669</v>
      </c>
      <c r="AH264" s="328">
        <f t="shared" si="132"/>
        <v>10.413965959138554</v>
      </c>
      <c r="AI264" s="328">
        <f t="shared" si="133"/>
        <v>85.249188602915567</v>
      </c>
      <c r="AJ264" s="328">
        <f t="shared" si="134"/>
        <v>9.5009134365240548</v>
      </c>
      <c r="AK264" s="337">
        <f t="shared" si="135"/>
        <v>1674.5687163553862</v>
      </c>
      <c r="AL264" s="42">
        <f t="shared" si="136"/>
        <v>29.307395658097079</v>
      </c>
    </row>
    <row r="265" spans="1:38" ht="15" x14ac:dyDescent="0.15">
      <c r="A265" s="116"/>
      <c r="B265" s="328">
        <f t="shared" si="107"/>
        <v>2215.2365310620394</v>
      </c>
      <c r="C265" s="328">
        <f t="shared" si="108"/>
        <v>2176.971165717669</v>
      </c>
      <c r="D265" s="328">
        <f t="shared" si="109"/>
        <v>10.413965959138554</v>
      </c>
      <c r="E265" s="328">
        <f t="shared" si="137"/>
        <v>263.8317464005753</v>
      </c>
      <c r="F265" s="328">
        <f t="shared" si="110"/>
        <v>263.77239881973037</v>
      </c>
      <c r="G265" s="328">
        <f t="shared" si="111"/>
        <v>83627.063781920806</v>
      </c>
      <c r="H265" s="313">
        <f t="shared" si="112"/>
        <v>0.02</v>
      </c>
      <c r="I265" s="328">
        <f t="shared" si="113"/>
        <v>30.612292275496294</v>
      </c>
      <c r="J265" s="328">
        <f t="shared" si="138"/>
        <v>859</v>
      </c>
      <c r="K265" s="335">
        <f t="shared" si="114"/>
        <v>-1</v>
      </c>
      <c r="L265" s="323">
        <f t="shared" si="115"/>
        <v>10.393965959138555</v>
      </c>
      <c r="M265" s="323">
        <f t="shared" si="116"/>
        <v>10.403965959138555</v>
      </c>
      <c r="N265" s="328">
        <f t="shared" si="117"/>
        <v>-0.14039387610397114</v>
      </c>
      <c r="O265" s="328">
        <f t="shared" si="139"/>
        <v>19.737686464325328</v>
      </c>
      <c r="P265" s="332">
        <f t="shared" si="140"/>
        <v>212.17813107510966</v>
      </c>
      <c r="Q265" s="328">
        <f t="shared" si="118"/>
        <v>83014.427519803459</v>
      </c>
      <c r="R265" s="277">
        <f>IF(H265&gt;0, rate1(1,$L$52,$L$51,$L$54,L265,$L$53,$L$50,P265),"")</f>
        <v>2530.2704540523532</v>
      </c>
      <c r="S265" s="323">
        <f t="shared" si="119"/>
        <v>1.6622272095799679</v>
      </c>
      <c r="T265" s="323">
        <f t="shared" si="120"/>
        <v>0.21200257868144531</v>
      </c>
      <c r="U265" s="328">
        <f t="shared" si="121"/>
        <v>10.413965959138554</v>
      </c>
      <c r="V265" s="336">
        <f t="shared" si="122"/>
        <v>10.413965959138554</v>
      </c>
      <c r="W265" s="328">
        <f t="shared" si="123"/>
        <v>6.5251915600441635E-3</v>
      </c>
      <c r="X265" s="328">
        <f t="shared" si="124"/>
        <v>83237.589058565674</v>
      </c>
      <c r="Y265" s="328">
        <f t="shared" si="141"/>
        <v>212.58620642203081</v>
      </c>
      <c r="Z265" s="108">
        <f>IF(H265&gt;0, rate1(1,$L$52,$L$51,$L$54,U265,$L$53,$L$50,Y265),"")</f>
        <v>2530.4716478852179</v>
      </c>
      <c r="AA265" s="336">
        <f t="shared" si="125"/>
        <v>1.6665631355512975</v>
      </c>
      <c r="AB265" s="336">
        <f t="shared" si="126"/>
        <v>-9.7893075869660007E-3</v>
      </c>
      <c r="AC265" s="328">
        <f t="shared" si="127"/>
        <v>0.21200257868144531</v>
      </c>
      <c r="AD265" s="328">
        <f t="shared" si="128"/>
        <v>-9.4338475146813969E-2</v>
      </c>
      <c r="AE265" s="328">
        <f t="shared" si="129"/>
        <v>-7.6123519290355402E-3</v>
      </c>
      <c r="AF265" s="328">
        <f t="shared" si="130"/>
        <v>2214.8841346072541</v>
      </c>
      <c r="AG265" s="328">
        <f t="shared" si="131"/>
        <v>2176.7591631389878</v>
      </c>
      <c r="AH265" s="328">
        <f t="shared" si="132"/>
        <v>10.394844221316941</v>
      </c>
      <c r="AI265" s="328">
        <f t="shared" si="133"/>
        <v>83.786528962511767</v>
      </c>
      <c r="AJ265" s="328">
        <f t="shared" si="134"/>
        <v>9.5241874723469753</v>
      </c>
      <c r="AK265" s="337">
        <f t="shared" si="135"/>
        <v>1681.733941450784</v>
      </c>
      <c r="AL265" s="42">
        <f t="shared" si="136"/>
        <v>29.380624711106982</v>
      </c>
    </row>
    <row r="266" spans="1:38" ht="15" x14ac:dyDescent="0.15">
      <c r="A266" s="116"/>
      <c r="B266" s="328">
        <f t="shared" si="107"/>
        <v>2214.8841346072541</v>
      </c>
      <c r="C266" s="328">
        <f t="shared" si="108"/>
        <v>2176.7591631389878</v>
      </c>
      <c r="D266" s="328">
        <f t="shared" si="109"/>
        <v>10.394844221316941</v>
      </c>
      <c r="E266" s="328">
        <f t="shared" si="137"/>
        <v>263.94306073431892</v>
      </c>
      <c r="F266" s="328">
        <f t="shared" si="110"/>
        <v>263.88740356744711</v>
      </c>
      <c r="G266" s="328">
        <f t="shared" si="111"/>
        <v>83202.626988009783</v>
      </c>
      <c r="H266" s="313">
        <f t="shared" si="112"/>
        <v>0.02</v>
      </c>
      <c r="I266" s="328">
        <f t="shared" si="113"/>
        <v>30.499977174613015</v>
      </c>
      <c r="J266" s="328">
        <f t="shared" si="138"/>
        <v>859</v>
      </c>
      <c r="K266" s="335">
        <f t="shared" si="114"/>
        <v>-1</v>
      </c>
      <c r="L266" s="323">
        <f t="shared" si="115"/>
        <v>10.374844221316941</v>
      </c>
      <c r="M266" s="323">
        <f t="shared" si="116"/>
        <v>10.384844221316941</v>
      </c>
      <c r="N266" s="328">
        <f t="shared" si="117"/>
        <v>-0.14014791980964958</v>
      </c>
      <c r="O266" s="328">
        <f t="shared" si="139"/>
        <v>19.51755415254188</v>
      </c>
      <c r="P266" s="332">
        <f t="shared" si="140"/>
        <v>211.65782415743519</v>
      </c>
      <c r="Q266" s="328">
        <f t="shared" si="118"/>
        <v>82588.009687065743</v>
      </c>
      <c r="R266" s="277">
        <f>IF(H266&gt;0, rate1(1,$L$52,$L$51,$L$54,L266,$L$53,$L$50,P266),"")</f>
        <v>2530.0127622902264</v>
      </c>
      <c r="S266" s="323">
        <f t="shared" si="119"/>
        <v>1.6725106624124086</v>
      </c>
      <c r="T266" s="323">
        <f t="shared" si="120"/>
        <v>0.20839508968811804</v>
      </c>
      <c r="U266" s="328">
        <f t="shared" si="121"/>
        <v>10.394844221316941</v>
      </c>
      <c r="V266" s="336">
        <f t="shared" si="122"/>
        <v>10.394844221316941</v>
      </c>
      <c r="W266" s="328">
        <f t="shared" si="123"/>
        <v>6.501250930483593E-3</v>
      </c>
      <c r="X266" s="328">
        <f t="shared" si="124"/>
        <v>82811.658526499537</v>
      </c>
      <c r="Y266" s="328">
        <f t="shared" si="141"/>
        <v>212.06564872701296</v>
      </c>
      <c r="Z266" s="108">
        <f>IF(H266&gt;0, rate1(1,$L$52,$L$51,$L$54,U266,$L$53,$L$50,Y266),"")</f>
        <v>2530.214855907479</v>
      </c>
      <c r="AA266" s="336">
        <f t="shared" si="125"/>
        <v>1.6769058828763774</v>
      </c>
      <c r="AB266" s="336">
        <f t="shared" si="126"/>
        <v>-9.6043646464672693E-3</v>
      </c>
      <c r="AC266" s="328">
        <f t="shared" si="127"/>
        <v>0.20839508968811804</v>
      </c>
      <c r="AD266" s="328">
        <f t="shared" si="128"/>
        <v>-9.5971551104835517E-2</v>
      </c>
      <c r="AE266" s="328">
        <f t="shared" si="129"/>
        <v>-7.7691960773956696E-3</v>
      </c>
      <c r="AF266" s="328">
        <f t="shared" si="130"/>
        <v>2214.5355915977561</v>
      </c>
      <c r="AG266" s="328">
        <f t="shared" si="131"/>
        <v>2176.5507680492997</v>
      </c>
      <c r="AH266" s="328">
        <f t="shared" si="132"/>
        <v>10.375720835470844</v>
      </c>
      <c r="AI266" s="328">
        <f t="shared" si="133"/>
        <v>82.369185165482705</v>
      </c>
      <c r="AJ266" s="328">
        <f t="shared" si="134"/>
        <v>9.54706780155961</v>
      </c>
      <c r="AK266" s="337">
        <f t="shared" si="135"/>
        <v>1688.7407628523977</v>
      </c>
      <c r="AL266" s="42">
        <f t="shared" si="136"/>
        <v>29.452597339485781</v>
      </c>
    </row>
    <row r="267" spans="1:38" ht="15" x14ac:dyDescent="0.15">
      <c r="A267" s="116"/>
      <c r="B267" s="328">
        <f t="shared" si="107"/>
        <v>2214.5355915977561</v>
      </c>
      <c r="C267" s="328">
        <f t="shared" si="108"/>
        <v>2176.5507680492997</v>
      </c>
      <c r="D267" s="328">
        <f t="shared" si="109"/>
        <v>10.375720835470844</v>
      </c>
      <c r="E267" s="328">
        <f t="shared" si="137"/>
        <v>264.04724337148622</v>
      </c>
      <c r="F267" s="328">
        <f t="shared" si="110"/>
        <v>263.99515205290254</v>
      </c>
      <c r="G267" s="328">
        <f t="shared" si="111"/>
        <v>82777.170266661633</v>
      </c>
      <c r="H267" s="313">
        <f t="shared" si="112"/>
        <v>0.02</v>
      </c>
      <c r="I267" s="328">
        <f t="shared" si="113"/>
        <v>30.387858838765169</v>
      </c>
      <c r="J267" s="328">
        <f t="shared" si="138"/>
        <v>859</v>
      </c>
      <c r="K267" s="335">
        <f t="shared" si="114"/>
        <v>-1</v>
      </c>
      <c r="L267" s="323">
        <f t="shared" si="115"/>
        <v>10.355720835470844</v>
      </c>
      <c r="M267" s="323">
        <f t="shared" si="116"/>
        <v>10.365720835470844</v>
      </c>
      <c r="N267" s="328">
        <f t="shared" si="117"/>
        <v>-0.1399018983124023</v>
      </c>
      <c r="O267" s="328">
        <f t="shared" si="139"/>
        <v>19.29987335879337</v>
      </c>
      <c r="P267" s="332">
        <f t="shared" si="140"/>
        <v>211.1377924818635</v>
      </c>
      <c r="Q267" s="328">
        <f t="shared" si="118"/>
        <v>82160.618688322036</v>
      </c>
      <c r="R267" s="277">
        <f>IF(H267&gt;0, rate1(1,$L$52,$L$51,$L$54,L267,$L$53,$L$50,P267),"")</f>
        <v>2529.7538936010878</v>
      </c>
      <c r="S267" s="323">
        <f t="shared" si="119"/>
        <v>1.6827940533720167</v>
      </c>
      <c r="T267" s="323">
        <f t="shared" si="120"/>
        <v>0.20489618739572926</v>
      </c>
      <c r="U267" s="328">
        <f t="shared" si="121"/>
        <v>10.375720835470844</v>
      </c>
      <c r="V267" s="336">
        <f t="shared" si="122"/>
        <v>10.375720835470844</v>
      </c>
      <c r="W267" s="328">
        <f t="shared" si="123"/>
        <v>6.4773522425838337E-3</v>
      </c>
      <c r="X267" s="328">
        <f t="shared" si="124"/>
        <v>82384.69659787284</v>
      </c>
      <c r="Y267" s="328">
        <f t="shared" si="141"/>
        <v>211.54536594457761</v>
      </c>
      <c r="Z267" s="108">
        <f>IF(H267&gt;0, rate1(1,$L$52,$L$51,$L$54,U267,$L$53,$L$50,Y267),"")</f>
        <v>2529.9568928619437</v>
      </c>
      <c r="AA267" s="336">
        <f t="shared" si="125"/>
        <v>1.6872481706130662</v>
      </c>
      <c r="AB267" s="336">
        <f t="shared" si="126"/>
        <v>-9.4250556342778628E-3</v>
      </c>
      <c r="AC267" s="328">
        <f t="shared" si="127"/>
        <v>0.20489618739572926</v>
      </c>
      <c r="AD267" s="328">
        <f t="shared" si="128"/>
        <v>-9.7610405806979245E-2</v>
      </c>
      <c r="AE267" s="328">
        <f t="shared" si="129"/>
        <v>-7.930749052858628E-3</v>
      </c>
      <c r="AF267" s="328">
        <f t="shared" si="130"/>
        <v>2214.190793512048</v>
      </c>
      <c r="AG267" s="328">
        <f t="shared" si="131"/>
        <v>2176.345871861904</v>
      </c>
      <c r="AH267" s="328">
        <f t="shared" si="132"/>
        <v>10.356595801392759</v>
      </c>
      <c r="AI267" s="328">
        <f t="shared" si="133"/>
        <v>80.994514096413113</v>
      </c>
      <c r="AJ267" s="328">
        <f t="shared" si="134"/>
        <v>9.5695662776975023</v>
      </c>
      <c r="AK267" s="337">
        <f t="shared" si="135"/>
        <v>1695.5940954410275</v>
      </c>
      <c r="AL267" s="42">
        <f t="shared" si="136"/>
        <v>29.523352469542932</v>
      </c>
    </row>
    <row r="268" spans="1:38" ht="15" x14ac:dyDescent="0.15">
      <c r="A268" s="116"/>
      <c r="B268" s="328">
        <f t="shared" si="107"/>
        <v>2214.190793512048</v>
      </c>
      <c r="C268" s="328">
        <f t="shared" si="108"/>
        <v>2176.345871861904</v>
      </c>
      <c r="D268" s="328">
        <f t="shared" si="109"/>
        <v>10.356595801392759</v>
      </c>
      <c r="E268" s="328">
        <f t="shared" si="137"/>
        <v>264.14452897123704</v>
      </c>
      <c r="F268" s="328">
        <f t="shared" si="110"/>
        <v>264.0958861713616</v>
      </c>
      <c r="G268" s="328">
        <f t="shared" si="111"/>
        <v>82350.806263705628</v>
      </c>
      <c r="H268" s="313">
        <f t="shared" si="112"/>
        <v>0.02</v>
      </c>
      <c r="I268" s="328">
        <f t="shared" si="113"/>
        <v>30.27593732011519</v>
      </c>
      <c r="J268" s="328">
        <f t="shared" si="138"/>
        <v>859</v>
      </c>
      <c r="K268" s="335">
        <f t="shared" si="114"/>
        <v>-1</v>
      </c>
      <c r="L268" s="323">
        <f t="shared" si="115"/>
        <v>10.336595801392759</v>
      </c>
      <c r="M268" s="323">
        <f t="shared" si="116"/>
        <v>10.346595801392759</v>
      </c>
      <c r="N268" s="328">
        <f t="shared" si="117"/>
        <v>-0.13965581159808949</v>
      </c>
      <c r="O268" s="328">
        <f t="shared" si="139"/>
        <v>19.084572898380905</v>
      </c>
      <c r="P268" s="332">
        <f t="shared" si="140"/>
        <v>210.61803651893473</v>
      </c>
      <c r="Q268" s="328">
        <f t="shared" si="118"/>
        <v>81732.364463197679</v>
      </c>
      <c r="R268" s="277">
        <f>IF(H268&gt;0, rate1(1,$L$52,$L$51,$L$54,L268,$L$53,$L$50,P268),"")</f>
        <v>2529.4938402491675</v>
      </c>
      <c r="S268" s="323">
        <f t="shared" si="119"/>
        <v>1.6930819965516599</v>
      </c>
      <c r="T268" s="323">
        <f t="shared" si="120"/>
        <v>0.20149969598536532</v>
      </c>
      <c r="U268" s="328">
        <f t="shared" si="121"/>
        <v>10.356595801392759</v>
      </c>
      <c r="V268" s="336">
        <f t="shared" si="122"/>
        <v>10.356595801392759</v>
      </c>
      <c r="W268" s="328">
        <f t="shared" si="123"/>
        <v>6.4534955074435629E-3</v>
      </c>
      <c r="X268" s="328">
        <f t="shared" si="124"/>
        <v>81956.816489067263</v>
      </c>
      <c r="Y268" s="328">
        <f t="shared" si="141"/>
        <v>211.02535854423505</v>
      </c>
      <c r="Z268" s="108">
        <f>IF(H268&gt;0, rate1(1,$L$52,$L$51,$L$54,U268,$L$53,$L$50,Y268),"")</f>
        <v>2529.6977510628913</v>
      </c>
      <c r="AA268" s="336">
        <f t="shared" si="125"/>
        <v>1.6975946607798313</v>
      </c>
      <c r="AB268" s="336">
        <f t="shared" si="126"/>
        <v>-9.2510678052341883E-3</v>
      </c>
      <c r="AC268" s="328">
        <f t="shared" si="127"/>
        <v>0.20149969598536532</v>
      </c>
      <c r="AD268" s="328">
        <f t="shared" si="128"/>
        <v>-9.9255732879381497E-2</v>
      </c>
      <c r="AE268" s="328">
        <f t="shared" si="129"/>
        <v>-8.0971640692499847E-3</v>
      </c>
      <c r="AF268" s="328">
        <f t="shared" si="130"/>
        <v>2213.8496380044644</v>
      </c>
      <c r="AG268" s="328">
        <f t="shared" si="131"/>
        <v>2176.1443721659189</v>
      </c>
      <c r="AH268" s="328">
        <f t="shared" si="132"/>
        <v>10.337469118874722</v>
      </c>
      <c r="AI268" s="328">
        <f t="shared" si="133"/>
        <v>79.660085657894541</v>
      </c>
      <c r="AJ268" s="328">
        <f t="shared" si="134"/>
        <v>9.5916940792691392</v>
      </c>
      <c r="AK268" s="337">
        <f t="shared" si="135"/>
        <v>1702.2985921250518</v>
      </c>
      <c r="AL268" s="42">
        <f t="shared" si="136"/>
        <v>29.592926757151751</v>
      </c>
    </row>
    <row r="269" spans="1:38" ht="15" x14ac:dyDescent="0.15">
      <c r="A269" s="116"/>
      <c r="B269" s="328">
        <f t="shared" si="107"/>
        <v>2213.8496380044644</v>
      </c>
      <c r="C269" s="328">
        <f t="shared" si="108"/>
        <v>2176.1443721659189</v>
      </c>
      <c r="D269" s="328">
        <f t="shared" si="109"/>
        <v>10.337469118874722</v>
      </c>
      <c r="E269" s="328">
        <f t="shared" si="137"/>
        <v>264.23513888541709</v>
      </c>
      <c r="F269" s="328">
        <f t="shared" si="110"/>
        <v>264.18983392832706</v>
      </c>
      <c r="G269" s="328">
        <f t="shared" si="111"/>
        <v>81923.641367487682</v>
      </c>
      <c r="H269" s="313">
        <f t="shared" si="112"/>
        <v>0.02</v>
      </c>
      <c r="I269" s="328">
        <f t="shared" si="113"/>
        <v>30.164212670836424</v>
      </c>
      <c r="J269" s="328">
        <f t="shared" si="138"/>
        <v>859</v>
      </c>
      <c r="K269" s="335">
        <f t="shared" si="114"/>
        <v>-1</v>
      </c>
      <c r="L269" s="323">
        <f t="shared" si="115"/>
        <v>10.317469118874723</v>
      </c>
      <c r="M269" s="323">
        <f t="shared" si="116"/>
        <v>10.327469118874722</v>
      </c>
      <c r="N269" s="328">
        <f t="shared" si="117"/>
        <v>-0.13940965965275609</v>
      </c>
      <c r="O269" s="328">
        <f t="shared" si="139"/>
        <v>18.87158573588054</v>
      </c>
      <c r="P269" s="332">
        <f t="shared" si="140"/>
        <v>210.09855674061328</v>
      </c>
      <c r="Q269" s="328">
        <f t="shared" si="118"/>
        <v>81303.350914898459</v>
      </c>
      <c r="R269" s="277">
        <f>IF(H269&gt;0, rate1(1,$L$52,$L$51,$L$54,L269,$L$53,$L$50,P269),"")</f>
        <v>2529.2325944322233</v>
      </c>
      <c r="S269" s="323">
        <f t="shared" si="119"/>
        <v>1.7033789693883761</v>
      </c>
      <c r="T269" s="323">
        <f t="shared" si="120"/>
        <v>0.19819992595738242</v>
      </c>
      <c r="U269" s="328">
        <f t="shared" si="121"/>
        <v>10.337469118874722</v>
      </c>
      <c r="V269" s="336">
        <f t="shared" si="122"/>
        <v>10.337469118874722</v>
      </c>
      <c r="W269" s="328">
        <f t="shared" si="123"/>
        <v>6.4296807361756692E-3</v>
      </c>
      <c r="X269" s="328">
        <f t="shared" si="124"/>
        <v>81528.125127952691</v>
      </c>
      <c r="Y269" s="328">
        <f t="shared" si="141"/>
        <v>210.50562699691454</v>
      </c>
      <c r="Z269" s="108">
        <f>IF(H269&gt;0, rate1(1,$L$52,$L$51,$L$54,U269,$L$53,$L$50,Y269),"")</f>
        <v>2529.4374227586577</v>
      </c>
      <c r="AA269" s="336">
        <f t="shared" si="125"/>
        <v>1.7079498758358282</v>
      </c>
      <c r="AB269" s="336">
        <f t="shared" si="126"/>
        <v>-9.0821129512659114E-3</v>
      </c>
      <c r="AC269" s="328">
        <f t="shared" si="127"/>
        <v>0.19819992595738242</v>
      </c>
      <c r="AD269" s="328">
        <f t="shared" si="128"/>
        <v>-0.10090821125887031</v>
      </c>
      <c r="AE269" s="328">
        <f t="shared" si="129"/>
        <v>-8.268601163328157E-3</v>
      </c>
      <c r="AF269" s="328">
        <f t="shared" si="130"/>
        <v>2213.5120284188542</v>
      </c>
      <c r="AG269" s="328">
        <f t="shared" si="131"/>
        <v>2175.9461722399615</v>
      </c>
      <c r="AH269" s="328">
        <f t="shared" si="132"/>
        <v>10.318340787708504</v>
      </c>
      <c r="AI269" s="328">
        <f t="shared" si="133"/>
        <v>78.363661133299402</v>
      </c>
      <c r="AJ269" s="328">
        <f t="shared" si="134"/>
        <v>9.6134617629172787</v>
      </c>
      <c r="AK269" s="337">
        <f t="shared" si="135"/>
        <v>1708.8586644060151</v>
      </c>
      <c r="AL269" s="42">
        <f t="shared" si="136"/>
        <v>29.661354770731883</v>
      </c>
    </row>
    <row r="270" spans="1:38" ht="15" x14ac:dyDescent="0.15">
      <c r="A270" s="116"/>
      <c r="B270" s="328">
        <f t="shared" si="107"/>
        <v>2213.5120284188542</v>
      </c>
      <c r="C270" s="328">
        <f t="shared" si="108"/>
        <v>2175.9461722399615</v>
      </c>
      <c r="D270" s="328">
        <f t="shared" si="109"/>
        <v>10.318340787708504</v>
      </c>
      <c r="E270" s="328">
        <f t="shared" si="137"/>
        <v>264.31928220522059</v>
      </c>
      <c r="F270" s="328">
        <f t="shared" si="110"/>
        <v>264.27721054531884</v>
      </c>
      <c r="G270" s="328">
        <f t="shared" si="111"/>
        <v>81495.776185271898</v>
      </c>
      <c r="H270" s="313">
        <f t="shared" si="112"/>
        <v>0.02</v>
      </c>
      <c r="I270" s="328">
        <f t="shared" si="113"/>
        <v>30.052684943114219</v>
      </c>
      <c r="J270" s="328">
        <f t="shared" si="138"/>
        <v>859</v>
      </c>
      <c r="K270" s="335">
        <f t="shared" si="114"/>
        <v>-1</v>
      </c>
      <c r="L270" s="323">
        <f t="shared" si="115"/>
        <v>10.298340787708504</v>
      </c>
      <c r="M270" s="323">
        <f t="shared" si="116"/>
        <v>10.308340787708504</v>
      </c>
      <c r="N270" s="328">
        <f t="shared" si="117"/>
        <v>-0.13916344246231915</v>
      </c>
      <c r="O270" s="328">
        <f t="shared" si="139"/>
        <v>18.660848650776447</v>
      </c>
      <c r="P270" s="332">
        <f t="shared" si="140"/>
        <v>209.57935362029988</v>
      </c>
      <c r="Q270" s="328">
        <f t="shared" si="118"/>
        <v>80873.676364004248</v>
      </c>
      <c r="R270" s="277">
        <f>IF(H270&gt;0, rate1(1,$L$52,$L$51,$L$54,L270,$L$53,$L$50,P270),"")</f>
        <v>2528.9701482808377</v>
      </c>
      <c r="S270" s="323">
        <f t="shared" si="119"/>
        <v>1.7136893282134145</v>
      </c>
      <c r="T270" s="323">
        <f t="shared" si="120"/>
        <v>0.19499162585307023</v>
      </c>
      <c r="U270" s="328">
        <f t="shared" si="121"/>
        <v>10.318340787708504</v>
      </c>
      <c r="V270" s="336">
        <f t="shared" si="122"/>
        <v>10.318340787708504</v>
      </c>
      <c r="W270" s="328">
        <f t="shared" si="123"/>
        <v>6.4059079399214625E-3</v>
      </c>
      <c r="X270" s="328">
        <f t="shared" si="124"/>
        <v>81098.723632690147</v>
      </c>
      <c r="Y270" s="328">
        <f t="shared" si="141"/>
        <v>209.98617177497653</v>
      </c>
      <c r="Z270" s="108">
        <f>IF(H270&gt;0, rate1(1,$L$52,$L$51,$L$54,U270,$L$53,$L$50,Y270),"")</f>
        <v>2529.1759001309401</v>
      </c>
      <c r="AA270" s="336">
        <f t="shared" si="125"/>
        <v>1.7183182145396656</v>
      </c>
      <c r="AB270" s="336">
        <f t="shared" si="126"/>
        <v>-8.9179249673164568E-3</v>
      </c>
      <c r="AC270" s="328">
        <f t="shared" si="127"/>
        <v>0.19499162585307023</v>
      </c>
      <c r="AD270" s="328">
        <f t="shared" si="128"/>
        <v>-0.10256850730128467</v>
      </c>
      <c r="AE270" s="328">
        <f t="shared" si="129"/>
        <v>-8.4452274458569274E-3</v>
      </c>
      <c r="AF270" s="328">
        <f t="shared" si="130"/>
        <v>2213.1778733505389</v>
      </c>
      <c r="AG270" s="328">
        <f t="shared" si="131"/>
        <v>2175.7511806141083</v>
      </c>
      <c r="AH270" s="328">
        <f t="shared" si="132"/>
        <v>10.299210807685348</v>
      </c>
      <c r="AI270" s="328">
        <f t="shared" si="133"/>
        <v>77.103174185596089</v>
      </c>
      <c r="AJ270" s="328">
        <f t="shared" si="134"/>
        <v>9.634879311302166</v>
      </c>
      <c r="AK270" s="337">
        <f t="shared" si="135"/>
        <v>1715.2785008769429</v>
      </c>
      <c r="AL270" s="42">
        <f t="shared" si="136"/>
        <v>29.728669155645388</v>
      </c>
    </row>
    <row r="271" spans="1:38" ht="15" x14ac:dyDescent="0.15">
      <c r="A271" s="116"/>
      <c r="B271" s="328">
        <f t="shared" si="107"/>
        <v>2213.1778733505389</v>
      </c>
      <c r="C271" s="328">
        <f t="shared" si="108"/>
        <v>2175.7511806141083</v>
      </c>
      <c r="D271" s="328">
        <f t="shared" si="109"/>
        <v>10.299210807685348</v>
      </c>
      <c r="E271" s="328">
        <f t="shared" si="137"/>
        <v>264.39715670400221</v>
      </c>
      <c r="F271" s="328">
        <f t="shared" si="110"/>
        <v>264.3582194546114</v>
      </c>
      <c r="G271" s="328">
        <f t="shared" si="111"/>
        <v>81067.305972849877</v>
      </c>
      <c r="H271" s="313">
        <f t="shared" si="112"/>
        <v>0.02</v>
      </c>
      <c r="I271" s="328">
        <f t="shared" si="113"/>
        <v>29.941354189144477</v>
      </c>
      <c r="J271" s="328">
        <f t="shared" si="138"/>
        <v>859</v>
      </c>
      <c r="K271" s="335">
        <f t="shared" si="114"/>
        <v>-1</v>
      </c>
      <c r="L271" s="323">
        <f t="shared" si="115"/>
        <v>10.279210807685349</v>
      </c>
      <c r="M271" s="323">
        <f t="shared" si="116"/>
        <v>10.289210807685349</v>
      </c>
      <c r="N271" s="328">
        <f t="shared" si="117"/>
        <v>-0.13891716001272414</v>
      </c>
      <c r="O271" s="328">
        <f t="shared" si="139"/>
        <v>18.452301937054557</v>
      </c>
      <c r="P271" s="332">
        <f t="shared" si="140"/>
        <v>209.0604276328319</v>
      </c>
      <c r="Q271" s="328">
        <f t="shared" si="118"/>
        <v>80443.433958233014</v>
      </c>
      <c r="R271" s="277">
        <f>IF(H271&gt;0, rate1(1,$L$52,$L$51,$L$54,L271,$L$53,$L$50,P271),"")</f>
        <v>2528.7064938576996</v>
      </c>
      <c r="S271" s="323">
        <f t="shared" si="119"/>
        <v>1.7240173224057489</v>
      </c>
      <c r="T271" s="323">
        <f t="shared" si="120"/>
        <v>0.19186993972897395</v>
      </c>
      <c r="U271" s="328">
        <f t="shared" si="121"/>
        <v>10.299210807685348</v>
      </c>
      <c r="V271" s="336">
        <f t="shared" si="122"/>
        <v>10.299210807685348</v>
      </c>
      <c r="W271" s="328">
        <f t="shared" si="123"/>
        <v>6.3821771297511987E-3</v>
      </c>
      <c r="X271" s="328">
        <f t="shared" si="124"/>
        <v>80668.707743505976</v>
      </c>
      <c r="Y271" s="328">
        <f t="shared" si="141"/>
        <v>209.4669933522128</v>
      </c>
      <c r="Z271" s="108">
        <f>IF(H271&gt;0, rate1(1,$L$52,$L$51,$L$54,U271,$L$53,$L$50,Y271),"")</f>
        <v>2528.9131752940852</v>
      </c>
      <c r="AA271" s="336">
        <f t="shared" si="125"/>
        <v>1.7287039663758867</v>
      </c>
      <c r="AB271" s="336">
        <f t="shared" si="126"/>
        <v>-8.7582577071620964E-3</v>
      </c>
      <c r="AC271" s="328">
        <f t="shared" si="127"/>
        <v>0.19186993972897395</v>
      </c>
      <c r="AD271" s="328">
        <f t="shared" si="128"/>
        <v>-0.10423727671072924</v>
      </c>
      <c r="AE271" s="328">
        <f t="shared" si="129"/>
        <v>-8.6272173713295344E-3</v>
      </c>
      <c r="AF271" s="328">
        <f t="shared" si="130"/>
        <v>2212.847086250797</v>
      </c>
      <c r="AG271" s="328">
        <f t="shared" si="131"/>
        <v>2175.5593106743795</v>
      </c>
      <c r="AH271" s="328">
        <f t="shared" si="132"/>
        <v>10.280079178596036</v>
      </c>
      <c r="AI271" s="328">
        <f t="shared" si="133"/>
        <v>75.876714120453101</v>
      </c>
      <c r="AJ271" s="328">
        <f t="shared" si="134"/>
        <v>9.655956176335625</v>
      </c>
      <c r="AK271" s="337">
        <f t="shared" si="135"/>
        <v>1721.5620839035462</v>
      </c>
      <c r="AL271" s="42">
        <f t="shared" si="136"/>
        <v>29.794900782270815</v>
      </c>
    </row>
    <row r="272" spans="1:38" ht="15" x14ac:dyDescent="0.15">
      <c r="A272" s="116"/>
      <c r="B272" s="328">
        <f t="shared" si="107"/>
        <v>2212.847086250797</v>
      </c>
      <c r="C272" s="328">
        <f t="shared" si="108"/>
        <v>2175.5593106743795</v>
      </c>
      <c r="D272" s="328">
        <f t="shared" si="109"/>
        <v>10.280079178596036</v>
      </c>
      <c r="E272" s="328">
        <f t="shared" si="137"/>
        <v>264.46894968862665</v>
      </c>
      <c r="F272" s="328">
        <f t="shared" si="110"/>
        <v>264.4330531963144</v>
      </c>
      <c r="G272" s="328">
        <f t="shared" si="111"/>
        <v>80638.321022937904</v>
      </c>
      <c r="H272" s="313">
        <f t="shared" si="112"/>
        <v>0.02</v>
      </c>
      <c r="I272" s="328">
        <f t="shared" si="113"/>
        <v>29.830220461134015</v>
      </c>
      <c r="J272" s="328">
        <f t="shared" si="138"/>
        <v>859</v>
      </c>
      <c r="K272" s="335">
        <f t="shared" si="114"/>
        <v>-1</v>
      </c>
      <c r="L272" s="323">
        <f t="shared" si="115"/>
        <v>10.260079178596037</v>
      </c>
      <c r="M272" s="323">
        <f t="shared" si="116"/>
        <v>10.270079178596037</v>
      </c>
      <c r="N272" s="328">
        <f t="shared" si="117"/>
        <v>-0.13867081228984546</v>
      </c>
      <c r="O272" s="328">
        <f t="shared" si="139"/>
        <v>18.245889132617343</v>
      </c>
      <c r="P272" s="332">
        <f t="shared" si="140"/>
        <v>208.54177925449221</v>
      </c>
      <c r="Q272" s="328">
        <f t="shared" si="118"/>
        <v>80012.712043368738</v>
      </c>
      <c r="R272" s="277">
        <f>IF(H272&gt;0, rate1(1,$L$52,$L$51,$L$54,L272,$L$53,$L$50,P272),"")</f>
        <v>2528.4416231568798</v>
      </c>
      <c r="S272" s="323">
        <f t="shared" si="119"/>
        <v>1.7343671073281546</v>
      </c>
      <c r="T272" s="323">
        <f t="shared" si="120"/>
        <v>0.18883036958772706</v>
      </c>
      <c r="U272" s="328">
        <f t="shared" si="121"/>
        <v>10.280079178596036</v>
      </c>
      <c r="V272" s="336">
        <f t="shared" si="122"/>
        <v>10.280079178596036</v>
      </c>
      <c r="W272" s="328">
        <f t="shared" si="123"/>
        <v>6.358488316891453E-3</v>
      </c>
      <c r="X272" s="328">
        <f t="shared" si="124"/>
        <v>80238.168213043915</v>
      </c>
      <c r="Y272" s="328">
        <f t="shared" si="141"/>
        <v>208.94809220385531</v>
      </c>
      <c r="Z272" s="108">
        <f>IF(H272&gt;0, rate1(1,$L$52,$L$51,$L$54,U272,$L$53,$L$50,Y272),"")</f>
        <v>2528.6492402943722</v>
      </c>
      <c r="AA272" s="336">
        <f t="shared" si="125"/>
        <v>1.7391113247331389</v>
      </c>
      <c r="AB272" s="336">
        <f t="shared" si="126"/>
        <v>-8.6028830896174233E-3</v>
      </c>
      <c r="AC272" s="328">
        <f t="shared" si="127"/>
        <v>0.18883036958772706</v>
      </c>
      <c r="AD272" s="328">
        <f t="shared" si="128"/>
        <v>-0.10591516631390363</v>
      </c>
      <c r="AE272" s="328">
        <f t="shared" si="129"/>
        <v>-8.8147530333555196E-3</v>
      </c>
      <c r="AF272" s="328">
        <f t="shared" si="130"/>
        <v>2212.5195850689192</v>
      </c>
      <c r="AG272" s="328">
        <f t="shared" si="131"/>
        <v>2175.3704803047917</v>
      </c>
      <c r="AH272" s="328">
        <f t="shared" si="132"/>
        <v>10.260945900231123</v>
      </c>
      <c r="AI272" s="328">
        <f t="shared" si="133"/>
        <v>74.682511100241797</v>
      </c>
      <c r="AJ272" s="328">
        <f t="shared" si="134"/>
        <v>9.6767013183079147</v>
      </c>
      <c r="AK272" s="337">
        <f t="shared" si="135"/>
        <v>1727.7132047033633</v>
      </c>
      <c r="AL272" s="42">
        <f t="shared" si="136"/>
        <v>29.860078879700286</v>
      </c>
    </row>
    <row r="273" spans="1:38" ht="15" x14ac:dyDescent="0.15">
      <c r="A273" s="116"/>
      <c r="B273" s="328">
        <f t="shared" ref="B273:B292" si="142">IF(H273&gt;0, AF272,"")</f>
        <v>2212.5195850689192</v>
      </c>
      <c r="C273" s="328">
        <f t="shared" ref="C273:C292" si="143">IF(H273&gt;0, AG272,"")</f>
        <v>2175.3704803047917</v>
      </c>
      <c r="D273" s="328">
        <f t="shared" ref="D273:D292" si="144">IF(H273&gt;0, AH272,"")</f>
        <v>10.260945900231123</v>
      </c>
      <c r="E273" s="328">
        <f t="shared" si="137"/>
        <v>264.53483877000627</v>
      </c>
      <c r="F273" s="328">
        <f t="shared" ref="F273:F292" si="145">IF(H273&gt;0, (E273+E272)/2,"")</f>
        <v>264.50189422931646</v>
      </c>
      <c r="G273" s="328">
        <f t="shared" ref="G273:G292" si="146">IF(H273&gt;0, F273*$S$53*$C$55*(B273-C273+N273)^1.5,"")</f>
        <v>80208.907017148478</v>
      </c>
      <c r="H273" s="313">
        <f t="shared" ref="H273:H292" si="147">dv(S272)</f>
        <v>0.02</v>
      </c>
      <c r="I273" s="328">
        <f t="shared" ref="I273:I292" si="148">IF(H273&gt;0, (B273-C273)*B$19,"")</f>
        <v>29.719283811302013</v>
      </c>
      <c r="J273" s="328">
        <f t="shared" si="138"/>
        <v>859</v>
      </c>
      <c r="K273" s="335">
        <f t="shared" ref="K273:K292" si="149">IF(H273&gt;0, IF((1-S272-0.015)&gt;0,1,-1),"")</f>
        <v>-1</v>
      </c>
      <c r="L273" s="323">
        <f t="shared" ref="L273:L292" si="150">IF(H273&gt;0, D273+K273*H273,"")</f>
        <v>10.240945900231123</v>
      </c>
      <c r="M273" s="323">
        <f t="shared" ref="M273:M292" si="151">IF(H273&gt;0, (D273+L273)/2,"")</f>
        <v>10.250945900231123</v>
      </c>
      <c r="N273" s="328">
        <f t="shared" ref="N273:N292" si="152">IF(H273&gt;0, 2*($P$53*M273/$S$52/$S$51)^2-(B273-C273)*2,"")</f>
        <v>-0.13842439927960015</v>
      </c>
      <c r="O273" s="328">
        <f t="shared" si="139"/>
        <v>18.041556774967926</v>
      </c>
      <c r="P273" s="332">
        <f t="shared" si="140"/>
        <v>208.02340896302306</v>
      </c>
      <c r="Q273" s="328">
        <f t="shared" ref="Q273:Q292" si="153">IF(H273&gt;0, M273/$S$54*(B273-C273+N273/2)*E273-J273,"")</f>
        <v>79581.594499808256</v>
      </c>
      <c r="R273" s="277">
        <f>IF(H273&gt;0, rate1(1,$L$52,$L$51,$L$54,L273,$L$53,$L$50,P273),"")</f>
        <v>2528.1755281031028</v>
      </c>
      <c r="S273" s="323">
        <f t="shared" ref="S273:S292" si="154">IF(H273&gt;0, Q273/O273/R273,"")</f>
        <v>1.744742756199317</v>
      </c>
      <c r="T273" s="323">
        <f t="shared" ref="T273:T292" si="155">IF(H273&gt;0, N273/(1-S273),"")</f>
        <v>0.1858687420956309</v>
      </c>
      <c r="U273" s="328">
        <f t="shared" ref="U273:U292" si="156">L273-K273*H273</f>
        <v>10.260945900231123</v>
      </c>
      <c r="V273" s="336">
        <f t="shared" ref="V273:V292" si="157">IF(H273&gt;0, (D273+U273)/2,"")</f>
        <v>10.260945900231123</v>
      </c>
      <c r="W273" s="328">
        <f t="shared" ref="W273:W292" si="158">IF(H273&gt;0, 2*($P$53*V273/$S$52/$S$51)^2-(B273-C273)*2,"")</f>
        <v>6.3348415123698487E-3</v>
      </c>
      <c r="X273" s="328">
        <f t="shared" ref="X273:X292" si="159">IF(H273&gt;0, V273/$S$54*(B273-C273+W273/2)*F273-J273,"")</f>
        <v>79807.191160107061</v>
      </c>
      <c r="Y273" s="328">
        <f t="shared" si="141"/>
        <v>208.42946880659017</v>
      </c>
      <c r="Z273" s="108">
        <f>IF(H273&gt;0, rate1(1,$L$52,$L$51,$L$54,U273,$L$53,$L$50,Y273),"")</f>
        <v>2528.384087109288</v>
      </c>
      <c r="AA273" s="336">
        <f t="shared" ref="AA273:AA292" si="160">IF(H273&gt;0, X273/O273/Z273,"")</f>
        <v>1.7495443989918091</v>
      </c>
      <c r="AB273" s="336">
        <f t="shared" ref="AB273:AB292" si="161">IF(H273&gt;0, W273/(1-AA273),"")</f>
        <v>-8.4515894200405794E-3</v>
      </c>
      <c r="AC273" s="328">
        <f t="shared" ref="AC273:AC292" si="162">IF(H273&gt;0, delta_z(N273,S273,H273,AE272,AB273),"")</f>
        <v>0.1858687420956309</v>
      </c>
      <c r="AD273" s="328">
        <f t="shared" ref="AD273:AD292" si="163">IF(H273&gt;0, H273/AC273*K273,"")</f>
        <v>-0.10760281569942431</v>
      </c>
      <c r="AE273" s="328">
        <f t="shared" ref="AE273:AE292" si="164">IF(H273&gt;0, (AD273-AD272)/(AC273+AC272)*2,"")</f>
        <v>-9.0080244809699148E-3</v>
      </c>
      <c r="AF273" s="328">
        <f t="shared" ref="AF273:AF292" si="165">IF(H273&gt;0, B273-(AC273-N273),"")</f>
        <v>2212.1952919275441</v>
      </c>
      <c r="AG273" s="328">
        <f t="shared" ref="AG273:AG292" si="166">IF(H273&gt;0, C273-AC273,"")</f>
        <v>2175.1846115626963</v>
      </c>
      <c r="AH273" s="328">
        <f t="shared" ref="AH273:AH292" si="167">IF(H273&gt;0, $S$54*$S$53*$C$55*SQRT(AF273-AG273),"")</f>
        <v>10.24181097238063</v>
      </c>
      <c r="AI273" s="328">
        <f t="shared" ref="AI273:AI292" si="168">IF(H273&gt;0, AC273/R273*1000000,"")</f>
        <v>73.518923045303254</v>
      </c>
      <c r="AJ273" s="328">
        <f t="shared" ref="AJ273:AJ292" si="169">IF(H273&gt;0, AJ272+AI273/3600,"")</f>
        <v>9.6971232413760546</v>
      </c>
      <c r="AK273" s="337">
        <f t="shared" ref="AK273:AK292" si="170">IF(H273&gt;0, AK272+AI272*G272/1000000,"")</f>
        <v>1733.7354770082638</v>
      </c>
      <c r="AL273" s="42">
        <f t="shared" ref="AL273:AL292" si="171">IF(H273&gt;0, AL272+AI272*J272/1000000,"")</f>
        <v>29.924231156735392</v>
      </c>
    </row>
    <row r="274" spans="1:38" ht="15" x14ac:dyDescent="0.15">
      <c r="A274" s="116"/>
      <c r="B274" s="328">
        <f t="shared" si="142"/>
        <v>2212.1952919275441</v>
      </c>
      <c r="C274" s="328">
        <f t="shared" si="143"/>
        <v>2175.1846115626963</v>
      </c>
      <c r="D274" s="328">
        <f t="shared" si="144"/>
        <v>10.24181097238063</v>
      </c>
      <c r="E274" s="328">
        <f t="shared" si="137"/>
        <v>264.59499256202514</v>
      </c>
      <c r="F274" s="328">
        <f t="shared" si="145"/>
        <v>264.56491566601574</v>
      </c>
      <c r="G274" s="328">
        <f t="shared" si="146"/>
        <v>79779.145345657744</v>
      </c>
      <c r="H274" s="313">
        <f t="shared" si="147"/>
        <v>0.02</v>
      </c>
      <c r="I274" s="328">
        <f t="shared" si="148"/>
        <v>29.608544291878207</v>
      </c>
      <c r="J274" s="328">
        <f t="shared" si="138"/>
        <v>859</v>
      </c>
      <c r="K274" s="335">
        <f t="shared" si="149"/>
        <v>-1</v>
      </c>
      <c r="L274" s="323">
        <f t="shared" si="150"/>
        <v>10.221810972380631</v>
      </c>
      <c r="M274" s="323">
        <f t="shared" si="151"/>
        <v>10.231810972380631</v>
      </c>
      <c r="N274" s="328">
        <f t="shared" si="152"/>
        <v>-0.13817792096790527</v>
      </c>
      <c r="O274" s="328">
        <f t="shared" si="139"/>
        <v>17.839254180101701</v>
      </c>
      <c r="P274" s="332">
        <f t="shared" si="140"/>
        <v>207.50531723762487</v>
      </c>
      <c r="Q274" s="328">
        <f t="shared" si="153"/>
        <v>79150.161048566923</v>
      </c>
      <c r="R274" s="277">
        <f>IF(H274&gt;0, rate1(1,$L$52,$L$51,$L$54,L274,$L$53,$L$50,P274),"")</f>
        <v>2527.9082005509958</v>
      </c>
      <c r="S274" s="323">
        <f t="shared" si="154"/>
        <v>1.7551482710343791</v>
      </c>
      <c r="T274" s="323">
        <f t="shared" si="155"/>
        <v>0.18298117901883476</v>
      </c>
      <c r="U274" s="328">
        <f t="shared" si="156"/>
        <v>10.24181097238063</v>
      </c>
      <c r="V274" s="336">
        <f t="shared" si="157"/>
        <v>10.24181097238063</v>
      </c>
      <c r="W274" s="328">
        <f t="shared" si="158"/>
        <v>6.3112367273703285E-3</v>
      </c>
      <c r="X274" s="328">
        <f t="shared" si="159"/>
        <v>79375.858390931302</v>
      </c>
      <c r="Y274" s="328">
        <f t="shared" si="141"/>
        <v>207.91112363855603</v>
      </c>
      <c r="Z274" s="108">
        <f>IF(H274&gt;0, rate1(1,$L$52,$L$51,$L$54,U274,$L$53,$L$50,Y274),"")</f>
        <v>2528.1177076467902</v>
      </c>
      <c r="AA274" s="336">
        <f t="shared" si="160"/>
        <v>1.7600072256571795</v>
      </c>
      <c r="AB274" s="336">
        <f t="shared" si="161"/>
        <v>-8.3041799002805429E-3</v>
      </c>
      <c r="AC274" s="328">
        <f t="shared" si="162"/>
        <v>0.18298117901883476</v>
      </c>
      <c r="AD274" s="328">
        <f t="shared" si="163"/>
        <v>-0.10930085873991087</v>
      </c>
      <c r="AE274" s="328">
        <f t="shared" si="164"/>
        <v>-9.2072300590765148E-3</v>
      </c>
      <c r="AF274" s="328">
        <f t="shared" si="165"/>
        <v>2211.8741328275573</v>
      </c>
      <c r="AG274" s="328">
        <f t="shared" si="166"/>
        <v>2175.0016303836774</v>
      </c>
      <c r="AH274" s="328">
        <f t="shared" si="167"/>
        <v>10.222674394834225</v>
      </c>
      <c r="AI274" s="328">
        <f t="shared" si="168"/>
        <v>72.384423998842692</v>
      </c>
      <c r="AJ274" s="328">
        <f t="shared" si="169"/>
        <v>9.7172300258201769</v>
      </c>
      <c r="AK274" s="337">
        <f t="shared" si="170"/>
        <v>1739.6323494708054</v>
      </c>
      <c r="AL274" s="42">
        <f t="shared" si="171"/>
        <v>29.987383911631309</v>
      </c>
    </row>
    <row r="275" spans="1:38" ht="15" x14ac:dyDescent="0.15">
      <c r="A275" s="116"/>
      <c r="B275" s="328">
        <f t="shared" si="142"/>
        <v>2211.8741328275573</v>
      </c>
      <c r="C275" s="328">
        <f t="shared" si="143"/>
        <v>2175.0016303836774</v>
      </c>
      <c r="D275" s="328">
        <f t="shared" si="144"/>
        <v>10.222674394834225</v>
      </c>
      <c r="E275" s="328">
        <f t="shared" si="137"/>
        <v>264.64957131687663</v>
      </c>
      <c r="F275" s="328">
        <f t="shared" si="145"/>
        <v>264.62228193945089</v>
      </c>
      <c r="G275" s="328">
        <f t="shared" si="146"/>
        <v>79349.113398186266</v>
      </c>
      <c r="H275" s="313">
        <f t="shared" si="147"/>
        <v>0.02</v>
      </c>
      <c r="I275" s="328">
        <f t="shared" si="148"/>
        <v>29.498001955103973</v>
      </c>
      <c r="J275" s="328">
        <f t="shared" si="138"/>
        <v>859</v>
      </c>
      <c r="K275" s="335">
        <f t="shared" si="149"/>
        <v>-1</v>
      </c>
      <c r="L275" s="323">
        <f t="shared" si="150"/>
        <v>10.202674394834226</v>
      </c>
      <c r="M275" s="323">
        <f t="shared" si="151"/>
        <v>10.212674394834226</v>
      </c>
      <c r="N275" s="328">
        <f t="shared" si="152"/>
        <v>-0.13793137734066363</v>
      </c>
      <c r="O275" s="328">
        <f t="shared" si="139"/>
        <v>17.638933241956202</v>
      </c>
      <c r="P275" s="332">
        <f t="shared" si="140"/>
        <v>206.98750455896882</v>
      </c>
      <c r="Q275" s="328">
        <f t="shared" si="153"/>
        <v>78718.48753013536</v>
      </c>
      <c r="R275" s="277">
        <f>IF(H275&gt;0, rate1(1,$L$52,$L$51,$L$54,L275,$L$53,$L$50,P275),"")</f>
        <v>2527.6396322843425</v>
      </c>
      <c r="S275" s="323">
        <f t="shared" si="154"/>
        <v>1.7655875927702598</v>
      </c>
      <c r="T275" s="323">
        <f t="shared" si="155"/>
        <v>0.18016407089561412</v>
      </c>
      <c r="U275" s="328">
        <f t="shared" si="156"/>
        <v>10.222674394834225</v>
      </c>
      <c r="V275" s="336">
        <f t="shared" si="157"/>
        <v>10.222674394834225</v>
      </c>
      <c r="W275" s="328">
        <f t="shared" si="158"/>
        <v>6.2876739730057807E-3</v>
      </c>
      <c r="X275" s="328">
        <f t="shared" si="159"/>
        <v>78944.24769162618</v>
      </c>
      <c r="Y275" s="328">
        <f t="shared" si="141"/>
        <v>207.3930571793573</v>
      </c>
      <c r="Z275" s="108">
        <f>IF(H275&gt;0, rate1(1,$L$52,$L$51,$L$54,U275,$L$53,$L$50,Y275),"")</f>
        <v>2527.850093744561</v>
      </c>
      <c r="AA275" s="336">
        <f t="shared" si="160"/>
        <v>1.7705037786572857</v>
      </c>
      <c r="AB275" s="336">
        <f t="shared" si="161"/>
        <v>-8.1604713009493113E-3</v>
      </c>
      <c r="AC275" s="328">
        <f t="shared" si="162"/>
        <v>0.18016407089561412</v>
      </c>
      <c r="AD275" s="328">
        <f t="shared" si="163"/>
        <v>-0.11100992501211782</v>
      </c>
      <c r="AE275" s="328">
        <f t="shared" si="164"/>
        <v>-9.4125767725700658E-3</v>
      </c>
      <c r="AF275" s="328">
        <f t="shared" si="165"/>
        <v>2211.556037379321</v>
      </c>
      <c r="AG275" s="328">
        <f t="shared" si="166"/>
        <v>2174.8214663127819</v>
      </c>
      <c r="AH275" s="328">
        <f t="shared" si="167"/>
        <v>10.203536167381031</v>
      </c>
      <c r="AI275" s="328">
        <f t="shared" si="168"/>
        <v>71.277593765528863</v>
      </c>
      <c r="AJ275" s="328">
        <f t="shared" si="169"/>
        <v>9.7370293574217133</v>
      </c>
      <c r="AK275" s="337">
        <f t="shared" si="170"/>
        <v>1745.4071169537708</v>
      </c>
      <c r="AL275" s="42">
        <f t="shared" si="171"/>
        <v>30.049562131846315</v>
      </c>
    </row>
    <row r="276" spans="1:38" ht="15" x14ac:dyDescent="0.15">
      <c r="A276" s="116"/>
      <c r="B276" s="328">
        <f t="shared" si="142"/>
        <v>2211.556037379321</v>
      </c>
      <c r="C276" s="328">
        <f t="shared" si="143"/>
        <v>2174.8214663127819</v>
      </c>
      <c r="D276" s="328">
        <f t="shared" si="144"/>
        <v>10.203536167381031</v>
      </c>
      <c r="E276" s="328">
        <f t="shared" si="137"/>
        <v>264.69872750374134</v>
      </c>
      <c r="F276" s="328">
        <f t="shared" si="145"/>
        <v>264.67414941030898</v>
      </c>
      <c r="G276" s="328">
        <f t="shared" si="146"/>
        <v>78918.884829397779</v>
      </c>
      <c r="H276" s="313">
        <f t="shared" si="147"/>
        <v>0.02</v>
      </c>
      <c r="I276" s="328">
        <f t="shared" si="148"/>
        <v>29.387656853231238</v>
      </c>
      <c r="J276" s="328">
        <f t="shared" si="138"/>
        <v>859</v>
      </c>
      <c r="K276" s="335">
        <f t="shared" si="149"/>
        <v>-1</v>
      </c>
      <c r="L276" s="323">
        <f t="shared" si="150"/>
        <v>10.183536167381032</v>
      </c>
      <c r="M276" s="323">
        <f t="shared" si="151"/>
        <v>10.193536167381032</v>
      </c>
      <c r="N276" s="328">
        <f t="shared" si="152"/>
        <v>-0.13768476838372123</v>
      </c>
      <c r="O276" s="328">
        <f t="shared" si="139"/>
        <v>17.440548250122898</v>
      </c>
      <c r="P276" s="332">
        <f t="shared" si="140"/>
        <v>206.46997140919891</v>
      </c>
      <c r="Q276" s="328">
        <f t="shared" si="153"/>
        <v>78286.646159082884</v>
      </c>
      <c r="R276" s="277">
        <f>IF(H276&gt;0, rate1(1,$L$52,$L$51,$L$54,L276,$L$53,$L$50,P276),"")</f>
        <v>2527.3698150153173</v>
      </c>
      <c r="S276" s="323">
        <f t="shared" si="154"/>
        <v>1.7760646106756983</v>
      </c>
      <c r="T276" s="323">
        <f t="shared" si="155"/>
        <v>0.17741405353330422</v>
      </c>
      <c r="U276" s="328">
        <f t="shared" si="156"/>
        <v>10.203536167381031</v>
      </c>
      <c r="V276" s="336">
        <f t="shared" si="157"/>
        <v>10.203536167381031</v>
      </c>
      <c r="W276" s="328">
        <f t="shared" si="158"/>
        <v>6.2641532604175154E-3</v>
      </c>
      <c r="X276" s="328">
        <f t="shared" si="159"/>
        <v>78512.433094904933</v>
      </c>
      <c r="Y276" s="328">
        <f t="shared" si="141"/>
        <v>206.8752699100653</v>
      </c>
      <c r="Z276" s="108">
        <f>IF(H276&gt;0, rate1(1,$L$52,$L$51,$L$54,U276,$L$53,$L$50,Y276),"")</f>
        <v>2527.5812371692527</v>
      </c>
      <c r="AA276" s="336">
        <f t="shared" si="160"/>
        <v>1.78103797890825</v>
      </c>
      <c r="AB276" s="336">
        <f t="shared" si="161"/>
        <v>-8.0202927765096257E-3</v>
      </c>
      <c r="AC276" s="328">
        <f t="shared" si="162"/>
        <v>0.17741405353330422</v>
      </c>
      <c r="AD276" s="328">
        <f t="shared" si="163"/>
        <v>-0.11273064112841316</v>
      </c>
      <c r="AE276" s="328">
        <f t="shared" si="164"/>
        <v>-9.6242806745713005E-3</v>
      </c>
      <c r="AF276" s="328">
        <f t="shared" si="165"/>
        <v>2211.2409385574038</v>
      </c>
      <c r="AG276" s="328">
        <f t="shared" si="166"/>
        <v>2174.6440522592488</v>
      </c>
      <c r="AH276" s="328">
        <f t="shared" si="167"/>
        <v>10.18439628980987</v>
      </c>
      <c r="AI276" s="328">
        <f t="shared" si="168"/>
        <v>70.197108661847722</v>
      </c>
      <c r="AJ276" s="328">
        <f t="shared" si="169"/>
        <v>9.7565285542722258</v>
      </c>
      <c r="AK276" s="337">
        <f t="shared" si="170"/>
        <v>1751.0629308242217</v>
      </c>
      <c r="AL276" s="42">
        <f t="shared" si="171"/>
        <v>30.110789584890906</v>
      </c>
    </row>
    <row r="277" spans="1:38" ht="15" x14ac:dyDescent="0.15">
      <c r="A277" s="116"/>
      <c r="B277" s="328">
        <f t="shared" si="142"/>
        <v>2211.2409385574038</v>
      </c>
      <c r="C277" s="328">
        <f t="shared" si="143"/>
        <v>2174.6440522592488</v>
      </c>
      <c r="D277" s="328">
        <f t="shared" si="144"/>
        <v>10.18439628980987</v>
      </c>
      <c r="E277" s="328">
        <f t="shared" si="137"/>
        <v>264.74260633691108</v>
      </c>
      <c r="F277" s="328">
        <f t="shared" si="145"/>
        <v>264.72066692032621</v>
      </c>
      <c r="G277" s="328">
        <f t="shared" si="146"/>
        <v>78488.529801463592</v>
      </c>
      <c r="H277" s="313">
        <f t="shared" si="147"/>
        <v>0.02</v>
      </c>
      <c r="I277" s="328">
        <f t="shared" si="148"/>
        <v>29.277509038523931</v>
      </c>
      <c r="J277" s="328">
        <f t="shared" si="138"/>
        <v>859</v>
      </c>
      <c r="K277" s="335">
        <f t="shared" si="149"/>
        <v>-1</v>
      </c>
      <c r="L277" s="323">
        <f t="shared" si="150"/>
        <v>10.16439628980987</v>
      </c>
      <c r="M277" s="323">
        <f t="shared" si="151"/>
        <v>10.17439628980987</v>
      </c>
      <c r="N277" s="328">
        <f t="shared" si="152"/>
        <v>-0.13743809408300933</v>
      </c>
      <c r="O277" s="328">
        <f t="shared" si="139"/>
        <v>17.244055723823049</v>
      </c>
      <c r="P277" s="332">
        <f t="shared" si="140"/>
        <v>205.95271827194608</v>
      </c>
      <c r="Q277" s="328">
        <f t="shared" si="153"/>
        <v>77854.705756993892</v>
      </c>
      <c r="R277" s="277">
        <f>IF(H277&gt;0, rate1(1,$L$52,$L$51,$L$54,L277,$L$53,$L$50,P277),"")</f>
        <v>2527.0987403837153</v>
      </c>
      <c r="S277" s="323">
        <f t="shared" si="154"/>
        <v>1.7865831711346696</v>
      </c>
      <c r="T277" s="323">
        <f t="shared" si="155"/>
        <v>0.17472798697784342</v>
      </c>
      <c r="U277" s="328">
        <f t="shared" si="156"/>
        <v>10.18439628980987</v>
      </c>
      <c r="V277" s="336">
        <f t="shared" si="157"/>
        <v>10.18439628980987</v>
      </c>
      <c r="W277" s="328">
        <f t="shared" si="158"/>
        <v>6.2406746007894753E-3</v>
      </c>
      <c r="X277" s="328">
        <f t="shared" si="159"/>
        <v>78080.485123864113</v>
      </c>
      <c r="Y277" s="328">
        <f t="shared" si="141"/>
        <v>206.35776231323314</v>
      </c>
      <c r="Z277" s="108">
        <f>IF(H277&gt;0, rate1(1,$L$52,$L$51,$L$54,U277,$L$53,$L$50,Y277),"")</f>
        <v>2527.3111296157249</v>
      </c>
      <c r="AA277" s="336">
        <f t="shared" si="160"/>
        <v>1.7916137032377419</v>
      </c>
      <c r="AB277" s="336">
        <f t="shared" si="161"/>
        <v>-7.8834848048546739E-3</v>
      </c>
      <c r="AC277" s="328">
        <f t="shared" si="162"/>
        <v>0.17472798697784342</v>
      </c>
      <c r="AD277" s="328">
        <f t="shared" si="163"/>
        <v>-0.1144636319912283</v>
      </c>
      <c r="AE277" s="328">
        <f t="shared" si="164"/>
        <v>-9.8425672793832856E-3</v>
      </c>
      <c r="AF277" s="328">
        <f t="shared" si="165"/>
        <v>2210.9287724763431</v>
      </c>
      <c r="AG277" s="328">
        <f t="shared" si="166"/>
        <v>2174.469324272271</v>
      </c>
      <c r="AH277" s="328">
        <f t="shared" si="167"/>
        <v>10.165254761909196</v>
      </c>
      <c r="AI277" s="328">
        <f t="shared" si="168"/>
        <v>69.141733239640914</v>
      </c>
      <c r="AJ277" s="328">
        <f t="shared" si="169"/>
        <v>9.7757345912832374</v>
      </c>
      <c r="AK277" s="337">
        <f t="shared" si="170"/>
        <v>1756.6028083580627</v>
      </c>
      <c r="AL277" s="42">
        <f t="shared" si="171"/>
        <v>30.171088901231432</v>
      </c>
    </row>
    <row r="278" spans="1:38" ht="15" x14ac:dyDescent="0.15">
      <c r="A278" s="116"/>
      <c r="B278" s="328">
        <f t="shared" si="142"/>
        <v>2210.9287724763431</v>
      </c>
      <c r="C278" s="328">
        <f t="shared" si="143"/>
        <v>2174.469324272271</v>
      </c>
      <c r="D278" s="328">
        <f t="shared" si="144"/>
        <v>10.165254761909196</v>
      </c>
      <c r="E278" s="328">
        <f t="shared" si="137"/>
        <v>264.78134625864999</v>
      </c>
      <c r="F278" s="328">
        <f t="shared" si="145"/>
        <v>264.76197629778051</v>
      </c>
      <c r="G278" s="328">
        <f t="shared" si="146"/>
        <v>78058.11520616425</v>
      </c>
      <c r="H278" s="313">
        <f t="shared" si="147"/>
        <v>0.02</v>
      </c>
      <c r="I278" s="328">
        <f t="shared" si="148"/>
        <v>29.167558563257629</v>
      </c>
      <c r="J278" s="328">
        <f t="shared" si="138"/>
        <v>859</v>
      </c>
      <c r="K278" s="335">
        <f t="shared" si="149"/>
        <v>-1</v>
      </c>
      <c r="L278" s="323">
        <f t="shared" si="150"/>
        <v>10.145254761909197</v>
      </c>
      <c r="M278" s="323">
        <f t="shared" si="151"/>
        <v>10.155254761909196</v>
      </c>
      <c r="N278" s="328">
        <f t="shared" si="152"/>
        <v>-0.13719135442443076</v>
      </c>
      <c r="O278" s="328">
        <f t="shared" si="139"/>
        <v>17.04941426040099</v>
      </c>
      <c r="P278" s="332">
        <f t="shared" si="140"/>
        <v>205.43574563233398</v>
      </c>
      <c r="Q278" s="328">
        <f t="shared" si="153"/>
        <v>77422.731965955769</v>
      </c>
      <c r="R278" s="277">
        <f>IF(H278&gt;0, rate1(1,$L$52,$L$51,$L$54,L278,$L$53,$L$50,P278),"")</f>
        <v>2526.8263999561709</v>
      </c>
      <c r="S278" s="323">
        <f t="shared" si="154"/>
        <v>1.7971470858803007</v>
      </c>
      <c r="T278" s="323">
        <f t="shared" si="155"/>
        <v>0.17210293665306248</v>
      </c>
      <c r="U278" s="328">
        <f t="shared" si="156"/>
        <v>10.165254761909196</v>
      </c>
      <c r="V278" s="336">
        <f t="shared" si="157"/>
        <v>10.165254761909196</v>
      </c>
      <c r="W278" s="328">
        <f t="shared" si="158"/>
        <v>6.2172380052487597E-3</v>
      </c>
      <c r="X278" s="328">
        <f t="shared" si="159"/>
        <v>77648.471015196701</v>
      </c>
      <c r="Y278" s="328">
        <f t="shared" si="141"/>
        <v>205.84053487290103</v>
      </c>
      <c r="Z278" s="108">
        <f>IF(H278&gt;0, rate1(1,$L$52,$L$51,$L$54,U278,$L$53,$L$50,Y278),"")</f>
        <v>2527.0397627062684</v>
      </c>
      <c r="AA278" s="336">
        <f t="shared" si="160"/>
        <v>1.8022347927457754</v>
      </c>
      <c r="AB278" s="336">
        <f t="shared" si="161"/>
        <v>-7.7498982361127473E-3</v>
      </c>
      <c r="AC278" s="328">
        <f t="shared" si="162"/>
        <v>0.17210293665306248</v>
      </c>
      <c r="AD278" s="328">
        <f t="shared" si="163"/>
        <v>-0.11620952198112368</v>
      </c>
      <c r="AE278" s="328">
        <f t="shared" si="164"/>
        <v>-1.0067672003511045E-2</v>
      </c>
      <c r="AF278" s="328">
        <f t="shared" si="165"/>
        <v>2210.6194781852655</v>
      </c>
      <c r="AG278" s="328">
        <f t="shared" si="166"/>
        <v>2174.2972213356179</v>
      </c>
      <c r="AH278" s="328">
        <f t="shared" si="167"/>
        <v>10.146111583466846</v>
      </c>
      <c r="AI278" s="328">
        <f t="shared" si="168"/>
        <v>68.110312863617253</v>
      </c>
      <c r="AJ278" s="328">
        <f t="shared" si="169"/>
        <v>9.7946541226342418</v>
      </c>
      <c r="AK278" s="337">
        <f t="shared" si="170"/>
        <v>1762.0296413479671</v>
      </c>
      <c r="AL278" s="42">
        <f t="shared" si="171"/>
        <v>30.230481650084283</v>
      </c>
    </row>
    <row r="279" spans="1:38" ht="15" x14ac:dyDescent="0.15">
      <c r="A279" s="116"/>
      <c r="B279" s="328">
        <f t="shared" si="142"/>
        <v>2210.6194781852655</v>
      </c>
      <c r="C279" s="328">
        <f t="shared" si="143"/>
        <v>2174.2972213356179</v>
      </c>
      <c r="D279" s="328">
        <f t="shared" si="144"/>
        <v>10.146111583466846</v>
      </c>
      <c r="E279" s="328">
        <f t="shared" si="137"/>
        <v>264.81507938146683</v>
      </c>
      <c r="F279" s="328">
        <f t="shared" si="145"/>
        <v>264.79821282005844</v>
      </c>
      <c r="G279" s="328">
        <f t="shared" si="146"/>
        <v>77627.704868625253</v>
      </c>
      <c r="H279" s="313">
        <f t="shared" si="147"/>
        <v>0.02</v>
      </c>
      <c r="I279" s="328">
        <f t="shared" si="148"/>
        <v>29.057805479718084</v>
      </c>
      <c r="J279" s="328">
        <f t="shared" si="138"/>
        <v>859</v>
      </c>
      <c r="K279" s="335">
        <f t="shared" si="149"/>
        <v>-1</v>
      </c>
      <c r="L279" s="323">
        <f t="shared" si="150"/>
        <v>10.126111583466846</v>
      </c>
      <c r="M279" s="323">
        <f t="shared" si="151"/>
        <v>10.136111583466846</v>
      </c>
      <c r="N279" s="328">
        <f t="shared" si="152"/>
        <v>-0.13694454939371781</v>
      </c>
      <c r="O279" s="328">
        <f t="shared" si="139"/>
        <v>16.856584396808717</v>
      </c>
      <c r="P279" s="332">
        <f t="shared" si="140"/>
        <v>204.91905397698</v>
      </c>
      <c r="Q279" s="328">
        <f t="shared" si="153"/>
        <v>76990.787444574235</v>
      </c>
      <c r="R279" s="277">
        <f>IF(H279&gt;0, rate1(1,$L$52,$L$51,$L$54,L279,$L$53,$L$50,P279),"")</f>
        <v>2526.5527852253636</v>
      </c>
      <c r="S279" s="323">
        <f t="shared" si="154"/>
        <v>1.8077601397476704</v>
      </c>
      <c r="T279" s="323">
        <f t="shared" si="155"/>
        <v>0.1695361564096203</v>
      </c>
      <c r="U279" s="328">
        <f t="shared" si="156"/>
        <v>10.146111583466846</v>
      </c>
      <c r="V279" s="336">
        <f t="shared" si="157"/>
        <v>10.146111583466846</v>
      </c>
      <c r="W279" s="328">
        <f t="shared" si="158"/>
        <v>6.1938434849082569E-3</v>
      </c>
      <c r="X279" s="328">
        <f t="shared" si="159"/>
        <v>77216.454923946119</v>
      </c>
      <c r="Y279" s="328">
        <f t="shared" si="141"/>
        <v>205.32358807459718</v>
      </c>
      <c r="Z279" s="108">
        <f>IF(H279&gt;0, rate1(1,$L$52,$L$51,$L$54,U279,$L$53,$L$50,Y279),"")</f>
        <v>2526.7671279898209</v>
      </c>
      <c r="AA279" s="336">
        <f t="shared" si="160"/>
        <v>1.8129050606727719</v>
      </c>
      <c r="AB279" s="336">
        <f t="shared" si="161"/>
        <v>-7.6193934378783953E-3</v>
      </c>
      <c r="AC279" s="328">
        <f t="shared" si="162"/>
        <v>0.1695361564096203</v>
      </c>
      <c r="AD279" s="328">
        <f t="shared" si="163"/>
        <v>-0.1179689360874593</v>
      </c>
      <c r="AE279" s="328">
        <f t="shared" si="164"/>
        <v>-1.0299840633359897E-2</v>
      </c>
      <c r="AF279" s="328">
        <f t="shared" si="165"/>
        <v>2210.312997479462</v>
      </c>
      <c r="AG279" s="328">
        <f t="shared" si="166"/>
        <v>2174.1276851792081</v>
      </c>
      <c r="AH279" s="328">
        <f t="shared" si="167"/>
        <v>10.126966754270342</v>
      </c>
      <c r="AI279" s="328">
        <f t="shared" si="168"/>
        <v>67.101767040461027</v>
      </c>
      <c r="AJ279" s="328">
        <f t="shared" si="169"/>
        <v>9.8132935023677028</v>
      </c>
      <c r="AK279" s="337">
        <f t="shared" si="170"/>
        <v>1767.3462039962033</v>
      </c>
      <c r="AL279" s="42">
        <f t="shared" si="171"/>
        <v>30.288988408834129</v>
      </c>
    </row>
    <row r="280" spans="1:38" ht="15" x14ac:dyDescent="0.15">
      <c r="A280" s="116"/>
      <c r="B280" s="328">
        <f t="shared" si="142"/>
        <v>2210.312997479462</v>
      </c>
      <c r="C280" s="328">
        <f t="shared" si="143"/>
        <v>2174.1276851792081</v>
      </c>
      <c r="D280" s="328">
        <f t="shared" si="144"/>
        <v>10.126966754270342</v>
      </c>
      <c r="E280" s="328">
        <f t="shared" si="137"/>
        <v>264.84393189392</v>
      </c>
      <c r="F280" s="328">
        <f t="shared" si="145"/>
        <v>264.82950563769339</v>
      </c>
      <c r="G280" s="328">
        <f t="shared" si="146"/>
        <v>77197.359734550831</v>
      </c>
      <c r="H280" s="313">
        <f t="shared" si="147"/>
        <v>0.02</v>
      </c>
      <c r="I280" s="328">
        <f t="shared" si="148"/>
        <v>28.948249840203061</v>
      </c>
      <c r="J280" s="328">
        <f t="shared" si="138"/>
        <v>859</v>
      </c>
      <c r="K280" s="335">
        <f t="shared" si="149"/>
        <v>-1</v>
      </c>
      <c r="L280" s="323">
        <f t="shared" si="150"/>
        <v>10.106966754270342</v>
      </c>
      <c r="M280" s="323">
        <f t="shared" si="151"/>
        <v>10.116966754270342</v>
      </c>
      <c r="N280" s="328">
        <f t="shared" si="152"/>
        <v>-0.13669767897681595</v>
      </c>
      <c r="O280" s="328">
        <f t="shared" si="139"/>
        <v>16.665528482739838</v>
      </c>
      <c r="P280" s="332">
        <f t="shared" si="140"/>
        <v>204.40264379401086</v>
      </c>
      <c r="Q280" s="328">
        <f t="shared" si="153"/>
        <v>76558.932048275354</v>
      </c>
      <c r="R280" s="277">
        <f>IF(H280&gt;0, rate1(1,$L$52,$L$51,$L$54,L280,$L$53,$L$50,P280),"")</f>
        <v>2526.277887609217</v>
      </c>
      <c r="S280" s="323">
        <f t="shared" si="154"/>
        <v>1.8184260980067584</v>
      </c>
      <c r="T280" s="323">
        <f t="shared" si="155"/>
        <v>0.16702507325919502</v>
      </c>
      <c r="U280" s="328">
        <f t="shared" si="156"/>
        <v>10.126966754270342</v>
      </c>
      <c r="V280" s="336">
        <f t="shared" si="157"/>
        <v>10.126966754270342</v>
      </c>
      <c r="W280" s="328">
        <f t="shared" si="158"/>
        <v>6.1704910509234878E-3</v>
      </c>
      <c r="X280" s="328">
        <f t="shared" si="159"/>
        <v>76784.498111676498</v>
      </c>
      <c r="Y280" s="328">
        <f t="shared" si="141"/>
        <v>204.80692240535379</v>
      </c>
      <c r="Z280" s="108">
        <f>IF(H280&gt;0, rate1(1,$L$52,$L$51,$L$54,U280,$L$53,$L$50,Y280),"")</f>
        <v>2526.4932169411732</v>
      </c>
      <c r="AA280" s="336">
        <f t="shared" si="160"/>
        <v>1.8236282998375681</v>
      </c>
      <c r="AB280" s="336">
        <f t="shared" si="161"/>
        <v>-7.4918395253543392E-3</v>
      </c>
      <c r="AC280" s="328">
        <f t="shared" si="162"/>
        <v>0.16702507325919502</v>
      </c>
      <c r="AD280" s="328">
        <f t="shared" si="163"/>
        <v>-0.11974250098943731</v>
      </c>
      <c r="AE280" s="328">
        <f t="shared" si="164"/>
        <v>-1.0539329819559096E-2</v>
      </c>
      <c r="AF280" s="328">
        <f t="shared" si="165"/>
        <v>2210.0092747272261</v>
      </c>
      <c r="AG280" s="328">
        <f t="shared" si="166"/>
        <v>2173.960660105949</v>
      </c>
      <c r="AH280" s="328">
        <f t="shared" si="167"/>
        <v>10.107820274106762</v>
      </c>
      <c r="AI280" s="328">
        <f t="shared" si="168"/>
        <v>66.115083411216418</v>
      </c>
      <c r="AJ280" s="328">
        <f t="shared" si="169"/>
        <v>9.8316588033152623</v>
      </c>
      <c r="AK280" s="337">
        <f t="shared" si="170"/>
        <v>1772.5551601641835</v>
      </c>
      <c r="AL280" s="42">
        <f t="shared" si="171"/>
        <v>30.346628826721886</v>
      </c>
    </row>
    <row r="281" spans="1:38" ht="15" x14ac:dyDescent="0.15">
      <c r="A281" s="116"/>
      <c r="B281" s="328">
        <f t="shared" si="142"/>
        <v>2210.0092747272261</v>
      </c>
      <c r="C281" s="328">
        <f t="shared" si="143"/>
        <v>2173.960660105949</v>
      </c>
      <c r="D281" s="328">
        <f t="shared" si="144"/>
        <v>10.107820274106762</v>
      </c>
      <c r="E281" s="328">
        <f t="shared" si="137"/>
        <v>264.86802443355907</v>
      </c>
      <c r="F281" s="328">
        <f t="shared" si="145"/>
        <v>264.85597816373956</v>
      </c>
      <c r="G281" s="328">
        <f t="shared" si="146"/>
        <v>76767.138042563951</v>
      </c>
      <c r="H281" s="313">
        <f t="shared" si="147"/>
        <v>0.02</v>
      </c>
      <c r="I281" s="328">
        <f t="shared" si="148"/>
        <v>28.838891697021609</v>
      </c>
      <c r="J281" s="328">
        <f t="shared" si="138"/>
        <v>859</v>
      </c>
      <c r="K281" s="335">
        <f t="shared" si="149"/>
        <v>-1</v>
      </c>
      <c r="L281" s="323">
        <f t="shared" si="150"/>
        <v>10.087820274106763</v>
      </c>
      <c r="M281" s="323">
        <f t="shared" si="151"/>
        <v>10.097820274106763</v>
      </c>
      <c r="N281" s="328">
        <f t="shared" si="152"/>
        <v>-0.13645074315952854</v>
      </c>
      <c r="O281" s="328">
        <f t="shared" si="139"/>
        <v>16.476210564236478</v>
      </c>
      <c r="P281" s="332">
        <f t="shared" si="140"/>
        <v>203.88651557306707</v>
      </c>
      <c r="Q281" s="328">
        <f t="shared" si="153"/>
        <v>76127.22299540219</v>
      </c>
      <c r="R281" s="277">
        <f>IF(H281&gt;0, rate1(1,$L$52,$L$51,$L$54,L281,$L$53,$L$50,P281),"")</f>
        <v>2526.0016984500876</v>
      </c>
      <c r="S281" s="323">
        <f t="shared" si="154"/>
        <v>1.8291487133285607</v>
      </c>
      <c r="T281" s="323">
        <f t="shared" si="155"/>
        <v>0.1645672735977077</v>
      </c>
      <c r="U281" s="328">
        <f t="shared" si="156"/>
        <v>10.107820274106762</v>
      </c>
      <c r="V281" s="336">
        <f t="shared" si="157"/>
        <v>10.107820274106762</v>
      </c>
      <c r="W281" s="328">
        <f t="shared" si="158"/>
        <v>6.1471807144783952E-3</v>
      </c>
      <c r="X281" s="328">
        <f t="shared" si="159"/>
        <v>76352.659119671764</v>
      </c>
      <c r="Y281" s="328">
        <f t="shared" si="141"/>
        <v>204.29053835371101</v>
      </c>
      <c r="Z281" s="108">
        <f>IF(H281&gt;0, rate1(1,$L$52,$L$51,$L$54,U281,$L$53,$L$50,Y281),"")</f>
        <v>2526.2180209601652</v>
      </c>
      <c r="AA281" s="336">
        <f t="shared" si="160"/>
        <v>1.8344082896996845</v>
      </c>
      <c r="AB281" s="336">
        <f t="shared" si="161"/>
        <v>-7.367113666489164E-3</v>
      </c>
      <c r="AC281" s="328">
        <f t="shared" si="162"/>
        <v>0.1645672735977077</v>
      </c>
      <c r="AD281" s="328">
        <f t="shared" si="163"/>
        <v>-0.12153084609574881</v>
      </c>
      <c r="AE281" s="328">
        <f t="shared" si="164"/>
        <v>-1.0786407607189141E-2</v>
      </c>
      <c r="AF281" s="328">
        <f t="shared" si="165"/>
        <v>2209.708256710469</v>
      </c>
      <c r="AG281" s="328">
        <f t="shared" si="166"/>
        <v>2173.7960928323514</v>
      </c>
      <c r="AH281" s="328">
        <f t="shared" si="167"/>
        <v>10.088672142762741</v>
      </c>
      <c r="AI281" s="328">
        <f t="shared" si="168"/>
        <v>65.149312329711989</v>
      </c>
      <c r="AJ281" s="328">
        <f t="shared" si="169"/>
        <v>9.8497558345179606</v>
      </c>
      <c r="AK281" s="337">
        <f t="shared" si="170"/>
        <v>1777.6590700421589</v>
      </c>
      <c r="AL281" s="42">
        <f t="shared" si="171"/>
        <v>30.40342168337212</v>
      </c>
    </row>
    <row r="282" spans="1:38" ht="15" x14ac:dyDescent="0.15">
      <c r="A282" s="116"/>
      <c r="B282" s="328">
        <f t="shared" si="142"/>
        <v>2209.708256710469</v>
      </c>
      <c r="C282" s="328">
        <f t="shared" si="143"/>
        <v>2173.7960928323514</v>
      </c>
      <c r="D282" s="328">
        <f t="shared" si="144"/>
        <v>10.088672142762741</v>
      </c>
      <c r="E282" s="328">
        <f t="shared" si="137"/>
        <v>264.88747243022129</v>
      </c>
      <c r="F282" s="328">
        <f t="shared" si="145"/>
        <v>264.87774843189015</v>
      </c>
      <c r="G282" s="328">
        <f t="shared" si="146"/>
        <v>76337.095483101264</v>
      </c>
      <c r="H282" s="313">
        <f t="shared" si="147"/>
        <v>0.02</v>
      </c>
      <c r="I282" s="328">
        <f t="shared" si="148"/>
        <v>28.729731102494043</v>
      </c>
      <c r="J282" s="328">
        <f t="shared" si="138"/>
        <v>859</v>
      </c>
      <c r="K282" s="335">
        <f t="shared" si="149"/>
        <v>-1</v>
      </c>
      <c r="L282" s="323">
        <f t="shared" si="150"/>
        <v>10.068672142762741</v>
      </c>
      <c r="M282" s="323">
        <f t="shared" si="151"/>
        <v>10.078672142762741</v>
      </c>
      <c r="N282" s="328">
        <f t="shared" si="152"/>
        <v>-0.13620374192778684</v>
      </c>
      <c r="O282" s="328">
        <f t="shared" si="139"/>
        <v>16.288596276724789</v>
      </c>
      <c r="P282" s="332">
        <f t="shared" si="140"/>
        <v>203.37066980531063</v>
      </c>
      <c r="Q282" s="328">
        <f t="shared" si="153"/>
        <v>75695.715020481643</v>
      </c>
      <c r="R282" s="277">
        <f>IF(H282&gt;0, rate1(1,$L$52,$L$51,$L$54,L282,$L$53,$L$50,P282),"")</f>
        <v>2525.7242090139398</v>
      </c>
      <c r="S282" s="323">
        <f t="shared" si="154"/>
        <v>1.8399317324333639</v>
      </c>
      <c r="T282" s="323">
        <f t="shared" si="155"/>
        <v>0.16216049074987482</v>
      </c>
      <c r="U282" s="328">
        <f t="shared" si="156"/>
        <v>10.088672142762741</v>
      </c>
      <c r="V282" s="336">
        <f t="shared" si="157"/>
        <v>10.088672142762741</v>
      </c>
      <c r="W282" s="328">
        <f t="shared" si="158"/>
        <v>6.1239124866716566E-3</v>
      </c>
      <c r="X282" s="328">
        <f t="shared" si="159"/>
        <v>75920.993928623182</v>
      </c>
      <c r="Y282" s="328">
        <f t="shared" si="141"/>
        <v>203.77443640972484</v>
      </c>
      <c r="Z282" s="108">
        <f>IF(H282&gt;0, rate1(1,$L$52,$L$51,$L$54,U282,$L$53,$L$50,Y282),"")</f>
        <v>2525.9415313708696</v>
      </c>
      <c r="AA282" s="336">
        <f t="shared" si="160"/>
        <v>1.8452488030958514</v>
      </c>
      <c r="AB282" s="336">
        <f t="shared" si="161"/>
        <v>-7.2451004535491826E-3</v>
      </c>
      <c r="AC282" s="328">
        <f t="shared" si="162"/>
        <v>0.16216049074987482</v>
      </c>
      <c r="AD282" s="328">
        <f t="shared" si="163"/>
        <v>-0.12333460454833657</v>
      </c>
      <c r="AE282" s="328">
        <f t="shared" si="164"/>
        <v>-1.1041353991997268E-2</v>
      </c>
      <c r="AF282" s="328">
        <f t="shared" si="165"/>
        <v>2209.4098924777913</v>
      </c>
      <c r="AG282" s="328">
        <f t="shared" si="166"/>
        <v>2173.6339323416014</v>
      </c>
      <c r="AH282" s="328">
        <f t="shared" si="167"/>
        <v>10.069522360024463</v>
      </c>
      <c r="AI282" s="328">
        <f t="shared" si="168"/>
        <v>64.203561961020043</v>
      </c>
      <c r="AJ282" s="328">
        <f t="shared" si="169"/>
        <v>9.8675901572849103</v>
      </c>
      <c r="AK282" s="337">
        <f t="shared" si="170"/>
        <v>1782.6603962951519</v>
      </c>
      <c r="AL282" s="42">
        <f t="shared" si="171"/>
        <v>30.459384942663341</v>
      </c>
    </row>
    <row r="283" spans="1:38" ht="15" x14ac:dyDescent="0.15">
      <c r="A283" s="116"/>
      <c r="B283" s="328">
        <f t="shared" si="142"/>
        <v>2209.4098924777913</v>
      </c>
      <c r="C283" s="328">
        <f t="shared" si="143"/>
        <v>2173.6339323416014</v>
      </c>
      <c r="D283" s="328">
        <f t="shared" si="144"/>
        <v>10.069522360024463</v>
      </c>
      <c r="E283" s="328">
        <f t="shared" si="137"/>
        <v>264.90238642251501</v>
      </c>
      <c r="F283" s="328">
        <f t="shared" si="145"/>
        <v>264.89492942636815</v>
      </c>
      <c r="G283" s="328">
        <f t="shared" si="146"/>
        <v>75907.285345141776</v>
      </c>
      <c r="H283" s="313">
        <f t="shared" si="147"/>
        <v>0.02</v>
      </c>
      <c r="I283" s="328">
        <f t="shared" si="148"/>
        <v>28.620768108951964</v>
      </c>
      <c r="J283" s="328">
        <f t="shared" si="138"/>
        <v>859</v>
      </c>
      <c r="K283" s="335">
        <f t="shared" si="149"/>
        <v>-1</v>
      </c>
      <c r="L283" s="323">
        <f t="shared" si="150"/>
        <v>10.049522360024463</v>
      </c>
      <c r="M283" s="323">
        <f t="shared" si="151"/>
        <v>10.059522360024463</v>
      </c>
      <c r="N283" s="328">
        <f t="shared" si="152"/>
        <v>-0.13595667526726629</v>
      </c>
      <c r="O283" s="328">
        <f t="shared" si="139"/>
        <v>16.10265274656015</v>
      </c>
      <c r="P283" s="332">
        <f t="shared" si="140"/>
        <v>202.85510698343253</v>
      </c>
      <c r="Q283" s="328">
        <f t="shared" si="153"/>
        <v>75264.460515865474</v>
      </c>
      <c r="R283" s="277">
        <f>IF(H283&gt;0, rate1(1,$L$52,$L$51,$L$54,L283,$L$53,$L$50,P283),"")</f>
        <v>2525.4454104895135</v>
      </c>
      <c r="S283" s="323">
        <f t="shared" si="154"/>
        <v>1.8507789024643144</v>
      </c>
      <c r="T283" s="323">
        <f t="shared" si="155"/>
        <v>0.15980259368616506</v>
      </c>
      <c r="U283" s="328">
        <f t="shared" si="156"/>
        <v>10.069522360024463</v>
      </c>
      <c r="V283" s="336">
        <f t="shared" si="157"/>
        <v>10.069522360024463</v>
      </c>
      <c r="W283" s="328">
        <f t="shared" si="158"/>
        <v>6.1006863786730037E-3</v>
      </c>
      <c r="X283" s="328">
        <f t="shared" si="159"/>
        <v>75489.556106088363</v>
      </c>
      <c r="Y283" s="328">
        <f t="shared" si="141"/>
        <v>203.25861706497463</v>
      </c>
      <c r="Z283" s="108">
        <f>IF(H283&gt;0, rate1(1,$L$52,$L$51,$L$54,U283,$L$53,$L$50,Y283),"")</f>
        <v>2525.6637394207673</v>
      </c>
      <c r="AA283" s="336">
        <f t="shared" si="160"/>
        <v>1.8561536126949241</v>
      </c>
      <c r="AB283" s="336">
        <f t="shared" si="161"/>
        <v>-7.1256913341401513E-3</v>
      </c>
      <c r="AC283" s="328">
        <f t="shared" si="162"/>
        <v>0.15980259368616506</v>
      </c>
      <c r="AD283" s="328">
        <f t="shared" si="163"/>
        <v>-0.12515441419729287</v>
      </c>
      <c r="AE283" s="328">
        <f t="shared" si="164"/>
        <v>-1.130446151703342E-2</v>
      </c>
      <c r="AF283" s="328">
        <f t="shared" si="165"/>
        <v>2209.1141332088378</v>
      </c>
      <c r="AG283" s="328">
        <f t="shared" si="166"/>
        <v>2173.4741297479154</v>
      </c>
      <c r="AH283" s="328">
        <f t="shared" si="167"/>
        <v>10.050370925677587</v>
      </c>
      <c r="AI283" s="328">
        <f t="shared" si="168"/>
        <v>63.276993841331979</v>
      </c>
      <c r="AJ283" s="328">
        <f t="shared" si="169"/>
        <v>9.885167100018613</v>
      </c>
      <c r="AK283" s="337">
        <f t="shared" si="170"/>
        <v>1787.5615097349255</v>
      </c>
      <c r="AL283" s="42">
        <f t="shared" si="171"/>
        <v>30.514535802387858</v>
      </c>
    </row>
    <row r="284" spans="1:38" ht="15" x14ac:dyDescent="0.15">
      <c r="A284" s="116"/>
      <c r="B284" s="328">
        <f t="shared" si="142"/>
        <v>2209.1141332088378</v>
      </c>
      <c r="C284" s="328">
        <f t="shared" si="143"/>
        <v>2173.4741297479154</v>
      </c>
      <c r="D284" s="328">
        <f t="shared" si="144"/>
        <v>10.050370925677587</v>
      </c>
      <c r="E284" s="328">
        <f t="shared" si="137"/>
        <v>264.91287235001653</v>
      </c>
      <c r="F284" s="328">
        <f t="shared" si="145"/>
        <v>264.90762938626574</v>
      </c>
      <c r="G284" s="328">
        <f t="shared" si="146"/>
        <v>75477.75865189766</v>
      </c>
      <c r="H284" s="313">
        <f t="shared" si="147"/>
        <v>0.02</v>
      </c>
      <c r="I284" s="328">
        <f t="shared" si="148"/>
        <v>28.512002768737876</v>
      </c>
      <c r="J284" s="328">
        <f t="shared" si="138"/>
        <v>859</v>
      </c>
      <c r="K284" s="335">
        <f t="shared" si="149"/>
        <v>-1</v>
      </c>
      <c r="L284" s="323">
        <f t="shared" si="150"/>
        <v>10.030370925677587</v>
      </c>
      <c r="M284" s="323">
        <f t="shared" si="151"/>
        <v>10.040370925677587</v>
      </c>
      <c r="N284" s="328">
        <f t="shared" si="152"/>
        <v>-0.13570954316392658</v>
      </c>
      <c r="O284" s="328">
        <f t="shared" si="139"/>
        <v>15.918348500267451</v>
      </c>
      <c r="P284" s="332">
        <f t="shared" si="140"/>
        <v>202.33982760165904</v>
      </c>
      <c r="Q284" s="328">
        <f t="shared" si="153"/>
        <v>74833.509662817058</v>
      </c>
      <c r="R284" s="277">
        <f>IF(H284&gt;0, rate1(1,$L$52,$L$51,$L$54,L284,$L$53,$L$50,P284),"")</f>
        <v>2525.1652939874784</v>
      </c>
      <c r="S284" s="323">
        <f t="shared" si="154"/>
        <v>1.8616939771252128</v>
      </c>
      <c r="T284" s="323">
        <f t="shared" si="155"/>
        <v>0.15749157678539352</v>
      </c>
      <c r="U284" s="328">
        <f t="shared" si="156"/>
        <v>10.050370925677587</v>
      </c>
      <c r="V284" s="336">
        <f t="shared" si="157"/>
        <v>10.050370925677587</v>
      </c>
      <c r="W284" s="328">
        <f t="shared" si="158"/>
        <v>6.0775024016948009E-3</v>
      </c>
      <c r="X284" s="328">
        <f t="shared" si="159"/>
        <v>75058.39694285857</v>
      </c>
      <c r="Y284" s="328">
        <f t="shared" si="141"/>
        <v>202.7430808125691</v>
      </c>
      <c r="Z284" s="108">
        <f>IF(H284&gt;0, rate1(1,$L$52,$L$51,$L$54,U284,$L$53,$L$50,Y284),"")</f>
        <v>2525.384636279909</v>
      </c>
      <c r="AA284" s="336">
        <f t="shared" si="160"/>
        <v>1.8671264972109063</v>
      </c>
      <c r="AB284" s="336">
        <f t="shared" si="161"/>
        <v>-7.0087840946424272E-3</v>
      </c>
      <c r="AC284" s="328">
        <f t="shared" si="162"/>
        <v>0.15749157678539352</v>
      </c>
      <c r="AD284" s="328">
        <f t="shared" si="163"/>
        <v>-0.12699091855085731</v>
      </c>
      <c r="AE284" s="328">
        <f t="shared" si="164"/>
        <v>-1.1576035896499798E-2</v>
      </c>
      <c r="AF284" s="328">
        <f t="shared" si="165"/>
        <v>2208.8209320888886</v>
      </c>
      <c r="AG284" s="328">
        <f t="shared" si="166"/>
        <v>2173.3166381711299</v>
      </c>
      <c r="AH284" s="328">
        <f t="shared" si="167"/>
        <v>10.031217839507574</v>
      </c>
      <c r="AI284" s="328">
        <f t="shared" si="168"/>
        <v>62.368818849359045</v>
      </c>
      <c r="AJ284" s="328">
        <f t="shared" si="169"/>
        <v>9.9024917719212127</v>
      </c>
      <c r="AK284" s="337">
        <f t="shared" si="170"/>
        <v>1792.3646945622222</v>
      </c>
      <c r="AL284" s="42">
        <f t="shared" si="171"/>
        <v>30.568890740097562</v>
      </c>
    </row>
    <row r="285" spans="1:38" ht="15" x14ac:dyDescent="0.15">
      <c r="A285" s="116"/>
      <c r="B285" s="328">
        <f t="shared" si="142"/>
        <v>2208.8209320888886</v>
      </c>
      <c r="C285" s="328">
        <f t="shared" si="143"/>
        <v>2173.3166381711299</v>
      </c>
      <c r="D285" s="328">
        <f t="shared" si="144"/>
        <v>10.031217839507574</v>
      </c>
      <c r="E285" s="328">
        <f t="shared" si="137"/>
        <v>264.91903182344129</v>
      </c>
      <c r="F285" s="328">
        <f t="shared" si="145"/>
        <v>264.91595208672891</v>
      </c>
      <c r="G285" s="328">
        <f t="shared" si="146"/>
        <v>75048.564286497494</v>
      </c>
      <c r="H285" s="313">
        <f t="shared" si="147"/>
        <v>0.02</v>
      </c>
      <c r="I285" s="328">
        <f t="shared" si="148"/>
        <v>28.403435134207029</v>
      </c>
      <c r="J285" s="328">
        <f t="shared" si="138"/>
        <v>859</v>
      </c>
      <c r="K285" s="335">
        <f t="shared" si="149"/>
        <v>-1</v>
      </c>
      <c r="L285" s="323">
        <f t="shared" si="150"/>
        <v>10.011217839507575</v>
      </c>
      <c r="M285" s="323">
        <f t="shared" si="151"/>
        <v>10.021217839507575</v>
      </c>
      <c r="N285" s="328">
        <f t="shared" si="152"/>
        <v>-0.13546234560352843</v>
      </c>
      <c r="O285" s="328">
        <f t="shared" si="139"/>
        <v>15.735653380750666</v>
      </c>
      <c r="P285" s="332">
        <f t="shared" si="140"/>
        <v>201.82483215576792</v>
      </c>
      <c r="Q285" s="328">
        <f t="shared" si="153"/>
        <v>74402.910553018955</v>
      </c>
      <c r="R285" s="277">
        <f>IF(H285&gt;0, rate1(1,$L$52,$L$51,$L$54,L285,$L$53,$L$50,P285),"")</f>
        <v>2524.8838505395811</v>
      </c>
      <c r="S285" s="323">
        <f t="shared" si="154"/>
        <v>1.8726807226185682</v>
      </c>
      <c r="T285" s="323">
        <f t="shared" si="155"/>
        <v>0.15522555052787201</v>
      </c>
      <c r="U285" s="328">
        <f t="shared" si="156"/>
        <v>10.031217839507574</v>
      </c>
      <c r="V285" s="336">
        <f t="shared" si="157"/>
        <v>10.031217839507574</v>
      </c>
      <c r="W285" s="328">
        <f t="shared" si="158"/>
        <v>6.054360566821515E-3</v>
      </c>
      <c r="X285" s="328">
        <f t="shared" si="159"/>
        <v>74627.565579265021</v>
      </c>
      <c r="Y285" s="328">
        <f t="shared" si="141"/>
        <v>202.22782814716282</v>
      </c>
      <c r="Z285" s="108">
        <f>IF(H285&gt;0, rate1(1,$L$52,$L$51,$L$54,U285,$L$53,$L$50,Y285),"")</f>
        <v>2525.1042130400733</v>
      </c>
      <c r="AA285" s="336">
        <f t="shared" si="160"/>
        <v>1.8781712474107843</v>
      </c>
      <c r="AB285" s="336">
        <f t="shared" si="161"/>
        <v>-6.8942823904475344E-3</v>
      </c>
      <c r="AC285" s="328">
        <f t="shared" si="162"/>
        <v>0.15522555052787201</v>
      </c>
      <c r="AD285" s="328">
        <f t="shared" si="163"/>
        <v>-0.12884476770729081</v>
      </c>
      <c r="AE285" s="328">
        <f t="shared" si="164"/>
        <v>-1.1856396688988484E-2</v>
      </c>
      <c r="AF285" s="328">
        <f t="shared" si="165"/>
        <v>2208.5302441927574</v>
      </c>
      <c r="AG285" s="328">
        <f t="shared" si="166"/>
        <v>2173.1614126206018</v>
      </c>
      <c r="AH285" s="328">
        <f t="shared" si="167"/>
        <v>10.012063101299162</v>
      </c>
      <c r="AI285" s="328">
        <f t="shared" si="168"/>
        <v>61.478293543958259</v>
      </c>
      <c r="AJ285" s="328">
        <f t="shared" si="169"/>
        <v>9.9195690756834232</v>
      </c>
      <c r="AK285" s="337">
        <f t="shared" si="170"/>
        <v>1797.0721532187381</v>
      </c>
      <c r="AL285" s="42">
        <f t="shared" si="171"/>
        <v>30.62246555548916</v>
      </c>
    </row>
    <row r="286" spans="1:38" ht="15" x14ac:dyDescent="0.15">
      <c r="A286" s="116"/>
      <c r="B286" s="328">
        <f t="shared" si="142"/>
        <v>2208.5302441927574</v>
      </c>
      <c r="C286" s="328">
        <f t="shared" si="143"/>
        <v>2173.1614126206018</v>
      </c>
      <c r="D286" s="328">
        <f t="shared" si="144"/>
        <v>10.012063101299162</v>
      </c>
      <c r="E286" s="328">
        <f t="shared" si="137"/>
        <v>264.92096237475812</v>
      </c>
      <c r="F286" s="328">
        <f t="shared" si="145"/>
        <v>264.9199970990997</v>
      </c>
      <c r="G286" s="328">
        <f t="shared" si="146"/>
        <v>74619.749108527132</v>
      </c>
      <c r="H286" s="313">
        <f t="shared" si="147"/>
        <v>0.02</v>
      </c>
      <c r="I286" s="328">
        <f t="shared" si="148"/>
        <v>28.295065257724492</v>
      </c>
      <c r="J286" s="328">
        <f t="shared" si="138"/>
        <v>859</v>
      </c>
      <c r="K286" s="335">
        <f t="shared" si="149"/>
        <v>-1</v>
      </c>
      <c r="L286" s="323">
        <f t="shared" si="150"/>
        <v>9.9920631012991628</v>
      </c>
      <c r="M286" s="323">
        <f t="shared" si="151"/>
        <v>10.002063101299163</v>
      </c>
      <c r="N286" s="328">
        <f t="shared" si="152"/>
        <v>-0.13521508257178994</v>
      </c>
      <c r="O286" s="328">
        <f t="shared" si="139"/>
        <v>15.554538469826385</v>
      </c>
      <c r="P286" s="332">
        <f t="shared" si="140"/>
        <v>201.31012114308268</v>
      </c>
      <c r="Q286" s="328">
        <f t="shared" si="153"/>
        <v>73972.709301317227</v>
      </c>
      <c r="R286" s="277">
        <f>IF(H286&gt;0, rate1(1,$L$52,$L$51,$L$54,L286,$L$53,$L$50,P286),"")</f>
        <v>2524.6010710977739</v>
      </c>
      <c r="S286" s="323">
        <f t="shared" si="154"/>
        <v>1.883742923415316</v>
      </c>
      <c r="T286" s="323">
        <f t="shared" si="155"/>
        <v>0.15300273302244644</v>
      </c>
      <c r="U286" s="328">
        <f t="shared" si="156"/>
        <v>10.012063101299162</v>
      </c>
      <c r="V286" s="336">
        <f t="shared" si="157"/>
        <v>10.012063101299162</v>
      </c>
      <c r="W286" s="328">
        <f t="shared" si="158"/>
        <v>6.0312608852512994E-3</v>
      </c>
      <c r="X286" s="328">
        <f t="shared" si="159"/>
        <v>74197.109122299502</v>
      </c>
      <c r="Y286" s="328">
        <f t="shared" si="141"/>
        <v>201.71285956495012</v>
      </c>
      <c r="Z286" s="108">
        <f>IF(H286&gt;0, rate1(1,$L$52,$L$51,$L$54,U286,$L$53,$L$50,Y286),"")</f>
        <v>2524.8224607139009</v>
      </c>
      <c r="AA286" s="336">
        <f t="shared" si="160"/>
        <v>1.8892916719494171</v>
      </c>
      <c r="AB286" s="336">
        <f t="shared" si="161"/>
        <v>-6.7820953186598131E-3</v>
      </c>
      <c r="AC286" s="328">
        <f t="shared" si="162"/>
        <v>0.15300273302244644</v>
      </c>
      <c r="AD286" s="328">
        <f t="shared" si="163"/>
        <v>-0.13071661927153863</v>
      </c>
      <c r="AE286" s="328">
        <f t="shared" si="164"/>
        <v>-1.2145878001116286E-2</v>
      </c>
      <c r="AF286" s="328">
        <f t="shared" si="165"/>
        <v>2208.2420263771633</v>
      </c>
      <c r="AG286" s="328">
        <f t="shared" si="166"/>
        <v>2173.0084098875795</v>
      </c>
      <c r="AH286" s="328">
        <f t="shared" si="167"/>
        <v>9.9929067108366798</v>
      </c>
      <c r="AI286" s="328">
        <f t="shared" si="168"/>
        <v>60.60471682994104</v>
      </c>
      <c r="AJ286" s="328">
        <f t="shared" si="169"/>
        <v>9.9364037192472949</v>
      </c>
      <c r="AK286" s="337">
        <f t="shared" si="170"/>
        <v>1801.686010883996</v>
      </c>
      <c r="AL286" s="42">
        <f t="shared" si="171"/>
        <v>30.675275409643422</v>
      </c>
    </row>
    <row r="287" spans="1:38" ht="15" x14ac:dyDescent="0.15">
      <c r="A287" s="116"/>
      <c r="B287" s="328">
        <f t="shared" si="142"/>
        <v>2208.2420263771633</v>
      </c>
      <c r="C287" s="328">
        <f t="shared" si="143"/>
        <v>2173.0084098875795</v>
      </c>
      <c r="D287" s="328">
        <f t="shared" si="144"/>
        <v>9.9929067108366798</v>
      </c>
      <c r="E287" s="328">
        <f t="shared" si="137"/>
        <v>264.91875768908335</v>
      </c>
      <c r="F287" s="328">
        <f t="shared" si="145"/>
        <v>264.91986003192073</v>
      </c>
      <c r="G287" s="328">
        <f t="shared" si="146"/>
        <v>74191.358062277941</v>
      </c>
      <c r="H287" s="313">
        <f t="shared" si="147"/>
        <v>0.02</v>
      </c>
      <c r="I287" s="328">
        <f t="shared" si="148"/>
        <v>28.186893191666968</v>
      </c>
      <c r="J287" s="328">
        <f t="shared" si="138"/>
        <v>859</v>
      </c>
      <c r="K287" s="335">
        <f t="shared" si="149"/>
        <v>-1</v>
      </c>
      <c r="L287" s="323">
        <f t="shared" si="150"/>
        <v>9.9729067108366802</v>
      </c>
      <c r="M287" s="323">
        <f t="shared" si="151"/>
        <v>9.98290671083668</v>
      </c>
      <c r="N287" s="328">
        <f t="shared" si="152"/>
        <v>-0.13496775405459971</v>
      </c>
      <c r="O287" s="328">
        <f t="shared" si="139"/>
        <v>15.374976016505245</v>
      </c>
      <c r="P287" s="332">
        <f t="shared" si="140"/>
        <v>200.7956950624891</v>
      </c>
      <c r="Q287" s="328">
        <f t="shared" si="153"/>
        <v>73542.950150520803</v>
      </c>
      <c r="R287" s="277">
        <f>IF(H287&gt;0, rate1(1,$L$52,$L$51,$L$54,L287,$L$53,$L$50,P287),"")</f>
        <v>2524.3169465333385</v>
      </c>
      <c r="S287" s="323">
        <f t="shared" si="154"/>
        <v>1.894884387887223</v>
      </c>
      <c r="T287" s="323">
        <f t="shared" si="155"/>
        <v>0.15082144227954605</v>
      </c>
      <c r="U287" s="328">
        <f t="shared" si="156"/>
        <v>9.9929067108366798</v>
      </c>
      <c r="V287" s="336">
        <f t="shared" si="157"/>
        <v>9.9929067108366798</v>
      </c>
      <c r="W287" s="328">
        <f t="shared" si="158"/>
        <v>6.0082033681680969E-3</v>
      </c>
      <c r="X287" s="328">
        <f t="shared" si="159"/>
        <v>73767.072754399938</v>
      </c>
      <c r="Y287" s="328">
        <f t="shared" si="141"/>
        <v>201.19817556368164</v>
      </c>
      <c r="Z287" s="108">
        <f>IF(H287&gt;0, rate1(1,$L$52,$L$51,$L$54,U287,$L$53,$L$50,Y287),"")</f>
        <v>2524.5393702340289</v>
      </c>
      <c r="AA287" s="336">
        <f t="shared" si="160"/>
        <v>1.9004916030627601</v>
      </c>
      <c r="AB287" s="336">
        <f t="shared" si="161"/>
        <v>-6.6721370279666592E-3</v>
      </c>
      <c r="AC287" s="328">
        <f t="shared" si="162"/>
        <v>0.15082144227954605</v>
      </c>
      <c r="AD287" s="328">
        <f t="shared" si="163"/>
        <v>-0.13260713926160578</v>
      </c>
      <c r="AE287" s="328">
        <f t="shared" si="164"/>
        <v>-1.2444829238410829E-2</v>
      </c>
      <c r="AF287" s="328">
        <f t="shared" si="165"/>
        <v>2207.9562371808292</v>
      </c>
      <c r="AG287" s="328">
        <f t="shared" si="166"/>
        <v>2172.8575884452998</v>
      </c>
      <c r="AH287" s="328">
        <f t="shared" si="167"/>
        <v>9.9737486679041751</v>
      </c>
      <c r="AI287" s="328">
        <f t="shared" si="168"/>
        <v>59.7474269174757</v>
      </c>
      <c r="AJ287" s="328">
        <f t="shared" si="169"/>
        <v>9.953000226724372</v>
      </c>
      <c r="AK287" s="337">
        <f t="shared" si="170"/>
        <v>1806.2083196486396</v>
      </c>
      <c r="AL287" s="42">
        <f t="shared" si="171"/>
        <v>30.72733486140034</v>
      </c>
    </row>
    <row r="288" spans="1:38" ht="15" x14ac:dyDescent="0.15">
      <c r="A288" s="116"/>
      <c r="B288" s="328">
        <f t="shared" si="142"/>
        <v>2207.9562371808292</v>
      </c>
      <c r="C288" s="328">
        <f t="shared" si="143"/>
        <v>2172.8575884452998</v>
      </c>
      <c r="D288" s="328">
        <f t="shared" si="144"/>
        <v>9.9737486679041751</v>
      </c>
      <c r="E288" s="328">
        <f t="shared" si="137"/>
        <v>264.91250781993551</v>
      </c>
      <c r="F288" s="328">
        <f t="shared" si="145"/>
        <v>264.91563275450943</v>
      </c>
      <c r="G288" s="328">
        <f t="shared" si="146"/>
        <v>73763.434277405802</v>
      </c>
      <c r="H288" s="313">
        <f t="shared" si="147"/>
        <v>0.02</v>
      </c>
      <c r="I288" s="328">
        <f t="shared" si="148"/>
        <v>28.078918988423538</v>
      </c>
      <c r="J288" s="328">
        <f t="shared" si="138"/>
        <v>859</v>
      </c>
      <c r="K288" s="335">
        <f t="shared" si="149"/>
        <v>-1</v>
      </c>
      <c r="L288" s="323">
        <f t="shared" si="150"/>
        <v>9.9537486679041756</v>
      </c>
      <c r="M288" s="323">
        <f t="shared" si="151"/>
        <v>9.9637486679041753</v>
      </c>
      <c r="N288" s="328">
        <f t="shared" si="152"/>
        <v>-0.13472036003778953</v>
      </c>
      <c r="O288" s="328">
        <f t="shared" si="139"/>
        <v>15.19693937050884</v>
      </c>
      <c r="P288" s="332">
        <f t="shared" si="140"/>
        <v>200.28155441444645</v>
      </c>
      <c r="Q288" s="328">
        <f t="shared" si="153"/>
        <v>73113.675568913299</v>
      </c>
      <c r="R288" s="277">
        <f>IF(H288&gt;0, rate1(1,$L$52,$L$51,$L$54,L288,$L$53,$L$50,P288),"")</f>
        <v>2524.0314676360013</v>
      </c>
      <c r="S288" s="323">
        <f t="shared" si="154"/>
        <v>1.9061089538283738</v>
      </c>
      <c r="T288" s="323">
        <f t="shared" si="155"/>
        <v>0.14868008915328182</v>
      </c>
      <c r="U288" s="328">
        <f t="shared" si="156"/>
        <v>9.9737486679041751</v>
      </c>
      <c r="V288" s="336">
        <f t="shared" si="157"/>
        <v>9.9737486679041751</v>
      </c>
      <c r="W288" s="328">
        <f t="shared" si="158"/>
        <v>5.9851880266990065E-3</v>
      </c>
      <c r="X288" s="328">
        <f t="shared" si="159"/>
        <v>73337.499834607966</v>
      </c>
      <c r="Y288" s="328">
        <f t="shared" si="141"/>
        <v>200.68377664267584</v>
      </c>
      <c r="Z288" s="108">
        <f>IF(H288&gt;0, rate1(1,$L$52,$L$51,$L$54,U288,$L$53,$L$50,Y288),"")</f>
        <v>2524.2549324522129</v>
      </c>
      <c r="AA288" s="336">
        <f t="shared" si="160"/>
        <v>1.911774902146576</v>
      </c>
      <c r="AB288" s="336">
        <f t="shared" si="161"/>
        <v>-6.5643263623600314E-3</v>
      </c>
      <c r="AC288" s="328">
        <f t="shared" si="162"/>
        <v>0.14868008915328182</v>
      </c>
      <c r="AD288" s="328">
        <f t="shared" si="163"/>
        <v>-0.13451700300893008</v>
      </c>
      <c r="AE288" s="328">
        <f t="shared" si="164"/>
        <v>-1.275361590431561E-2</v>
      </c>
      <c r="AF288" s="328">
        <f t="shared" si="165"/>
        <v>2207.6728367316382</v>
      </c>
      <c r="AG288" s="328">
        <f t="shared" si="166"/>
        <v>2172.7089083561464</v>
      </c>
      <c r="AH288" s="328">
        <f t="shared" si="167"/>
        <v>9.9545889722850287</v>
      </c>
      <c r="AI288" s="328">
        <f t="shared" si="168"/>
        <v>58.905798544791935</v>
      </c>
      <c r="AJ288" s="328">
        <f t="shared" si="169"/>
        <v>9.9693629485423703</v>
      </c>
      <c r="AK288" s="337">
        <f t="shared" si="170"/>
        <v>1810.6410623923739</v>
      </c>
      <c r="AL288" s="42">
        <f t="shared" si="171"/>
        <v>30.77865790112245</v>
      </c>
    </row>
    <row r="289" spans="1:38" ht="15" x14ac:dyDescent="0.15">
      <c r="A289" s="116"/>
      <c r="B289" s="328">
        <f t="shared" si="142"/>
        <v>2207.6728367316382</v>
      </c>
      <c r="C289" s="328">
        <f t="shared" si="143"/>
        <v>2172.7089083561464</v>
      </c>
      <c r="D289" s="328">
        <f t="shared" si="144"/>
        <v>9.9545889722850287</v>
      </c>
      <c r="E289" s="328">
        <f t="shared" si="137"/>
        <v>264.9022993892803</v>
      </c>
      <c r="F289" s="328">
        <f t="shared" si="145"/>
        <v>264.90740360460791</v>
      </c>
      <c r="G289" s="328">
        <f t="shared" si="146"/>
        <v>73336.019162637953</v>
      </c>
      <c r="H289" s="313">
        <f t="shared" si="147"/>
        <v>0.02</v>
      </c>
      <c r="I289" s="328">
        <f t="shared" si="148"/>
        <v>27.971142700393468</v>
      </c>
      <c r="J289" s="328">
        <f t="shared" si="138"/>
        <v>859</v>
      </c>
      <c r="K289" s="335">
        <f t="shared" si="149"/>
        <v>-1</v>
      </c>
      <c r="L289" s="323">
        <f t="shared" si="150"/>
        <v>9.9345889722850291</v>
      </c>
      <c r="M289" s="323">
        <f t="shared" si="151"/>
        <v>9.9445889722850289</v>
      </c>
      <c r="N289" s="328">
        <f t="shared" si="152"/>
        <v>-0.13447290050699223</v>
      </c>
      <c r="O289" s="328">
        <f t="shared" si="139"/>
        <v>15.020402920558929</v>
      </c>
      <c r="P289" s="332">
        <f t="shared" si="140"/>
        <v>199.76769970098567</v>
      </c>
      <c r="Q289" s="328">
        <f t="shared" si="153"/>
        <v>72684.926341085069</v>
      </c>
      <c r="R289" s="277">
        <f>IF(H289&gt;0, rate1(1,$L$52,$L$51,$L$54,L289,$L$53,$L$50,P289),"")</f>
        <v>2523.7446251130218</v>
      </c>
      <c r="S289" s="323">
        <f t="shared" si="154"/>
        <v>1.9174204938911645</v>
      </c>
      <c r="T289" s="323">
        <f t="shared" si="155"/>
        <v>0.14657717088555144</v>
      </c>
      <c r="U289" s="328">
        <f t="shared" si="156"/>
        <v>9.9545889722850287</v>
      </c>
      <c r="V289" s="336">
        <f t="shared" si="157"/>
        <v>9.9545889722850287</v>
      </c>
      <c r="W289" s="328">
        <f t="shared" si="158"/>
        <v>5.9622148720421819E-3</v>
      </c>
      <c r="X289" s="328">
        <f t="shared" si="159"/>
        <v>72908.431992738813</v>
      </c>
      <c r="Y289" s="328">
        <f t="shared" si="141"/>
        <v>200.16966330281664</v>
      </c>
      <c r="Z289" s="108">
        <f>IF(H289&gt;0, rate1(1,$L$52,$L$51,$L$54,U289,$L$53,$L$50,Y289),"")</f>
        <v>2523.9691381384282</v>
      </c>
      <c r="AA289" s="336">
        <f t="shared" si="160"/>
        <v>1.9231454652464475</v>
      </c>
      <c r="AB289" s="336">
        <f t="shared" si="161"/>
        <v>-6.4585865353847345E-3</v>
      </c>
      <c r="AC289" s="328">
        <f t="shared" si="162"/>
        <v>0.14657717088555144</v>
      </c>
      <c r="AD289" s="328">
        <f t="shared" si="163"/>
        <v>-0.1364468960559769</v>
      </c>
      <c r="AE289" s="328">
        <f t="shared" si="164"/>
        <v>-1.3072620444916415E-2</v>
      </c>
      <c r="AF289" s="328">
        <f t="shared" si="165"/>
        <v>2207.3917866602455</v>
      </c>
      <c r="AG289" s="328">
        <f t="shared" si="166"/>
        <v>2172.562331185261</v>
      </c>
      <c r="AH289" s="328">
        <f t="shared" si="167"/>
        <v>9.9354276237621946</v>
      </c>
      <c r="AI289" s="328">
        <f t="shared" si="168"/>
        <v>58.07924043780271</v>
      </c>
      <c r="AJ289" s="328">
        <f t="shared" si="169"/>
        <v>9.9854960708862048</v>
      </c>
      <c r="AK289" s="337">
        <f t="shared" si="170"/>
        <v>1814.9861563918907</v>
      </c>
      <c r="AL289" s="42">
        <f t="shared" si="171"/>
        <v>30.829257982072427</v>
      </c>
    </row>
    <row r="290" spans="1:38" ht="15" x14ac:dyDescent="0.15">
      <c r="A290" s="116"/>
      <c r="B290" s="328">
        <f t="shared" si="142"/>
        <v>2207.3917866602455</v>
      </c>
      <c r="C290" s="328">
        <f t="shared" si="143"/>
        <v>2172.562331185261</v>
      </c>
      <c r="D290" s="328">
        <f t="shared" si="144"/>
        <v>9.9354276237621946</v>
      </c>
      <c r="E290" s="328">
        <f t="shared" si="137"/>
        <v>264.8882157736914</v>
      </c>
      <c r="F290" s="328">
        <f t="shared" si="145"/>
        <v>264.89525758148585</v>
      </c>
      <c r="G290" s="328">
        <f t="shared" si="146"/>
        <v>72909.152493137604</v>
      </c>
      <c r="H290" s="313">
        <f t="shared" si="147"/>
        <v>0.02</v>
      </c>
      <c r="I290" s="328">
        <f t="shared" si="148"/>
        <v>27.863564379987658</v>
      </c>
      <c r="J290" s="328">
        <f t="shared" si="138"/>
        <v>859</v>
      </c>
      <c r="K290" s="335">
        <f t="shared" si="149"/>
        <v>-1</v>
      </c>
      <c r="L290" s="323">
        <f t="shared" si="150"/>
        <v>9.915427623762195</v>
      </c>
      <c r="M290" s="323">
        <f t="shared" si="151"/>
        <v>9.9254276237621948</v>
      </c>
      <c r="N290" s="328">
        <f t="shared" si="152"/>
        <v>-0.13422537544803959</v>
      </c>
      <c r="O290" s="328">
        <f t="shared" si="139"/>
        <v>14.845342037025995</v>
      </c>
      <c r="P290" s="332">
        <f t="shared" si="140"/>
        <v>199.25413142572393</v>
      </c>
      <c r="Q290" s="328">
        <f t="shared" si="153"/>
        <v>72256.741652675817</v>
      </c>
      <c r="R290" s="277">
        <f>IF(H290&gt;0, rate1(1,$L$52,$L$51,$L$54,L290,$L$53,$L$50,P290),"")</f>
        <v>2523.4564095882884</v>
      </c>
      <c r="S290" s="323">
        <f t="shared" si="154"/>
        <v>1.9288229209613295</v>
      </c>
      <c r="T290" s="323">
        <f t="shared" si="155"/>
        <v>0.14451126519263396</v>
      </c>
      <c r="U290" s="328">
        <f t="shared" si="156"/>
        <v>9.9354276237621946</v>
      </c>
      <c r="V290" s="336">
        <f t="shared" si="157"/>
        <v>9.9354276237621946</v>
      </c>
      <c r="W290" s="328">
        <f t="shared" si="158"/>
        <v>5.9392839153389332E-3</v>
      </c>
      <c r="X290" s="328">
        <f t="shared" si="159"/>
        <v>72479.909217179709</v>
      </c>
      <c r="Y290" s="328">
        <f t="shared" si="141"/>
        <v>199.65583604656825</v>
      </c>
      <c r="Z290" s="108">
        <f>IF(H290&gt;0, rate1(1,$L$52,$L$51,$L$54,U290,$L$53,$L$50,Y290),"")</f>
        <v>2523.6819779799694</v>
      </c>
      <c r="AA290" s="336">
        <f t="shared" si="160"/>
        <v>1.9346072284838978</v>
      </c>
      <c r="AB290" s="336">
        <f t="shared" si="161"/>
        <v>-6.3548448314202826E-3</v>
      </c>
      <c r="AC290" s="328">
        <f t="shared" si="162"/>
        <v>0.14451126519263396</v>
      </c>
      <c r="AD290" s="328">
        <f t="shared" si="163"/>
        <v>-0.13839751505420658</v>
      </c>
      <c r="AE290" s="328">
        <f t="shared" si="164"/>
        <v>-1.3402243143082131E-2</v>
      </c>
      <c r="AF290" s="328">
        <f t="shared" si="165"/>
        <v>2207.113050019605</v>
      </c>
      <c r="AG290" s="328">
        <f t="shared" si="166"/>
        <v>2172.4178199200683</v>
      </c>
      <c r="AH290" s="328">
        <f t="shared" si="167"/>
        <v>9.9162646221183373</v>
      </c>
      <c r="AI290" s="328">
        <f t="shared" si="168"/>
        <v>57.267192983219203</v>
      </c>
      <c r="AJ290" s="328">
        <f t="shared" si="169"/>
        <v>10.001403624492655</v>
      </c>
      <c r="AK290" s="337">
        <f t="shared" si="170"/>
        <v>1819.2454566815888</v>
      </c>
      <c r="AL290" s="42">
        <f t="shared" si="171"/>
        <v>30.879148049608499</v>
      </c>
    </row>
    <row r="291" spans="1:38" ht="15" x14ac:dyDescent="0.15">
      <c r="A291" s="116"/>
      <c r="B291" s="328">
        <f t="shared" si="142"/>
        <v>2207.113050019605</v>
      </c>
      <c r="C291" s="328">
        <f t="shared" si="143"/>
        <v>2172.4178199200683</v>
      </c>
      <c r="D291" s="328">
        <f t="shared" si="144"/>
        <v>9.9162646221183373</v>
      </c>
      <c r="E291" s="328">
        <f t="shared" si="137"/>
        <v>264.87033727777634</v>
      </c>
      <c r="F291" s="328">
        <f t="shared" si="145"/>
        <v>264.87927652573387</v>
      </c>
      <c r="G291" s="328">
        <f t="shared" si="146"/>
        <v>72482.872492043069</v>
      </c>
      <c r="H291" s="313">
        <f t="shared" si="147"/>
        <v>0.02</v>
      </c>
      <c r="I291" s="328">
        <f t="shared" si="148"/>
        <v>27.756184079629385</v>
      </c>
      <c r="J291" s="328">
        <f t="shared" si="138"/>
        <v>859</v>
      </c>
      <c r="K291" s="335">
        <f t="shared" si="149"/>
        <v>-1</v>
      </c>
      <c r="L291" s="323">
        <f t="shared" si="150"/>
        <v>9.8962646221183377</v>
      </c>
      <c r="M291" s="323">
        <f t="shared" si="151"/>
        <v>9.9062646221183375</v>
      </c>
      <c r="N291" s="328">
        <f t="shared" si="152"/>
        <v>-0.13397778484670653</v>
      </c>
      <c r="O291" s="328">
        <f t="shared" si="139"/>
        <v>14.671733018566663</v>
      </c>
      <c r="P291" s="332">
        <f t="shared" si="140"/>
        <v>198.74085009387642</v>
      </c>
      <c r="Q291" s="328">
        <f t="shared" si="153"/>
        <v>71829.159169509163</v>
      </c>
      <c r="R291" s="277">
        <f>IF(H291&gt;0, rate1(1,$L$52,$L$51,$L$54,L291,$L$53,$L$50,P291),"")</f>
        <v>2523.1668116013911</v>
      </c>
      <c r="S291" s="323">
        <f t="shared" si="154"/>
        <v>1.9403201934936642</v>
      </c>
      <c r="T291" s="323">
        <f t="shared" si="155"/>
        <v>0.14248102483998101</v>
      </c>
      <c r="U291" s="328">
        <f t="shared" si="156"/>
        <v>9.9162646221183373</v>
      </c>
      <c r="V291" s="336">
        <f t="shared" si="157"/>
        <v>9.9162646221183373</v>
      </c>
      <c r="W291" s="328">
        <f t="shared" si="158"/>
        <v>5.9163951678158355E-3</v>
      </c>
      <c r="X291" s="328">
        <f t="shared" si="159"/>
        <v>72051.969936830996</v>
      </c>
      <c r="Y291" s="328">
        <f t="shared" si="141"/>
        <v>199.1422953779869</v>
      </c>
      <c r="Z291" s="108">
        <f>IF(H291&gt;0, rate1(1,$L$52,$L$51,$L$54,U291,$L$53,$L$50,Y291),"")</f>
        <v>2523.3934425805355</v>
      </c>
      <c r="AA291" s="336">
        <f t="shared" si="160"/>
        <v>1.9461641734407755</v>
      </c>
      <c r="AB291" s="336">
        <f t="shared" si="161"/>
        <v>-6.2530323319055243E-3</v>
      </c>
      <c r="AC291" s="328">
        <f t="shared" si="162"/>
        <v>0.14248102483998101</v>
      </c>
      <c r="AD291" s="328">
        <f t="shared" si="163"/>
        <v>-0.1403695686668579</v>
      </c>
      <c r="AE291" s="328">
        <f t="shared" si="164"/>
        <v>-1.3742903075390688E-2</v>
      </c>
      <c r="AF291" s="328">
        <f t="shared" si="165"/>
        <v>2206.8365912099184</v>
      </c>
      <c r="AG291" s="328">
        <f t="shared" si="166"/>
        <v>2172.2753388952283</v>
      </c>
      <c r="AH291" s="328">
        <f t="shared" si="167"/>
        <v>9.8970999671354285</v>
      </c>
      <c r="AI291" s="328">
        <f t="shared" si="168"/>
        <v>56.469126093788411</v>
      </c>
      <c r="AJ291" s="328">
        <f t="shared" si="169"/>
        <v>10.01708949285204</v>
      </c>
      <c r="AK291" s="337">
        <f t="shared" si="170"/>
        <v>1823.4207591876564</v>
      </c>
      <c r="AL291" s="42">
        <f t="shared" si="171"/>
        <v>30.928340568381085</v>
      </c>
    </row>
    <row r="292" spans="1:38" ht="15" x14ac:dyDescent="0.15">
      <c r="A292" s="116"/>
      <c r="B292" s="328">
        <f t="shared" si="142"/>
        <v>2206.8365912099184</v>
      </c>
      <c r="C292" s="328">
        <f t="shared" si="143"/>
        <v>2172.2753388952283</v>
      </c>
      <c r="D292" s="328">
        <f t="shared" si="144"/>
        <v>9.8970999671354285</v>
      </c>
      <c r="E292" s="328">
        <f t="shared" si="137"/>
        <v>264.84874129590548</v>
      </c>
      <c r="F292" s="328">
        <f t="shared" si="145"/>
        <v>264.85953928684091</v>
      </c>
      <c r="G292" s="328">
        <f t="shared" si="146"/>
        <v>72057.215906639351</v>
      </c>
      <c r="H292" s="313">
        <f t="shared" si="147"/>
        <v>0.02</v>
      </c>
      <c r="I292" s="328">
        <f t="shared" si="148"/>
        <v>27.649001851752111</v>
      </c>
      <c r="J292" s="328">
        <f t="shared" si="138"/>
        <v>859</v>
      </c>
      <c r="K292" s="335">
        <f t="shared" si="149"/>
        <v>-1</v>
      </c>
      <c r="L292" s="323">
        <f t="shared" si="150"/>
        <v>9.8770999671354289</v>
      </c>
      <c r="M292" s="323">
        <f t="shared" si="151"/>
        <v>9.8870999671354287</v>
      </c>
      <c r="N292" s="328">
        <f t="shared" si="152"/>
        <v>-0.13373012868872536</v>
      </c>
      <c r="O292" s="328">
        <f t="shared" si="139"/>
        <v>14.499553042413412</v>
      </c>
      <c r="P292" s="332">
        <f t="shared" si="140"/>
        <v>198.22785621225421</v>
      </c>
      <c r="Q292" s="328">
        <f t="shared" si="153"/>
        <v>71402.215111558791</v>
      </c>
      <c r="R292" s="277">
        <f>IF(H292&gt;0, rate1(1,$L$52,$L$51,$L$54,L292,$L$53,$L$50,P292),"")</f>
        <v>2522.8758216066799</v>
      </c>
      <c r="S292" s="323">
        <f t="shared" si="154"/>
        <v>1.9519163208294195</v>
      </c>
      <c r="T292" s="323">
        <f t="shared" si="155"/>
        <v>0.14048517265908858</v>
      </c>
      <c r="U292" s="328">
        <f t="shared" si="156"/>
        <v>9.8970999671354285</v>
      </c>
      <c r="V292" s="336">
        <f t="shared" si="157"/>
        <v>9.8970999671354285</v>
      </c>
      <c r="W292" s="328">
        <f t="shared" si="158"/>
        <v>5.8935486405857773E-3</v>
      </c>
      <c r="X292" s="328">
        <f t="shared" si="159"/>
        <v>71624.651097653797</v>
      </c>
      <c r="Y292" s="328">
        <f t="shared" si="141"/>
        <v>198.62904180271838</v>
      </c>
      <c r="Z292" s="108">
        <f>IF(H292&gt;0, rate1(1,$L$52,$L$51,$L$54,U292,$L$53,$L$50,Y292),"")</f>
        <v>2523.1035224592979</v>
      </c>
      <c r="AA292" s="336">
        <f t="shared" si="160"/>
        <v>1.9578203325232126</v>
      </c>
      <c r="AB292" s="336">
        <f t="shared" si="161"/>
        <v>-6.1530836634676976E-3</v>
      </c>
      <c r="AC292" s="328">
        <f t="shared" si="162"/>
        <v>0.14048517265908858</v>
      </c>
      <c r="AD292" s="328">
        <f t="shared" si="163"/>
        <v>-0.14236377847883946</v>
      </c>
      <c r="AE292" s="328">
        <f t="shared" si="164"/>
        <v>-1.4095039122035904E-2</v>
      </c>
      <c r="AF292" s="328">
        <f t="shared" si="165"/>
        <v>2206.5623759085706</v>
      </c>
      <c r="AG292" s="328">
        <f t="shared" si="166"/>
        <v>2172.134853722569</v>
      </c>
      <c r="AH292" s="328">
        <f t="shared" si="167"/>
        <v>9.8779336585950741</v>
      </c>
      <c r="AI292" s="328">
        <f t="shared" si="168"/>
        <v>55.684537247505652</v>
      </c>
      <c r="AJ292" s="328">
        <f t="shared" si="169"/>
        <v>10.032557419865237</v>
      </c>
      <c r="AK292" s="337">
        <f t="shared" si="170"/>
        <v>1827.5138036540495</v>
      </c>
      <c r="AL292" s="42">
        <f t="shared" si="171"/>
        <v>30.976847547695648</v>
      </c>
    </row>
    <row r="293" spans="1:38" ht="15" x14ac:dyDescent="0.15">
      <c r="A293" s="116"/>
      <c r="B293" s="328">
        <f t="shared" ref="B293:B317" si="172">IF(H293&gt;0, AF292,"")</f>
        <v>2206.5623759085706</v>
      </c>
      <c r="C293" s="328">
        <f t="shared" ref="C293:C317" si="173">IF(H293&gt;0, AG292,"")</f>
        <v>2172.134853722569</v>
      </c>
      <c r="D293" s="328">
        <f t="shared" ref="D293:D317" si="174">IF(H293&gt;0, AH292,"")</f>
        <v>9.8779336585950741</v>
      </c>
      <c r="E293" s="328">
        <f t="shared" si="137"/>
        <v>264.82350246322858</v>
      </c>
      <c r="F293" s="328">
        <f t="shared" ref="F293:F317" si="175">IF(H293&gt;0, (E293+E292)/2,"")</f>
        <v>264.83612187956703</v>
      </c>
      <c r="G293" s="328">
        <f t="shared" ref="G293:G317" si="176">IF(H293&gt;0, F293*$S$53*$C$55*(B293-C293+N293)^1.5,"")</f>
        <v>71632.218079624436</v>
      </c>
      <c r="H293" s="313">
        <f t="shared" ref="H293:H317" si="177">dv(S292)</f>
        <v>0.02</v>
      </c>
      <c r="I293" s="328">
        <f t="shared" ref="I293:I317" si="178">IF(H293&gt;0, (B293-C293)*B$19,"")</f>
        <v>27.5420177488013</v>
      </c>
      <c r="J293" s="328">
        <f t="shared" si="138"/>
        <v>859</v>
      </c>
      <c r="K293" s="335">
        <f t="shared" ref="K293:K317" si="179">IF(H293&gt;0, IF((1-S292-0.015)&gt;0,1,-1),"")</f>
        <v>-1</v>
      </c>
      <c r="L293" s="323">
        <f t="shared" ref="L293:L317" si="180">IF(H293&gt;0, D293+K293*H293,"")</f>
        <v>9.8579336585950745</v>
      </c>
      <c r="M293" s="323">
        <f t="shared" ref="M293:M317" si="181">IF(H293&gt;0, (D293+L293)/2,"")</f>
        <v>9.8679336585950743</v>
      </c>
      <c r="N293" s="328">
        <f t="shared" ref="N293:N317" si="182">IF(H293&gt;0, 2*($P$53*M293/$S$52/$S$51)^2-(B293-C293)*2,"")</f>
        <v>-0.13348240695978575</v>
      </c>
      <c r="O293" s="328">
        <f t="shared" ref="O293:O317" si="183">IF(wh(B292,$F$51,$F$52,$F$53)&gt;0,wh(B292,$F$51,$F$52,$F$53),O292)</f>
        <v>14.328780118014945</v>
      </c>
      <c r="P293" s="332">
        <f t="shared" si="140"/>
        <v>197.71515028928118</v>
      </c>
      <c r="Q293" s="328">
        <f t="shared" ref="Q293:Q317" si="184">IF(H293&gt;0, M293/$S$54*(B293-C293+N293/2)*E293-J293,"")</f>
        <v>70975.944322194104</v>
      </c>
      <c r="R293" s="277">
        <f>IF(H293&gt;0, rate1(1,$L$52,$L$51,$L$54,L293,$L$53,$L$50,P293),"")</f>
        <v>2522.5834299723192</v>
      </c>
      <c r="S293" s="323">
        <f t="shared" ref="S293:S317" si="185">IF(H293&gt;0, Q293/O293/R293,"")</f>
        <v>1.9636153685164734</v>
      </c>
      <c r="T293" s="323">
        <f t="shared" ref="T293:T317" si="186">IF(H293&gt;0, N293/(1-S293),"")</f>
        <v>0.13852249696399876</v>
      </c>
      <c r="U293" s="328">
        <f t="shared" ref="U293:U317" si="187">L293-K293*H293</f>
        <v>9.8779336585950741</v>
      </c>
      <c r="V293" s="336">
        <f t="shared" ref="V293:V317" si="188">IF(H293&gt;0, (D293+U293)/2,"")</f>
        <v>9.8779336585950741</v>
      </c>
      <c r="W293" s="328">
        <f t="shared" ref="W293:W317" si="189">IF(H293&gt;0, 2*($P$53*V293/$S$52/$S$51)^2-(B293-C293)*2,"")</f>
        <v>5.8707443448895447E-3</v>
      </c>
      <c r="X293" s="328">
        <f t="shared" ref="X293:X317" si="190">IF(H293&gt;0, V293/$S$54*(B293-C293+W293/2)*F293-J293,"")</f>
        <v>71197.988234287652</v>
      </c>
      <c r="Y293" s="328">
        <f t="shared" si="141"/>
        <v>198.11607582801534</v>
      </c>
      <c r="Z293" s="108">
        <f>IF(H293&gt;0, rate1(1,$L$52,$L$51,$L$54,U293,$L$53,$L$50,Y293),"")</f>
        <v>2522.8122080499616</v>
      </c>
      <c r="AA293" s="336">
        <f t="shared" ref="AA293:AA317" si="191">IF(H293&gt;0, X293/O293/Z293,"")</f>
        <v>1.9695797943263924</v>
      </c>
      <c r="AB293" s="336">
        <f t="shared" ref="AB293:AB317" si="192">IF(H293&gt;0, W293/(1-AA293),"")</f>
        <v>-6.0549367666724082E-3</v>
      </c>
      <c r="AC293" s="328">
        <f t="shared" ref="AC293:AC317" si="193">IF(H293&gt;0, delta_z(N293,S293,H293,AE292,AB293),"")</f>
        <v>0.13852249696399876</v>
      </c>
      <c r="AD293" s="328">
        <f t="shared" ref="AD293:AD317" si="194">IF(H293&gt;0, H293/AC293*K293,"")</f>
        <v>-0.14438087991727358</v>
      </c>
      <c r="AE293" s="328">
        <f t="shared" ref="AE293:AE317" si="195">IF(H293&gt;0, (AD293-AD292)/(AC293+AC292)*2,"")</f>
        <v>-1.4459111042782637E-2</v>
      </c>
      <c r="AF293" s="328">
        <f t="shared" ref="AF293:AF317" si="196">IF(H293&gt;0, B293-(AC293-N293),"")</f>
        <v>2206.2903710046467</v>
      </c>
      <c r="AG293" s="328">
        <f t="shared" ref="AG293:AG317" si="197">IF(H293&gt;0, C293-AC293,"")</f>
        <v>2171.996331225605</v>
      </c>
      <c r="AH293" s="328">
        <f t="shared" ref="AH293:AH317" si="198">IF(H293&gt;0, $S$54*$S$53*$C$55*SQRT(AF293-AG293),"")</f>
        <v>9.8587656962783079</v>
      </c>
      <c r="AI293" s="328">
        <f t="shared" ref="AI293:AI317" si="199">IF(H293&gt;0, AC293/R293*1000000,"")</f>
        <v>54.912949684093817</v>
      </c>
      <c r="AJ293" s="328">
        <f t="shared" ref="AJ293:AJ317" si="200">IF(H293&gt;0, AJ292+AI293/3600,"")</f>
        <v>10.047811016999708</v>
      </c>
      <c r="AK293" s="337">
        <f t="shared" ref="AK293:AK317" si="201">IF(H293&gt;0, AK292+AI292*G292/1000000,"")</f>
        <v>1831.5262763771543</v>
      </c>
      <c r="AL293" s="42">
        <f t="shared" ref="AL293:AL317" si="202">IF(H293&gt;0, AL292+AI292*J292/1000000,"")</f>
        <v>31.024680565191254</v>
      </c>
    </row>
    <row r="294" spans="1:38" ht="15" x14ac:dyDescent="0.15">
      <c r="A294" s="116"/>
      <c r="B294" s="328">
        <f t="shared" si="172"/>
        <v>2206.2903710046467</v>
      </c>
      <c r="C294" s="328">
        <f t="shared" si="173"/>
        <v>2171.996331225605</v>
      </c>
      <c r="D294" s="328">
        <f t="shared" si="174"/>
        <v>9.8587656962783079</v>
      </c>
      <c r="E294" s="328">
        <f t="shared" si="137"/>
        <v>264.79469279680671</v>
      </c>
      <c r="F294" s="328">
        <f t="shared" si="175"/>
        <v>264.80909763001762</v>
      </c>
      <c r="G294" s="328">
        <f t="shared" si="176"/>
        <v>71207.913015830229</v>
      </c>
      <c r="H294" s="313">
        <f t="shared" si="177"/>
        <v>0.02</v>
      </c>
      <c r="I294" s="328">
        <f t="shared" si="178"/>
        <v>27.435231823233337</v>
      </c>
      <c r="J294" s="328">
        <f t="shared" si="138"/>
        <v>859</v>
      </c>
      <c r="K294" s="335">
        <f t="shared" si="179"/>
        <v>-1</v>
      </c>
      <c r="L294" s="323">
        <f t="shared" si="180"/>
        <v>9.8387656962783083</v>
      </c>
      <c r="M294" s="323">
        <f t="shared" si="181"/>
        <v>9.8487656962783081</v>
      </c>
      <c r="N294" s="328">
        <f t="shared" si="182"/>
        <v>-0.13323461964571948</v>
      </c>
      <c r="O294" s="328">
        <f t="shared" si="183"/>
        <v>14.159393043755818</v>
      </c>
      <c r="P294" s="332">
        <f t="shared" si="140"/>
        <v>197.20273283499699</v>
      </c>
      <c r="Q294" s="328">
        <f t="shared" si="184"/>
        <v>70550.380333040594</v>
      </c>
      <c r="R294" s="277">
        <f>IF(H294&gt;0, rate1(1,$L$52,$L$51,$L$54,L294,$L$53,$L$50,P294),"")</f>
        <v>2522.2896269793209</v>
      </c>
      <c r="S294" s="323">
        <f t="shared" si="185"/>
        <v>1.9754214636504723</v>
      </c>
      <c r="T294" s="323">
        <f t="shared" si="186"/>
        <v>0.13659184733037832</v>
      </c>
      <c r="U294" s="328">
        <f t="shared" si="187"/>
        <v>9.8587656962783079</v>
      </c>
      <c r="V294" s="336">
        <f t="shared" si="188"/>
        <v>9.8587656962783079</v>
      </c>
      <c r="W294" s="328">
        <f t="shared" si="189"/>
        <v>5.8479822918542368E-3</v>
      </c>
      <c r="X294" s="328">
        <f t="shared" si="190"/>
        <v>70772.01553710083</v>
      </c>
      <c r="Y294" s="328">
        <f t="shared" si="141"/>
        <v>197.60339796273999</v>
      </c>
      <c r="Z294" s="108">
        <f>IF(H294&gt;0, rate1(1,$L$52,$L$51,$L$54,U294,$L$53,$L$50,Y294),"")</f>
        <v>2522.5194896998119</v>
      </c>
      <c r="AA294" s="336">
        <f t="shared" si="191"/>
        <v>1.981446709018809</v>
      </c>
      <c r="AB294" s="336">
        <f t="shared" si="192"/>
        <v>-5.9585326825342304E-3</v>
      </c>
      <c r="AC294" s="328">
        <f t="shared" si="193"/>
        <v>0.13659184733037832</v>
      </c>
      <c r="AD294" s="328">
        <f t="shared" si="194"/>
        <v>-0.14642162318535359</v>
      </c>
      <c r="AE294" s="328">
        <f t="shared" si="195"/>
        <v>-1.4835600617729941E-2</v>
      </c>
      <c r="AF294" s="328">
        <f t="shared" si="196"/>
        <v>2206.0205445376705</v>
      </c>
      <c r="AG294" s="328">
        <f t="shared" si="197"/>
        <v>2171.8597393782748</v>
      </c>
      <c r="AH294" s="328">
        <f t="shared" si="198"/>
        <v>9.8395960799657889</v>
      </c>
      <c r="AI294" s="328">
        <f t="shared" si="199"/>
        <v>54.153910744167753</v>
      </c>
      <c r="AJ294" s="328">
        <f t="shared" si="200"/>
        <v>10.0628537699842</v>
      </c>
      <c r="AK294" s="337">
        <f t="shared" si="201"/>
        <v>1835.4598127643208</v>
      </c>
      <c r="AL294" s="42">
        <f t="shared" si="202"/>
        <v>31.07185078896989</v>
      </c>
    </row>
    <row r="295" spans="1:38" ht="15" x14ac:dyDescent="0.15">
      <c r="A295" s="116"/>
      <c r="B295" s="328">
        <f t="shared" si="172"/>
        <v>2206.0205445376705</v>
      </c>
      <c r="C295" s="328">
        <f t="shared" si="173"/>
        <v>2171.8597393782748</v>
      </c>
      <c r="D295" s="328">
        <f t="shared" si="174"/>
        <v>9.8395960799657889</v>
      </c>
      <c r="E295" s="328">
        <f t="shared" si="137"/>
        <v>264.76238182766463</v>
      </c>
      <c r="F295" s="328">
        <f t="shared" si="175"/>
        <v>264.7785373122357</v>
      </c>
      <c r="G295" s="328">
        <f t="shared" si="176"/>
        <v>70784.333444773685</v>
      </c>
      <c r="H295" s="313">
        <f t="shared" si="177"/>
        <v>0.02</v>
      </c>
      <c r="I295" s="328">
        <f t="shared" si="178"/>
        <v>27.328644127516601</v>
      </c>
      <c r="J295" s="328">
        <f t="shared" si="138"/>
        <v>859</v>
      </c>
      <c r="K295" s="335">
        <f t="shared" si="179"/>
        <v>-1</v>
      </c>
      <c r="L295" s="323">
        <f t="shared" si="180"/>
        <v>9.8195960799657893</v>
      </c>
      <c r="M295" s="323">
        <f t="shared" si="181"/>
        <v>9.8295960799657891</v>
      </c>
      <c r="N295" s="328">
        <f t="shared" si="182"/>
        <v>-0.13298676673215937</v>
      </c>
      <c r="O295" s="328">
        <f t="shared" si="183"/>
        <v>13.991371366506744</v>
      </c>
      <c r="P295" s="332">
        <f t="shared" si="140"/>
        <v>196.69060436107108</v>
      </c>
      <c r="Q295" s="328">
        <f t="shared" si="184"/>
        <v>70125.555424820268</v>
      </c>
      <c r="R295" s="277">
        <f>IF(H295&gt;0, rate1(1,$L$52,$L$51,$L$54,L295,$L$53,$L$50,P295),"")</f>
        <v>2521.994402820575</v>
      </c>
      <c r="S295" s="323">
        <f t="shared" si="185"/>
        <v>1.9873388002566088</v>
      </c>
      <c r="T295" s="323">
        <f t="shared" si="186"/>
        <v>0.13469213070285113</v>
      </c>
      <c r="U295" s="328">
        <f t="shared" si="187"/>
        <v>9.8395960799657889</v>
      </c>
      <c r="V295" s="336">
        <f t="shared" si="188"/>
        <v>9.8395960799657889</v>
      </c>
      <c r="W295" s="328">
        <f t="shared" si="189"/>
        <v>5.8252624927064289E-3</v>
      </c>
      <c r="X295" s="328">
        <f t="shared" si="190"/>
        <v>70346.765915048323</v>
      </c>
      <c r="Y295" s="328">
        <f t="shared" si="141"/>
        <v>197.09100871737809</v>
      </c>
      <c r="Z295" s="108">
        <f>IF(H295&gt;0, rate1(1,$L$52,$L$51,$L$54,U295,$L$53,$L$50,Y295),"")</f>
        <v>2522.225357668749</v>
      </c>
      <c r="AA295" s="336">
        <f t="shared" si="191"/>
        <v>1.993425293765734</v>
      </c>
      <c r="AB295" s="336">
        <f t="shared" si="192"/>
        <v>-5.863815356084664E-3</v>
      </c>
      <c r="AC295" s="328">
        <f t="shared" si="193"/>
        <v>0.13469213070285113</v>
      </c>
      <c r="AD295" s="328">
        <f t="shared" si="194"/>
        <v>-0.14848677421342957</v>
      </c>
      <c r="AE295" s="328">
        <f t="shared" si="195"/>
        <v>-1.5225012866945012E-2</v>
      </c>
      <c r="AF295" s="328">
        <f t="shared" si="196"/>
        <v>2205.7528656402355</v>
      </c>
      <c r="AG295" s="328">
        <f t="shared" si="197"/>
        <v>2171.7250472475721</v>
      </c>
      <c r="AH295" s="328">
        <f t="shared" si="198"/>
        <v>9.8204248094376556</v>
      </c>
      <c r="AI295" s="328">
        <f t="shared" si="199"/>
        <v>53.406990337572793</v>
      </c>
      <c r="AJ295" s="328">
        <f t="shared" si="200"/>
        <v>10.077689045077969</v>
      </c>
      <c r="AK295" s="337">
        <f t="shared" si="201"/>
        <v>1839.3159997300586</v>
      </c>
      <c r="AL295" s="42">
        <f t="shared" si="202"/>
        <v>31.118368998299129</v>
      </c>
    </row>
    <row r="296" spans="1:38" ht="15" x14ac:dyDescent="0.15">
      <c r="A296" s="116"/>
      <c r="B296" s="328">
        <f t="shared" si="172"/>
        <v>2205.7528656402355</v>
      </c>
      <c r="C296" s="328">
        <f t="shared" si="173"/>
        <v>2171.7250472475721</v>
      </c>
      <c r="D296" s="328">
        <f t="shared" si="174"/>
        <v>9.8204248094376556</v>
      </c>
      <c r="E296" s="328">
        <f t="shared" si="137"/>
        <v>264.72663672445054</v>
      </c>
      <c r="F296" s="328">
        <f t="shared" si="175"/>
        <v>264.74450927605756</v>
      </c>
      <c r="G296" s="328">
        <f t="shared" si="176"/>
        <v>70361.510879339898</v>
      </c>
      <c r="H296" s="313">
        <f t="shared" si="177"/>
        <v>0.02</v>
      </c>
      <c r="I296" s="328">
        <f t="shared" si="178"/>
        <v>27.222254714130759</v>
      </c>
      <c r="J296" s="328">
        <f t="shared" si="138"/>
        <v>859</v>
      </c>
      <c r="K296" s="335">
        <f t="shared" si="179"/>
        <v>-1</v>
      </c>
      <c r="L296" s="323">
        <f t="shared" si="180"/>
        <v>9.800424809437656</v>
      </c>
      <c r="M296" s="323">
        <f t="shared" si="181"/>
        <v>9.8104248094376558</v>
      </c>
      <c r="N296" s="328">
        <f t="shared" si="182"/>
        <v>-0.13273884820486614</v>
      </c>
      <c r="O296" s="328">
        <f t="shared" si="183"/>
        <v>13.824695343782546</v>
      </c>
      <c r="P296" s="332">
        <f t="shared" si="140"/>
        <v>196.17876538080733</v>
      </c>
      <c r="Q296" s="328">
        <f t="shared" si="184"/>
        <v>69701.500684456885</v>
      </c>
      <c r="R296" s="277">
        <f>IF(H296&gt;0, rate1(1,$L$52,$L$51,$L$54,L296,$L$53,$L$50,P296),"")</f>
        <v>2521.697747599856</v>
      </c>
      <c r="S296" s="323">
        <f t="shared" si="185"/>
        <v>1.9993716447295899</v>
      </c>
      <c r="T296" s="323">
        <f t="shared" si="186"/>
        <v>0.13282230780200155</v>
      </c>
      <c r="U296" s="328">
        <f t="shared" si="187"/>
        <v>9.8204248094376556</v>
      </c>
      <c r="V296" s="336">
        <f t="shared" si="188"/>
        <v>9.8204248094376556</v>
      </c>
      <c r="W296" s="328">
        <f t="shared" si="189"/>
        <v>5.8025849585874312E-3</v>
      </c>
      <c r="X296" s="328">
        <f t="shared" si="190"/>
        <v>69922.27105464389</v>
      </c>
      <c r="Y296" s="328">
        <f t="shared" si="141"/>
        <v>196.57890860404333</v>
      </c>
      <c r="Z296" s="108">
        <f>IF(H296&gt;0, rate1(1,$L$52,$L$51,$L$54,U296,$L$53,$L$50,Y296),"")</f>
        <v>2521.9298021283098</v>
      </c>
      <c r="AA296" s="336">
        <f t="shared" si="191"/>
        <v>2.0055198382098305</v>
      </c>
      <c r="AB296" s="336">
        <f t="shared" si="192"/>
        <v>-5.7707314546056286E-3</v>
      </c>
      <c r="AC296" s="328">
        <f t="shared" si="193"/>
        <v>0.13282230780200155</v>
      </c>
      <c r="AD296" s="328">
        <f t="shared" si="194"/>
        <v>-0.15057711562890502</v>
      </c>
      <c r="AE296" s="328">
        <f t="shared" si="195"/>
        <v>-1.5627877337450979E-2</v>
      </c>
      <c r="AF296" s="328">
        <f t="shared" si="196"/>
        <v>2205.4873044842288</v>
      </c>
      <c r="AG296" s="328">
        <f t="shared" si="197"/>
        <v>2171.5922249397699</v>
      </c>
      <c r="AH296" s="328">
        <f t="shared" si="198"/>
        <v>9.801251884473599</v>
      </c>
      <c r="AI296" s="328">
        <f t="shared" si="199"/>
        <v>52.671779529652753</v>
      </c>
      <c r="AJ296" s="328">
        <f t="shared" si="200"/>
        <v>10.092320094947317</v>
      </c>
      <c r="AK296" s="337">
        <f t="shared" si="201"/>
        <v>1843.0963779423951</v>
      </c>
      <c r="AL296" s="42">
        <f t="shared" si="202"/>
        <v>31.164245602999102</v>
      </c>
    </row>
    <row r="297" spans="1:38" ht="15" x14ac:dyDescent="0.15">
      <c r="A297" s="116"/>
      <c r="B297" s="328">
        <f t="shared" si="172"/>
        <v>2205.4873044842288</v>
      </c>
      <c r="C297" s="328">
        <f t="shared" si="173"/>
        <v>2171.5922249397699</v>
      </c>
      <c r="D297" s="328">
        <f t="shared" si="174"/>
        <v>9.801251884473599</v>
      </c>
      <c r="E297" s="328">
        <f t="shared" si="137"/>
        <v>264.6875224093626</v>
      </c>
      <c r="F297" s="328">
        <f t="shared" si="175"/>
        <v>264.7070795669066</v>
      </c>
      <c r="G297" s="328">
        <f t="shared" si="176"/>
        <v>69939.47567090235</v>
      </c>
      <c r="H297" s="313">
        <f t="shared" si="177"/>
        <v>0.02</v>
      </c>
      <c r="I297" s="328">
        <f t="shared" si="178"/>
        <v>27.116063635567116</v>
      </c>
      <c r="J297" s="328">
        <f t="shared" si="138"/>
        <v>859</v>
      </c>
      <c r="K297" s="335">
        <f t="shared" si="179"/>
        <v>-1</v>
      </c>
      <c r="L297" s="323">
        <f t="shared" si="180"/>
        <v>9.7812518844735994</v>
      </c>
      <c r="M297" s="323">
        <f t="shared" si="181"/>
        <v>9.7912518844735992</v>
      </c>
      <c r="N297" s="328">
        <f t="shared" si="182"/>
        <v>-0.13249086404951527</v>
      </c>
      <c r="O297" s="328">
        <f t="shared" si="183"/>
        <v>13.659345908304072</v>
      </c>
      <c r="P297" s="332">
        <f t="shared" si="140"/>
        <v>195.66721640915443</v>
      </c>
      <c r="Q297" s="328">
        <f t="shared" si="184"/>
        <v>69278.246058742094</v>
      </c>
      <c r="R297" s="277">
        <f>IF(H297&gt;0, rate1(1,$L$52,$L$51,$L$54,L297,$L$53,$L$50,P297),"")</f>
        <v>2521.3996513308243</v>
      </c>
      <c r="S297" s="323">
        <f t="shared" si="185"/>
        <v>2.0115243413502077</v>
      </c>
      <c r="T297" s="323">
        <f t="shared" si="186"/>
        <v>0.130981389802902</v>
      </c>
      <c r="U297" s="328">
        <f t="shared" si="187"/>
        <v>9.801251884473599</v>
      </c>
      <c r="V297" s="336">
        <f t="shared" si="188"/>
        <v>9.801251884473599</v>
      </c>
      <c r="W297" s="328">
        <f t="shared" si="189"/>
        <v>5.7799497007096079E-3</v>
      </c>
      <c r="X297" s="328">
        <f t="shared" si="190"/>
        <v>69498.561475351249</v>
      </c>
      <c r="Y297" s="328">
        <f t="shared" si="141"/>
        <v>196.06709813648811</v>
      </c>
      <c r="Z297" s="108">
        <f>IF(H297&gt;0, rate1(1,$L$52,$L$51,$L$54,U297,$L$53,$L$50,Y297),"")</f>
        <v>2521.6328131606765</v>
      </c>
      <c r="AA297" s="336">
        <f t="shared" si="191"/>
        <v>2.0177347100274203</v>
      </c>
      <c r="AB297" s="336">
        <f t="shared" si="192"/>
        <v>-5.6792301999347957E-3</v>
      </c>
      <c r="AC297" s="328">
        <f t="shared" si="193"/>
        <v>0.130981389802902</v>
      </c>
      <c r="AD297" s="328">
        <f t="shared" si="194"/>
        <v>-0.15269344774929916</v>
      </c>
      <c r="AE297" s="328">
        <f t="shared" si="195"/>
        <v>-1.6044749483108078E-2</v>
      </c>
      <c r="AF297" s="328">
        <f t="shared" si="196"/>
        <v>2205.2238322303765</v>
      </c>
      <c r="AG297" s="328">
        <f t="shared" si="197"/>
        <v>2171.4612435499671</v>
      </c>
      <c r="AH297" s="328">
        <f t="shared" si="198"/>
        <v>9.7820773048526508</v>
      </c>
      <c r="AI297" s="328">
        <f t="shared" si="199"/>
        <v>51.947889234365718</v>
      </c>
      <c r="AJ297" s="328">
        <f t="shared" si="200"/>
        <v>10.106750064179085</v>
      </c>
      <c r="AK297" s="337">
        <f t="shared" si="201"/>
        <v>1846.8024439308049</v>
      </c>
      <c r="AL297" s="42">
        <f t="shared" si="202"/>
        <v>31.209490661615074</v>
      </c>
    </row>
    <row r="298" spans="1:38" ht="15" x14ac:dyDescent="0.15">
      <c r="A298" s="116"/>
      <c r="B298" s="328">
        <f t="shared" si="172"/>
        <v>2205.2238322303765</v>
      </c>
      <c r="C298" s="328">
        <f t="shared" si="173"/>
        <v>2171.4612435499671</v>
      </c>
      <c r="D298" s="328">
        <f t="shared" si="174"/>
        <v>9.7820773048526508</v>
      </c>
      <c r="E298" s="328">
        <f t="shared" si="137"/>
        <v>264.64510166691258</v>
      </c>
      <c r="F298" s="328">
        <f t="shared" si="175"/>
        <v>264.66631203813756</v>
      </c>
      <c r="G298" s="328">
        <f t="shared" si="176"/>
        <v>69518.257061135489</v>
      </c>
      <c r="H298" s="313">
        <f t="shared" si="177"/>
        <v>0.02</v>
      </c>
      <c r="I298" s="328">
        <f t="shared" si="178"/>
        <v>27.010070944327527</v>
      </c>
      <c r="J298" s="328">
        <f t="shared" si="138"/>
        <v>859</v>
      </c>
      <c r="K298" s="335">
        <f t="shared" si="179"/>
        <v>-1</v>
      </c>
      <c r="L298" s="323">
        <f t="shared" si="180"/>
        <v>9.7620773048526512</v>
      </c>
      <c r="M298" s="323">
        <f t="shared" si="181"/>
        <v>9.772077304852651</v>
      </c>
      <c r="N298" s="328">
        <f t="shared" si="182"/>
        <v>-0.13224281425181061</v>
      </c>
      <c r="O298" s="328">
        <f t="shared" si="183"/>
        <v>13.495304634780123</v>
      </c>
      <c r="P298" s="332">
        <f t="shared" si="140"/>
        <v>195.15595796270924</v>
      </c>
      <c r="Q298" s="328">
        <f t="shared" si="184"/>
        <v>68855.820404802769</v>
      </c>
      <c r="R298" s="277">
        <f>IF(H298&gt;0, rate1(1,$L$52,$L$51,$L$54,L298,$L$53,$L$50,P298),"")</f>
        <v>2521.1001039360053</v>
      </c>
      <c r="S298" s="323">
        <f t="shared" si="185"/>
        <v>2.0238013178957188</v>
      </c>
      <c r="T298" s="323">
        <f t="shared" si="186"/>
        <v>0.12916843526204608</v>
      </c>
      <c r="U298" s="328">
        <f t="shared" si="187"/>
        <v>9.7820773048526508</v>
      </c>
      <c r="V298" s="336">
        <f t="shared" si="188"/>
        <v>9.7820773048526508</v>
      </c>
      <c r="W298" s="328">
        <f t="shared" si="189"/>
        <v>5.7573567302569018E-3</v>
      </c>
      <c r="X298" s="328">
        <f t="shared" si="190"/>
        <v>69075.666581650366</v>
      </c>
      <c r="Y298" s="328">
        <f t="shared" si="141"/>
        <v>195.55557783010667</v>
      </c>
      <c r="Z298" s="108">
        <f>IF(H298&gt;0, rate1(1,$L$52,$L$51,$L$54,U298,$L$53,$L$50,Y298),"")</f>
        <v>2521.3343807576675</v>
      </c>
      <c r="AA298" s="336">
        <f t="shared" si="191"/>
        <v>2.0300743605778848</v>
      </c>
      <c r="AB298" s="336">
        <f t="shared" si="192"/>
        <v>-5.589263213023719E-3</v>
      </c>
      <c r="AC298" s="328">
        <f t="shared" si="193"/>
        <v>0.12916843526204608</v>
      </c>
      <c r="AD298" s="328">
        <f t="shared" si="194"/>
        <v>-0.15483658960043667</v>
      </c>
      <c r="AE298" s="328">
        <f t="shared" si="195"/>
        <v>-1.6476212125858317E-2</v>
      </c>
      <c r="AF298" s="328">
        <f t="shared" si="196"/>
        <v>2204.9624209808626</v>
      </c>
      <c r="AG298" s="328">
        <f t="shared" si="197"/>
        <v>2171.3320751147048</v>
      </c>
      <c r="AH298" s="328">
        <f t="shared" si="198"/>
        <v>9.7629010703535108</v>
      </c>
      <c r="AI298" s="328">
        <f t="shared" si="199"/>
        <v>51.234949005152572</v>
      </c>
      <c r="AJ298" s="328">
        <f t="shared" si="200"/>
        <v>10.120981994458294</v>
      </c>
      <c r="AK298" s="337">
        <f t="shared" si="201"/>
        <v>1850.4356520660665</v>
      </c>
      <c r="AL298" s="42">
        <f t="shared" si="202"/>
        <v>31.254113898467395</v>
      </c>
    </row>
    <row r="299" spans="1:38" ht="15" x14ac:dyDescent="0.15">
      <c r="A299" s="116"/>
      <c r="B299" s="328">
        <f t="shared" si="172"/>
        <v>2204.9624209808626</v>
      </c>
      <c r="C299" s="328">
        <f t="shared" si="173"/>
        <v>2171.3320751147048</v>
      </c>
      <c r="D299" s="328">
        <f t="shared" si="174"/>
        <v>9.7629010703535108</v>
      </c>
      <c r="E299" s="328">
        <f t="shared" si="137"/>
        <v>264.59943524608548</v>
      </c>
      <c r="F299" s="328">
        <f t="shared" si="175"/>
        <v>264.622268456499</v>
      </c>
      <c r="G299" s="328">
        <f t="shared" si="176"/>
        <v>69097.88323078031</v>
      </c>
      <c r="H299" s="313">
        <f t="shared" si="177"/>
        <v>0.02</v>
      </c>
      <c r="I299" s="328">
        <f t="shared" si="178"/>
        <v>26.904276692926217</v>
      </c>
      <c r="J299" s="328">
        <f t="shared" si="138"/>
        <v>859</v>
      </c>
      <c r="K299" s="335">
        <f t="shared" si="179"/>
        <v>-1</v>
      </c>
      <c r="L299" s="323">
        <f t="shared" si="180"/>
        <v>9.7429010703535113</v>
      </c>
      <c r="M299" s="323">
        <f t="shared" si="181"/>
        <v>9.7529010703535111</v>
      </c>
      <c r="N299" s="328">
        <f t="shared" si="182"/>
        <v>-0.13199469879741343</v>
      </c>
      <c r="O299" s="328">
        <f t="shared" si="183"/>
        <v>13.332553708740797</v>
      </c>
      <c r="P299" s="332">
        <f t="shared" si="140"/>
        <v>194.64499055973411</v>
      </c>
      <c r="Q299" s="328">
        <f t="shared" si="184"/>
        <v>68434.25153762594</v>
      </c>
      <c r="R299" s="277">
        <f>IF(H299&gt;0, rate1(1,$L$52,$L$51,$L$54,L299,$L$53,$L$50,P299),"")</f>
        <v>2520.7990952457699</v>
      </c>
      <c r="S299" s="323">
        <f t="shared" si="185"/>
        <v>2.0362070913623662</v>
      </c>
      <c r="T299" s="323">
        <f t="shared" si="186"/>
        <v>0.12738254727042231</v>
      </c>
      <c r="U299" s="328">
        <f t="shared" si="187"/>
        <v>9.7629010703535108</v>
      </c>
      <c r="V299" s="336">
        <f t="shared" si="188"/>
        <v>9.7629010703535108</v>
      </c>
      <c r="W299" s="328">
        <f t="shared" si="189"/>
        <v>5.7348060584416771E-3</v>
      </c>
      <c r="X299" s="328">
        <f t="shared" si="190"/>
        <v>68653.614712042181</v>
      </c>
      <c r="Y299" s="328">
        <f t="shared" si="141"/>
        <v>195.04434820195198</v>
      </c>
      <c r="Z299" s="108">
        <f>IF(H299&gt;0, rate1(1,$L$52,$L$51,$L$54,U299,$L$53,$L$50,Y299),"")</f>
        <v>2521.0344948197253</v>
      </c>
      <c r="AA299" s="336">
        <f t="shared" si="191"/>
        <v>2.0425433306646088</v>
      </c>
      <c r="AB299" s="336">
        <f t="shared" si="192"/>
        <v>-5.5007843700710336E-3</v>
      </c>
      <c r="AC299" s="328">
        <f t="shared" si="193"/>
        <v>0.12738254727042231</v>
      </c>
      <c r="AD299" s="328">
        <f t="shared" si="194"/>
        <v>-0.15700737996345529</v>
      </c>
      <c r="AE299" s="328">
        <f t="shared" si="195"/>
        <v>-1.6922877017193975E-2</v>
      </c>
      <c r="AF299" s="328">
        <f t="shared" si="196"/>
        <v>2204.7030437347948</v>
      </c>
      <c r="AG299" s="328">
        <f t="shared" si="197"/>
        <v>2171.2046925674344</v>
      </c>
      <c r="AH299" s="328">
        <f t="shared" si="198"/>
        <v>9.7437231807542801</v>
      </c>
      <c r="AI299" s="328">
        <f t="shared" si="199"/>
        <v>50.532605914793429</v>
      </c>
      <c r="AJ299" s="328">
        <f t="shared" si="200"/>
        <v>10.135018829434625</v>
      </c>
      <c r="AK299" s="337">
        <f t="shared" si="201"/>
        <v>1853.9974164215209</v>
      </c>
      <c r="AL299" s="42">
        <f t="shared" si="202"/>
        <v>31.29812471966282</v>
      </c>
    </row>
    <row r="300" spans="1:38" ht="15" x14ac:dyDescent="0.15">
      <c r="A300" s="116"/>
      <c r="B300" s="328">
        <f t="shared" si="172"/>
        <v>2204.7030437347948</v>
      </c>
      <c r="C300" s="328">
        <f t="shared" si="173"/>
        <v>2171.2046925674344</v>
      </c>
      <c r="D300" s="328">
        <f t="shared" si="174"/>
        <v>9.7437231807542801</v>
      </c>
      <c r="E300" s="328">
        <f t="shared" si="137"/>
        <v>264.55058195634876</v>
      </c>
      <c r="F300" s="328">
        <f t="shared" si="175"/>
        <v>264.57500860121712</v>
      </c>
      <c r="G300" s="328">
        <f t="shared" si="176"/>
        <v>68678.381345559028</v>
      </c>
      <c r="H300" s="313">
        <f t="shared" si="177"/>
        <v>0.02</v>
      </c>
      <c r="I300" s="328">
        <f t="shared" si="178"/>
        <v>26.798680933888321</v>
      </c>
      <c r="J300" s="328">
        <f t="shared" si="138"/>
        <v>859</v>
      </c>
      <c r="K300" s="335">
        <f t="shared" si="179"/>
        <v>-1</v>
      </c>
      <c r="L300" s="323">
        <f t="shared" si="180"/>
        <v>9.7237231807542805</v>
      </c>
      <c r="M300" s="323">
        <f t="shared" si="181"/>
        <v>9.7337231807542803</v>
      </c>
      <c r="N300" s="328">
        <f t="shared" si="182"/>
        <v>-0.13174651767199919</v>
      </c>
      <c r="O300" s="328">
        <f t="shared" si="183"/>
        <v>13.171075897269498</v>
      </c>
      <c r="P300" s="332">
        <f t="shared" si="140"/>
        <v>194.13431472015876</v>
      </c>
      <c r="Q300" s="328">
        <f t="shared" si="184"/>
        <v>68013.566274821031</v>
      </c>
      <c r="R300" s="277">
        <f>IF(H300&gt;0, rate1(1,$L$52,$L$51,$L$54,L300,$L$53,$L$50,P300),"")</f>
        <v>2520.4966149972834</v>
      </c>
      <c r="S300" s="323">
        <f t="shared" si="185"/>
        <v>2.0487462738166951</v>
      </c>
      <c r="T300" s="323">
        <f t="shared" si="186"/>
        <v>0.1256228708136764</v>
      </c>
      <c r="U300" s="328">
        <f t="shared" si="187"/>
        <v>9.7437231807542801</v>
      </c>
      <c r="V300" s="336">
        <f t="shared" si="188"/>
        <v>9.7437231807542801</v>
      </c>
      <c r="W300" s="328">
        <f t="shared" si="189"/>
        <v>5.7122976964762984E-3</v>
      </c>
      <c r="X300" s="328">
        <f t="shared" si="190"/>
        <v>68232.433185188376</v>
      </c>
      <c r="Y300" s="328">
        <f t="shared" si="141"/>
        <v>194.53340977073833</v>
      </c>
      <c r="Z300" s="108">
        <f>IF(H300&gt;0, rate1(1,$L$52,$L$51,$L$54,U300,$L$53,$L$50,Y300),"")</f>
        <v>2520.7331451548789</v>
      </c>
      <c r="AA300" s="336">
        <f t="shared" si="191"/>
        <v>2.0551462564244791</v>
      </c>
      <c r="AB300" s="336">
        <f t="shared" si="192"/>
        <v>-5.4137496690110747E-3</v>
      </c>
      <c r="AC300" s="328">
        <f t="shared" si="193"/>
        <v>0.1256228708136764</v>
      </c>
      <c r="AD300" s="328">
        <f t="shared" si="194"/>
        <v>-0.15920667845319314</v>
      </c>
      <c r="AE300" s="328">
        <f t="shared" si="195"/>
        <v>-1.738538649798247E-2</v>
      </c>
      <c r="AF300" s="328">
        <f t="shared" si="196"/>
        <v>2204.4456743463093</v>
      </c>
      <c r="AG300" s="328">
        <f t="shared" si="197"/>
        <v>2171.079069696621</v>
      </c>
      <c r="AH300" s="328">
        <f t="shared" si="198"/>
        <v>9.7245436358325783</v>
      </c>
      <c r="AI300" s="328">
        <f t="shared" si="199"/>
        <v>49.840523516756164</v>
      </c>
      <c r="AJ300" s="328">
        <f t="shared" si="200"/>
        <v>10.14886341930039</v>
      </c>
      <c r="AK300" s="337">
        <f t="shared" si="201"/>
        <v>1857.4891125243685</v>
      </c>
      <c r="AL300" s="42">
        <f t="shared" si="202"/>
        <v>31.341532228143627</v>
      </c>
    </row>
    <row r="301" spans="1:38" ht="15" x14ac:dyDescent="0.15">
      <c r="A301" s="116"/>
      <c r="B301" s="328">
        <f t="shared" si="172"/>
        <v>2204.4456743463093</v>
      </c>
      <c r="C301" s="328">
        <f t="shared" si="173"/>
        <v>2171.079069696621</v>
      </c>
      <c r="D301" s="328">
        <f t="shared" si="174"/>
        <v>9.7245436358325783</v>
      </c>
      <c r="E301" s="328">
        <f t="shared" si="137"/>
        <v>264.49859875798825</v>
      </c>
      <c r="F301" s="328">
        <f t="shared" si="175"/>
        <v>264.52459035716851</v>
      </c>
      <c r="G301" s="328">
        <f t="shared" si="176"/>
        <v>68259.777599463734</v>
      </c>
      <c r="H301" s="313">
        <f t="shared" si="177"/>
        <v>0.02</v>
      </c>
      <c r="I301" s="328">
        <f t="shared" si="178"/>
        <v>26.693283719750617</v>
      </c>
      <c r="J301" s="328">
        <f t="shared" si="138"/>
        <v>859</v>
      </c>
      <c r="K301" s="335">
        <f t="shared" si="179"/>
        <v>-1</v>
      </c>
      <c r="L301" s="323">
        <f t="shared" si="180"/>
        <v>9.7045436358325787</v>
      </c>
      <c r="M301" s="323">
        <f t="shared" si="181"/>
        <v>9.7145436358325785</v>
      </c>
      <c r="N301" s="328">
        <f t="shared" si="182"/>
        <v>-0.13149827086125754</v>
      </c>
      <c r="O301" s="328">
        <f t="shared" si="183"/>
        <v>13.010854521493387</v>
      </c>
      <c r="P301" s="332">
        <f t="shared" si="140"/>
        <v>193.62393096559236</v>
      </c>
      <c r="Q301" s="328">
        <f t="shared" si="184"/>
        <v>67593.790478843657</v>
      </c>
      <c r="R301" s="277">
        <f>IF(H301&gt;0, rate1(1,$L$52,$L$51,$L$54,L301,$L$53,$L$50,P301),"")</f>
        <v>2520.1926528334529</v>
      </c>
      <c r="S301" s="323">
        <f t="shared" si="185"/>
        <v>2.0614235783943284</v>
      </c>
      <c r="T301" s="323">
        <f t="shared" si="186"/>
        <v>0.12388859032148308</v>
      </c>
      <c r="U301" s="328">
        <f t="shared" si="187"/>
        <v>9.7245436358325783</v>
      </c>
      <c r="V301" s="336">
        <f t="shared" si="188"/>
        <v>9.7245436358325783</v>
      </c>
      <c r="W301" s="328">
        <f t="shared" si="189"/>
        <v>5.6898316555304973E-3</v>
      </c>
      <c r="X301" s="328">
        <f t="shared" si="190"/>
        <v>67812.148343411041</v>
      </c>
      <c r="Y301" s="328">
        <f t="shared" si="141"/>
        <v>194.02276305685251</v>
      </c>
      <c r="Z301" s="108">
        <f>IF(H301&gt;0, rate1(1,$L$52,$L$51,$L$54,U301,$L$53,$L$50,Y301),"")</f>
        <v>2520.4303214777005</v>
      </c>
      <c r="AA301" s="336">
        <f t="shared" si="191"/>
        <v>2.0678878753645358</v>
      </c>
      <c r="AB301" s="336">
        <f t="shared" si="192"/>
        <v>-5.3281171055418229E-3</v>
      </c>
      <c r="AC301" s="328">
        <f t="shared" si="193"/>
        <v>0.12388859032148308</v>
      </c>
      <c r="AD301" s="328">
        <f t="shared" si="194"/>
        <v>-0.16143536663143282</v>
      </c>
      <c r="AE301" s="328">
        <f t="shared" si="195"/>
        <v>-1.7864415270546684E-2</v>
      </c>
      <c r="AF301" s="328">
        <f t="shared" si="196"/>
        <v>2204.1902874851266</v>
      </c>
      <c r="AG301" s="328">
        <f t="shared" si="197"/>
        <v>2170.9551811062997</v>
      </c>
      <c r="AH301" s="328">
        <f t="shared" si="198"/>
        <v>9.705362435365549</v>
      </c>
      <c r="AI301" s="328">
        <f t="shared" si="199"/>
        <v>49.158380880999367</v>
      </c>
      <c r="AJ301" s="328">
        <f t="shared" si="200"/>
        <v>10.162518525100667</v>
      </c>
      <c r="AK301" s="337">
        <f t="shared" si="201"/>
        <v>1860.9120790049146</v>
      </c>
      <c r="AL301" s="42">
        <f t="shared" si="202"/>
        <v>31.384345237844521</v>
      </c>
    </row>
    <row r="302" spans="1:38" ht="15" x14ac:dyDescent="0.15">
      <c r="A302" s="116"/>
      <c r="B302" s="328">
        <f t="shared" si="172"/>
        <v>2204.1902874851266</v>
      </c>
      <c r="C302" s="328">
        <f t="shared" si="173"/>
        <v>2170.9551811062997</v>
      </c>
      <c r="D302" s="328">
        <f t="shared" si="174"/>
        <v>9.705362435365549</v>
      </c>
      <c r="E302" s="328">
        <f t="shared" si="137"/>
        <v>264.44354084715826</v>
      </c>
      <c r="F302" s="328">
        <f t="shared" si="175"/>
        <v>264.47106980257325</v>
      </c>
      <c r="G302" s="328">
        <f t="shared" si="176"/>
        <v>67842.097255593108</v>
      </c>
      <c r="H302" s="313">
        <f t="shared" si="177"/>
        <v>0.02</v>
      </c>
      <c r="I302" s="328">
        <f t="shared" si="178"/>
        <v>26.58808510306153</v>
      </c>
      <c r="J302" s="328">
        <f t="shared" si="138"/>
        <v>859</v>
      </c>
      <c r="K302" s="335">
        <f t="shared" si="179"/>
        <v>-1</v>
      </c>
      <c r="L302" s="323">
        <f t="shared" si="180"/>
        <v>9.6853624353655494</v>
      </c>
      <c r="M302" s="323">
        <f t="shared" si="181"/>
        <v>9.6953624353655492</v>
      </c>
      <c r="N302" s="328">
        <f t="shared" si="182"/>
        <v>-0.13124995835082132</v>
      </c>
      <c r="O302" s="328">
        <f t="shared" si="183"/>
        <v>12.851873430703922</v>
      </c>
      <c r="P302" s="332">
        <f t="shared" si="140"/>
        <v>193.11383981933236</v>
      </c>
      <c r="Q302" s="328">
        <f t="shared" si="184"/>
        <v>67174.949096842931</v>
      </c>
      <c r="R302" s="277">
        <f>IF(H302&gt;0, rate1(1,$L$52,$L$51,$L$54,L302,$L$53,$L$50,P302),"")</f>
        <v>2519.8871983018566</v>
      </c>
      <c r="S302" s="323">
        <f t="shared" si="185"/>
        <v>2.0742438254638662</v>
      </c>
      <c r="T302" s="323">
        <f t="shared" si="186"/>
        <v>0.12217892739029396</v>
      </c>
      <c r="U302" s="328">
        <f t="shared" si="187"/>
        <v>9.705362435365549</v>
      </c>
      <c r="V302" s="336">
        <f t="shared" si="188"/>
        <v>9.705362435365549</v>
      </c>
      <c r="W302" s="328">
        <f t="shared" si="189"/>
        <v>5.6674079467882166E-3</v>
      </c>
      <c r="X302" s="328">
        <f t="shared" si="190"/>
        <v>67392.785593729306</v>
      </c>
      <c r="Y302" s="328">
        <f t="shared" si="141"/>
        <v>193.51240858236338</v>
      </c>
      <c r="Z302" s="108">
        <f>IF(H302&gt;0, rate1(1,$L$52,$L$51,$L$54,U302,$L$53,$L$50,Y302),"")</f>
        <v>2520.1260134082459</v>
      </c>
      <c r="AA302" s="336">
        <f t="shared" si="191"/>
        <v>2.080773032563787</v>
      </c>
      <c r="AB302" s="336">
        <f t="shared" si="192"/>
        <v>-5.243846557999427E-3</v>
      </c>
      <c r="AC302" s="328">
        <f t="shared" si="193"/>
        <v>0.12217892739029396</v>
      </c>
      <c r="AD302" s="328">
        <f t="shared" si="194"/>
        <v>-0.16369434915819064</v>
      </c>
      <c r="AE302" s="328">
        <f t="shared" si="195"/>
        <v>-1.8360672288357929E-2</v>
      </c>
      <c r="AF302" s="328">
        <f t="shared" si="196"/>
        <v>2203.9368585993857</v>
      </c>
      <c r="AG302" s="328">
        <f t="shared" si="197"/>
        <v>2170.8330021789093</v>
      </c>
      <c r="AH302" s="328">
        <f t="shared" si="198"/>
        <v>9.6861795791298526</v>
      </c>
      <c r="AI302" s="328">
        <f t="shared" si="199"/>
        <v>48.485871697998988</v>
      </c>
      <c r="AJ302" s="328">
        <f t="shared" si="200"/>
        <v>10.175986822794556</v>
      </c>
      <c r="AK302" s="337">
        <f t="shared" si="201"/>
        <v>1864.2676191510013</v>
      </c>
      <c r="AL302" s="42">
        <f t="shared" si="202"/>
        <v>31.426572287021298</v>
      </c>
    </row>
    <row r="303" spans="1:38" ht="15" x14ac:dyDescent="0.15">
      <c r="A303" s="116"/>
      <c r="B303" s="328">
        <f t="shared" si="172"/>
        <v>2203.9368585993857</v>
      </c>
      <c r="C303" s="328">
        <f t="shared" si="173"/>
        <v>2170.8330021789093</v>
      </c>
      <c r="D303" s="328">
        <f t="shared" si="174"/>
        <v>9.6861795791298526</v>
      </c>
      <c r="E303" s="328">
        <f t="shared" si="137"/>
        <v>264.38546173602646</v>
      </c>
      <c r="F303" s="328">
        <f t="shared" si="175"/>
        <v>264.41450129159239</v>
      </c>
      <c r="G303" s="328">
        <f t="shared" si="176"/>
        <v>67425.364684709668</v>
      </c>
      <c r="H303" s="313">
        <f t="shared" si="177"/>
        <v>0.02</v>
      </c>
      <c r="I303" s="328">
        <f t="shared" si="178"/>
        <v>26.483085136381124</v>
      </c>
      <c r="J303" s="328">
        <f t="shared" si="138"/>
        <v>859</v>
      </c>
      <c r="K303" s="335">
        <f t="shared" si="179"/>
        <v>-1</v>
      </c>
      <c r="L303" s="323">
        <f t="shared" si="180"/>
        <v>9.666179579129853</v>
      </c>
      <c r="M303" s="323">
        <f t="shared" si="181"/>
        <v>9.6761795791298528</v>
      </c>
      <c r="N303" s="328">
        <f t="shared" si="182"/>
        <v>-0.13100158012633756</v>
      </c>
      <c r="O303" s="328">
        <f t="shared" si="183"/>
        <v>12.694116977992051</v>
      </c>
      <c r="P303" s="332">
        <f t="shared" si="140"/>
        <v>192.60404180637371</v>
      </c>
      <c r="Q303" s="328">
        <f t="shared" si="184"/>
        <v>66757.066198300628</v>
      </c>
      <c r="R303" s="277">
        <f>IF(H303&gt;0, rate1(1,$L$52,$L$51,$L$54,L303,$L$53,$L$50,P303),"")</f>
        <v>2519.5802408536574</v>
      </c>
      <c r="S303" s="323">
        <f t="shared" si="185"/>
        <v>2.0872119489741903</v>
      </c>
      <c r="T303" s="323">
        <f t="shared" si="186"/>
        <v>0.12049313866531783</v>
      </c>
      <c r="U303" s="328">
        <f t="shared" si="187"/>
        <v>9.6861795791298526</v>
      </c>
      <c r="V303" s="336">
        <f t="shared" si="188"/>
        <v>9.6861795791298526</v>
      </c>
      <c r="W303" s="328">
        <f t="shared" si="189"/>
        <v>5.6450265814760314E-3</v>
      </c>
      <c r="X303" s="328">
        <f t="shared" si="190"/>
        <v>66974.369446604906</v>
      </c>
      <c r="Y303" s="328">
        <f t="shared" si="141"/>
        <v>193.00234687103048</v>
      </c>
      <c r="Z303" s="108">
        <f>IF(H303&gt;0, rate1(1,$L$52,$L$51,$L$54,U303,$L$53,$L$50,Y303),"")</f>
        <v>2519.8202104709794</v>
      </c>
      <c r="AA303" s="336">
        <f t="shared" si="191"/>
        <v>2.0938066870585246</v>
      </c>
      <c r="AB303" s="336">
        <f t="shared" si="192"/>
        <v>-5.1608996802320626E-3</v>
      </c>
      <c r="AC303" s="328">
        <f t="shared" si="193"/>
        <v>0.12049313866531783</v>
      </c>
      <c r="AD303" s="328">
        <f t="shared" si="194"/>
        <v>-0.16598455498409806</v>
      </c>
      <c r="AE303" s="328">
        <f t="shared" si="195"/>
        <v>-1.8874902770082996E-2</v>
      </c>
      <c r="AF303" s="328">
        <f t="shared" si="196"/>
        <v>2203.6853638805942</v>
      </c>
      <c r="AG303" s="328">
        <f t="shared" si="197"/>
        <v>2170.7125090402442</v>
      </c>
      <c r="AH303" s="328">
        <f t="shared" si="198"/>
        <v>9.6669950669014568</v>
      </c>
      <c r="AI303" s="328">
        <f t="shared" si="199"/>
        <v>47.822703445433284</v>
      </c>
      <c r="AJ303" s="328">
        <f t="shared" si="200"/>
        <v>10.189270907084953</v>
      </c>
      <c r="AK303" s="337">
        <f t="shared" si="201"/>
        <v>1867.5570023742591</v>
      </c>
      <c r="AL303" s="42">
        <f t="shared" si="202"/>
        <v>31.46822165080988</v>
      </c>
    </row>
    <row r="304" spans="1:38" ht="15" x14ac:dyDescent="0.15">
      <c r="A304" s="116"/>
      <c r="B304" s="328">
        <f t="shared" si="172"/>
        <v>2203.6853638805942</v>
      </c>
      <c r="C304" s="328">
        <f t="shared" si="173"/>
        <v>2170.7125090402442</v>
      </c>
      <c r="D304" s="328">
        <f t="shared" si="174"/>
        <v>9.6669950669014568</v>
      </c>
      <c r="E304" s="328">
        <f t="shared" si="137"/>
        <v>264.32441332834929</v>
      </c>
      <c r="F304" s="328">
        <f t="shared" si="175"/>
        <v>264.35493753218788</v>
      </c>
      <c r="G304" s="328">
        <f t="shared" si="176"/>
        <v>67009.603401670087</v>
      </c>
      <c r="H304" s="313">
        <f t="shared" si="177"/>
        <v>0.02</v>
      </c>
      <c r="I304" s="328">
        <f t="shared" si="178"/>
        <v>26.378283872280008</v>
      </c>
      <c r="J304" s="328">
        <f t="shared" si="138"/>
        <v>859</v>
      </c>
      <c r="K304" s="335">
        <f t="shared" si="179"/>
        <v>-1</v>
      </c>
      <c r="L304" s="323">
        <f t="shared" si="180"/>
        <v>9.6469950669014572</v>
      </c>
      <c r="M304" s="323">
        <f t="shared" si="181"/>
        <v>9.656995066901457</v>
      </c>
      <c r="N304" s="328">
        <f t="shared" si="182"/>
        <v>-0.13075313617342488</v>
      </c>
      <c r="O304" s="328">
        <f t="shared" si="183"/>
        <v>12.537569997289593</v>
      </c>
      <c r="P304" s="332">
        <f t="shared" si="140"/>
        <v>192.09453745341241</v>
      </c>
      <c r="Q304" s="328">
        <f t="shared" si="184"/>
        <v>66340.165010606521</v>
      </c>
      <c r="R304" s="277">
        <f>IF(H304&gt;0, rate1(1,$L$52,$L$51,$L$54,L304,$L$53,$L$50,P304),"")</f>
        <v>2519.2717698424995</v>
      </c>
      <c r="S304" s="323">
        <f t="shared" si="185"/>
        <v>2.1003330030040583</v>
      </c>
      <c r="T304" s="323">
        <f t="shared" si="186"/>
        <v>0.11883051386848444</v>
      </c>
      <c r="U304" s="328">
        <f t="shared" si="187"/>
        <v>9.6669950669014568</v>
      </c>
      <c r="V304" s="336">
        <f t="shared" si="188"/>
        <v>9.6669950669014568</v>
      </c>
      <c r="W304" s="328">
        <f t="shared" si="189"/>
        <v>5.6226875708063062E-3</v>
      </c>
      <c r="X304" s="328">
        <f t="shared" si="190"/>
        <v>66556.92355254943</v>
      </c>
      <c r="Y304" s="328">
        <f t="shared" si="141"/>
        <v>192.49257844830774</v>
      </c>
      <c r="Z304" s="108">
        <f>IF(H304&gt;0, rate1(1,$L$52,$L$51,$L$54,U304,$L$53,$L$50,Y304),"")</f>
        <v>2519.5129020936802</v>
      </c>
      <c r="AA304" s="336">
        <f t="shared" si="191"/>
        <v>2.1069939184302169</v>
      </c>
      <c r="AB304" s="336">
        <f t="shared" si="192"/>
        <v>-5.0792398017683879E-3</v>
      </c>
      <c r="AC304" s="328">
        <f t="shared" si="193"/>
        <v>0.11883051386848444</v>
      </c>
      <c r="AD304" s="328">
        <f t="shared" si="194"/>
        <v>-0.16830693858763401</v>
      </c>
      <c r="AE304" s="328">
        <f t="shared" si="195"/>
        <v>-1.9407890352232855E-2</v>
      </c>
      <c r="AF304" s="328">
        <f t="shared" si="196"/>
        <v>2203.4357802305522</v>
      </c>
      <c r="AG304" s="328">
        <f t="shared" si="197"/>
        <v>2170.5936785263757</v>
      </c>
      <c r="AH304" s="328">
        <f t="shared" si="198"/>
        <v>9.6478088984559633</v>
      </c>
      <c r="AI304" s="328">
        <f t="shared" si="199"/>
        <v>47.168596612311312</v>
      </c>
      <c r="AJ304" s="328">
        <f t="shared" si="200"/>
        <v>10.202373295032817</v>
      </c>
      <c r="AK304" s="337">
        <f t="shared" si="201"/>
        <v>1870.7814655942761</v>
      </c>
      <c r="AL304" s="42">
        <f t="shared" si="202"/>
        <v>31.509301353069507</v>
      </c>
    </row>
    <row r="305" spans="1:38" ht="15" x14ac:dyDescent="0.15">
      <c r="A305" s="116"/>
      <c r="B305" s="328">
        <f t="shared" si="172"/>
        <v>2203.4357802305522</v>
      </c>
      <c r="C305" s="328">
        <f t="shared" si="173"/>
        <v>2170.5936785263757</v>
      </c>
      <c r="D305" s="328">
        <f t="shared" si="174"/>
        <v>9.6478088984559633</v>
      </c>
      <c r="E305" s="328">
        <f t="shared" si="137"/>
        <v>264.26044599081484</v>
      </c>
      <c r="F305" s="328">
        <f t="shared" si="175"/>
        <v>264.29242965958207</v>
      </c>
      <c r="G305" s="328">
        <f t="shared" si="176"/>
        <v>66594.836099887791</v>
      </c>
      <c r="H305" s="313">
        <f t="shared" si="177"/>
        <v>0.02</v>
      </c>
      <c r="I305" s="328">
        <f t="shared" si="178"/>
        <v>26.273681363341169</v>
      </c>
      <c r="J305" s="328">
        <f t="shared" si="138"/>
        <v>859</v>
      </c>
      <c r="K305" s="335">
        <f t="shared" si="179"/>
        <v>-1</v>
      </c>
      <c r="L305" s="323">
        <f t="shared" si="180"/>
        <v>9.6278088984559638</v>
      </c>
      <c r="M305" s="323">
        <f t="shared" si="181"/>
        <v>9.6378088984559636</v>
      </c>
      <c r="N305" s="328">
        <f t="shared" si="182"/>
        <v>-0.13050462647774452</v>
      </c>
      <c r="O305" s="328">
        <f t="shared" si="183"/>
        <v>12.382217781719092</v>
      </c>
      <c r="P305" s="332">
        <f t="shared" si="140"/>
        <v>191.58532728886283</v>
      </c>
      <c r="Q305" s="328">
        <f t="shared" si="184"/>
        <v>65924.267952729759</v>
      </c>
      <c r="R305" s="277">
        <f>IF(H305&gt;0, rate1(1,$L$52,$L$51,$L$54,L305,$L$53,$L$50,P305),"")</f>
        <v>2518.9617745233986</v>
      </c>
      <c r="S305" s="323">
        <f t="shared" si="185"/>
        <v>2.1136121685339848</v>
      </c>
      <c r="T305" s="323">
        <f t="shared" si="186"/>
        <v>0.11719037396075457</v>
      </c>
      <c r="U305" s="328">
        <f t="shared" si="187"/>
        <v>9.6478088984559633</v>
      </c>
      <c r="V305" s="336">
        <f t="shared" si="188"/>
        <v>9.6478088984559633</v>
      </c>
      <c r="W305" s="328">
        <f t="shared" si="189"/>
        <v>5.6003909259629836E-3</v>
      </c>
      <c r="X305" s="328">
        <f t="shared" si="190"/>
        <v>66140.470736755437</v>
      </c>
      <c r="Y305" s="328">
        <f t="shared" si="141"/>
        <v>191.98310384136079</v>
      </c>
      <c r="Z305" s="108">
        <f>IF(H305&gt;0, rate1(1,$L$52,$L$51,$L$54,U305,$L$53,$L$50,Y305),"")</f>
        <v>2519.2040776063463</v>
      </c>
      <c r="AA305" s="336">
        <f t="shared" si="191"/>
        <v>2.1203399336159983</v>
      </c>
      <c r="AB305" s="336">
        <f t="shared" si="192"/>
        <v>-4.9988318348050103E-3</v>
      </c>
      <c r="AC305" s="328">
        <f t="shared" si="193"/>
        <v>0.11719037396075457</v>
      </c>
      <c r="AD305" s="328">
        <f t="shared" si="194"/>
        <v>-0.17066248126060013</v>
      </c>
      <c r="AE305" s="328">
        <f t="shared" si="195"/>
        <v>-1.9960459386716225E-2</v>
      </c>
      <c r="AF305" s="328">
        <f t="shared" si="196"/>
        <v>2203.1880852301138</v>
      </c>
      <c r="AG305" s="328">
        <f t="shared" si="197"/>
        <v>2170.4764881524147</v>
      </c>
      <c r="AH305" s="328">
        <f t="shared" si="198"/>
        <v>9.6286210735684783</v>
      </c>
      <c r="AI305" s="328">
        <f t="shared" si="199"/>
        <v>46.523283975965711</v>
      </c>
      <c r="AJ305" s="328">
        <f t="shared" si="200"/>
        <v>10.215296429470586</v>
      </c>
      <c r="AK305" s="337">
        <f t="shared" si="201"/>
        <v>1873.9422145462804</v>
      </c>
      <c r="AL305" s="42">
        <f t="shared" si="202"/>
        <v>31.549819177559481</v>
      </c>
    </row>
    <row r="306" spans="1:38" ht="15" x14ac:dyDescent="0.15">
      <c r="A306" s="40"/>
      <c r="B306" s="328">
        <f t="shared" si="172"/>
        <v>2203.1880852301138</v>
      </c>
      <c r="C306" s="328">
        <f t="shared" si="173"/>
        <v>2170.4764881524147</v>
      </c>
      <c r="D306" s="328">
        <f t="shared" si="174"/>
        <v>9.6286210735684783</v>
      </c>
      <c r="E306" s="328">
        <f t="shared" si="137"/>
        <v>264.19360862040918</v>
      </c>
      <c r="F306" s="328">
        <f t="shared" si="175"/>
        <v>264.22702730561201</v>
      </c>
      <c r="G306" s="328">
        <f t="shared" si="176"/>
        <v>66181.084683940586</v>
      </c>
      <c r="H306" s="313">
        <f t="shared" si="177"/>
        <v>0.02</v>
      </c>
      <c r="I306" s="328">
        <f t="shared" si="178"/>
        <v>26.169277662159221</v>
      </c>
      <c r="J306" s="328">
        <f t="shared" si="138"/>
        <v>859</v>
      </c>
      <c r="K306" s="335">
        <f t="shared" si="179"/>
        <v>-1</v>
      </c>
      <c r="L306" s="323">
        <f t="shared" si="180"/>
        <v>9.6086210735684787</v>
      </c>
      <c r="M306" s="323">
        <f t="shared" si="181"/>
        <v>9.6186210735684785</v>
      </c>
      <c r="N306" s="328">
        <f t="shared" si="182"/>
        <v>-0.13025605102488669</v>
      </c>
      <c r="O306" s="328">
        <f t="shared" si="183"/>
        <v>12.228046063161653</v>
      </c>
      <c r="P306" s="332">
        <f t="shared" si="140"/>
        <v>191.07641184286425</v>
      </c>
      <c r="Q306" s="328">
        <f t="shared" si="184"/>
        <v>65509.396667083856</v>
      </c>
      <c r="R306" s="277">
        <f>IF(H306&gt;0, rate1(1,$L$52,$L$51,$L$54,L306,$L$53,$L$50,P306),"")</f>
        <v>2518.6502440516088</v>
      </c>
      <c r="S306" s="323">
        <f t="shared" si="185"/>
        <v>2.1270547604596537</v>
      </c>
      <c r="T306" s="323">
        <f t="shared" si="186"/>
        <v>0.11557206942789856</v>
      </c>
      <c r="U306" s="328">
        <f t="shared" si="187"/>
        <v>9.6286210735684783</v>
      </c>
      <c r="V306" s="336">
        <f t="shared" si="188"/>
        <v>9.6286210735684783</v>
      </c>
      <c r="W306" s="328">
        <f t="shared" si="189"/>
        <v>5.5781366581726388E-3</v>
      </c>
      <c r="X306" s="328">
        <f t="shared" si="190"/>
        <v>65725.033031861909</v>
      </c>
      <c r="Y306" s="328">
        <f t="shared" si="141"/>
        <v>191.47392357907339</v>
      </c>
      <c r="Z306" s="108">
        <f>IF(H306&gt;0, rate1(1,$L$52,$L$51,$L$54,U306,$L$53,$L$50,Y306),"")</f>
        <v>2518.8937262400718</v>
      </c>
      <c r="AA306" s="336">
        <f t="shared" si="191"/>
        <v>2.1338500739613884</v>
      </c>
      <c r="AB306" s="336">
        <f t="shared" si="192"/>
        <v>-4.919642187510757E-3</v>
      </c>
      <c r="AC306" s="328">
        <f t="shared" si="193"/>
        <v>0.11557206942789856</v>
      </c>
      <c r="AD306" s="328">
        <f t="shared" si="194"/>
        <v>-0.17305219244583409</v>
      </c>
      <c r="AE306" s="328">
        <f t="shared" si="195"/>
        <v>-2.0533477398187949E-2</v>
      </c>
      <c r="AF306" s="328">
        <f t="shared" si="196"/>
        <v>2202.9422571096611</v>
      </c>
      <c r="AG306" s="328">
        <f t="shared" si="197"/>
        <v>2170.3609160829869</v>
      </c>
      <c r="AH306" s="328">
        <f t="shared" si="198"/>
        <v>9.6094315920133972</v>
      </c>
      <c r="AI306" s="328">
        <f t="shared" si="199"/>
        <v>45.886509927628687</v>
      </c>
      <c r="AJ306" s="328">
        <f t="shared" si="200"/>
        <v>10.22804268222826</v>
      </c>
      <c r="AK306" s="337">
        <f t="shared" si="201"/>
        <v>1877.0404250174884</v>
      </c>
      <c r="AL306" s="42">
        <f t="shared" si="202"/>
        <v>31.589782678494835</v>
      </c>
    </row>
    <row r="307" spans="1:38" ht="15" x14ac:dyDescent="0.15">
      <c r="A307" s="40"/>
      <c r="B307" s="328">
        <f t="shared" si="172"/>
        <v>2202.9422571096611</v>
      </c>
      <c r="C307" s="328">
        <f t="shared" si="173"/>
        <v>2170.3609160829869</v>
      </c>
      <c r="D307" s="328">
        <f t="shared" si="174"/>
        <v>9.6094315920133972</v>
      </c>
      <c r="E307" s="328">
        <f t="shared" si="137"/>
        <v>264.12394870809209</v>
      </c>
      <c r="F307" s="328">
        <f t="shared" si="175"/>
        <v>264.15877866425063</v>
      </c>
      <c r="G307" s="328">
        <f t="shared" si="176"/>
        <v>65768.370300448514</v>
      </c>
      <c r="H307" s="313">
        <f t="shared" si="177"/>
        <v>0.02</v>
      </c>
      <c r="I307" s="328">
        <f t="shared" si="178"/>
        <v>26.065072821339346</v>
      </c>
      <c r="J307" s="328">
        <f t="shared" si="138"/>
        <v>859</v>
      </c>
      <c r="K307" s="335">
        <f t="shared" si="179"/>
        <v>-1</v>
      </c>
      <c r="L307" s="323">
        <f t="shared" si="180"/>
        <v>9.5894315920133977</v>
      </c>
      <c r="M307" s="323">
        <f t="shared" si="181"/>
        <v>9.5994315920133975</v>
      </c>
      <c r="N307" s="328">
        <f t="shared" si="182"/>
        <v>-0.13000740980044156</v>
      </c>
      <c r="O307" s="328">
        <f t="shared" si="183"/>
        <v>12.075040992960778</v>
      </c>
      <c r="P307" s="332">
        <f t="shared" si="140"/>
        <v>190.56779164728394</v>
      </c>
      <c r="Q307" s="328">
        <f t="shared" si="184"/>
        <v>65095.572049716386</v>
      </c>
      <c r="R307" s="277">
        <f>IF(H307&gt;0, rate1(1,$L$52,$L$51,$L$54,L307,$L$53,$L$50,P307),"")</f>
        <v>2518.3371674814744</v>
      </c>
      <c r="S307" s="323">
        <f t="shared" si="185"/>
        <v>2.1406662348679881</v>
      </c>
      <c r="T307" s="323">
        <f t="shared" si="186"/>
        <v>0.11397497868032151</v>
      </c>
      <c r="U307" s="328">
        <f t="shared" si="187"/>
        <v>9.6094315920133972</v>
      </c>
      <c r="V307" s="336">
        <f t="shared" si="188"/>
        <v>9.6094315920133972</v>
      </c>
      <c r="W307" s="328">
        <f t="shared" si="189"/>
        <v>5.5559247786618471E-3</v>
      </c>
      <c r="X307" s="328">
        <f t="shared" si="190"/>
        <v>65310.631708982706</v>
      </c>
      <c r="Y307" s="328">
        <f t="shared" si="141"/>
        <v>190.96503819205054</v>
      </c>
      <c r="Z307" s="108">
        <f>IF(H307&gt;0, rate1(1,$L$52,$L$51,$L$54,U307,$L$53,$L$50,Y307),"")</f>
        <v>2518.5818371259088</v>
      </c>
      <c r="AA307" s="336">
        <f t="shared" si="191"/>
        <v>2.1475298225362618</v>
      </c>
      <c r="AB307" s="336">
        <f t="shared" si="192"/>
        <v>-4.8416386829774789E-3</v>
      </c>
      <c r="AC307" s="328">
        <f t="shared" si="193"/>
        <v>0.11397497868032151</v>
      </c>
      <c r="AD307" s="328">
        <f t="shared" si="194"/>
        <v>-0.17547711113064787</v>
      </c>
      <c r="AE307" s="328">
        <f t="shared" si="195"/>
        <v>-2.112785770758906E-2</v>
      </c>
      <c r="AF307" s="328">
        <f t="shared" si="196"/>
        <v>2202.6982747211805</v>
      </c>
      <c r="AG307" s="328">
        <f t="shared" si="197"/>
        <v>2170.2469411043066</v>
      </c>
      <c r="AH307" s="328">
        <f t="shared" si="198"/>
        <v>9.5902404535647321</v>
      </c>
      <c r="AI307" s="328">
        <f t="shared" si="199"/>
        <v>45.25802984288439</v>
      </c>
      <c r="AJ307" s="328">
        <f t="shared" si="200"/>
        <v>10.240614357184617</v>
      </c>
      <c r="AK307" s="337">
        <f t="shared" si="201"/>
        <v>1880.0772440168591</v>
      </c>
      <c r="AL307" s="42">
        <f t="shared" si="202"/>
        <v>31.629199190522669</v>
      </c>
    </row>
    <row r="308" spans="1:38" ht="15" x14ac:dyDescent="0.15">
      <c r="A308" s="40"/>
      <c r="B308" s="328">
        <f t="shared" si="172"/>
        <v>2202.6982747211805</v>
      </c>
      <c r="C308" s="328">
        <f t="shared" si="173"/>
        <v>2170.2469411043066</v>
      </c>
      <c r="D308" s="328">
        <f t="shared" si="174"/>
        <v>9.5902404535647321</v>
      </c>
      <c r="E308" s="328">
        <f t="shared" si="137"/>
        <v>264.05151239903574</v>
      </c>
      <c r="F308" s="328">
        <f t="shared" si="175"/>
        <v>264.08773055356392</v>
      </c>
      <c r="G308" s="328">
        <f t="shared" si="176"/>
        <v>65356.713367352844</v>
      </c>
      <c r="H308" s="313">
        <f t="shared" si="177"/>
        <v>0.02</v>
      </c>
      <c r="I308" s="328">
        <f t="shared" si="178"/>
        <v>25.961066893499083</v>
      </c>
      <c r="J308" s="328">
        <f t="shared" si="138"/>
        <v>859</v>
      </c>
      <c r="K308" s="335">
        <f t="shared" si="179"/>
        <v>-1</v>
      </c>
      <c r="L308" s="323">
        <f t="shared" si="180"/>
        <v>9.5702404535647325</v>
      </c>
      <c r="M308" s="323">
        <f t="shared" si="181"/>
        <v>9.5802404535647323</v>
      </c>
      <c r="N308" s="328">
        <f t="shared" si="182"/>
        <v>-0.12975870279001356</v>
      </c>
      <c r="O308" s="328">
        <f t="shared" si="183"/>
        <v>11.923189123683503</v>
      </c>
      <c r="P308" s="332">
        <f t="shared" si="140"/>
        <v>190.05946723573561</v>
      </c>
      <c r="Q308" s="328">
        <f t="shared" si="184"/>
        <v>64682.814278946025</v>
      </c>
      <c r="R308" s="277">
        <f>IF(H308&gt;0, rate1(1,$L$52,$L$51,$L$54,L308,$L$53,$L$50,P308),"")</f>
        <v>2518.0225337652728</v>
      </c>
      <c r="S308" s="323">
        <f t="shared" si="185"/>
        <v>2.1544521965985481</v>
      </c>
      <c r="T308" s="323">
        <f t="shared" si="186"/>
        <v>0.11239850655776971</v>
      </c>
      <c r="U308" s="328">
        <f t="shared" si="187"/>
        <v>9.5902404535647321</v>
      </c>
      <c r="V308" s="336">
        <f t="shared" si="188"/>
        <v>9.5902404535647321</v>
      </c>
      <c r="W308" s="328">
        <f t="shared" si="189"/>
        <v>5.5337552986287619E-3</v>
      </c>
      <c r="X308" s="328">
        <f t="shared" si="190"/>
        <v>64897.287307127393</v>
      </c>
      <c r="Y308" s="328">
        <f t="shared" si="141"/>
        <v>190.45644821263662</v>
      </c>
      <c r="Z308" s="108">
        <f>IF(H308&gt;0, rate1(1,$L$52,$L$51,$L$54,U308,$L$53,$L$50,Y308),"")</f>
        <v>2518.2683992937236</v>
      </c>
      <c r="AA308" s="336">
        <f t="shared" si="191"/>
        <v>2.1613848117369496</v>
      </c>
      <c r="AB308" s="336">
        <f t="shared" si="192"/>
        <v>-4.7647904834854527E-3</v>
      </c>
      <c r="AC308" s="328">
        <f t="shared" si="193"/>
        <v>0.11239850655776971</v>
      </c>
      <c r="AD308" s="328">
        <f t="shared" si="194"/>
        <v>-0.17793830730055613</v>
      </c>
      <c r="AE308" s="328">
        <f t="shared" si="195"/>
        <v>-2.1744562242522865E-2</v>
      </c>
      <c r="AF308" s="328">
        <f t="shared" si="196"/>
        <v>2202.4561175118329</v>
      </c>
      <c r="AG308" s="328">
        <f t="shared" si="197"/>
        <v>2170.1345425977488</v>
      </c>
      <c r="AH308" s="328">
        <f t="shared" si="198"/>
        <v>9.5710476579959138</v>
      </c>
      <c r="AI308" s="328">
        <f t="shared" si="199"/>
        <v>44.637609493389618</v>
      </c>
      <c r="AJ308" s="328">
        <f t="shared" si="200"/>
        <v>10.253013693155003</v>
      </c>
      <c r="AK308" s="337">
        <f t="shared" si="201"/>
        <v>1883.0537908826348</v>
      </c>
      <c r="AL308" s="42">
        <f t="shared" si="202"/>
        <v>31.668075838157709</v>
      </c>
    </row>
    <row r="309" spans="1:38" ht="15" x14ac:dyDescent="0.15">
      <c r="A309" s="40"/>
      <c r="B309" s="328">
        <f t="shared" si="172"/>
        <v>2202.4561175118329</v>
      </c>
      <c r="C309" s="328">
        <f t="shared" si="173"/>
        <v>2170.1345425977488</v>
      </c>
      <c r="D309" s="328">
        <f t="shared" si="174"/>
        <v>9.5710476579959138</v>
      </c>
      <c r="E309" s="328">
        <f t="shared" si="137"/>
        <v>263.97634454962679</v>
      </c>
      <c r="F309" s="328">
        <f t="shared" si="175"/>
        <v>264.01392847433124</v>
      </c>
      <c r="G309" s="328">
        <f t="shared" si="176"/>
        <v>64946.133601674737</v>
      </c>
      <c r="H309" s="313">
        <f t="shared" si="177"/>
        <v>0.02</v>
      </c>
      <c r="I309" s="328">
        <f t="shared" si="178"/>
        <v>25.857259931267254</v>
      </c>
      <c r="J309" s="328">
        <f t="shared" si="138"/>
        <v>859</v>
      </c>
      <c r="K309" s="335">
        <f t="shared" si="179"/>
        <v>-1</v>
      </c>
      <c r="L309" s="323">
        <f t="shared" si="180"/>
        <v>9.5510476579959143</v>
      </c>
      <c r="M309" s="323">
        <f t="shared" si="181"/>
        <v>9.5610476579959141</v>
      </c>
      <c r="N309" s="328">
        <f t="shared" si="182"/>
        <v>-0.12950992997919286</v>
      </c>
      <c r="O309" s="328">
        <f t="shared" si="183"/>
        <v>11.772477391871469</v>
      </c>
      <c r="P309" s="332">
        <f t="shared" si="140"/>
        <v>189.55143914358331</v>
      </c>
      <c r="Q309" s="328">
        <f t="shared" si="184"/>
        <v>64271.142842518777</v>
      </c>
      <c r="R309" s="277">
        <f>IF(H309&gt;0, rate1(1,$L$52,$L$51,$L$54,L309,$L$53,$L$50,P309),"")</f>
        <v>2517.7063317520337</v>
      </c>
      <c r="S309" s="323">
        <f t="shared" si="185"/>
        <v>2.1684184071116546</v>
      </c>
      <c r="T309" s="323">
        <f t="shared" si="186"/>
        <v>0.11084208293101364</v>
      </c>
      <c r="U309" s="328">
        <f t="shared" si="187"/>
        <v>9.5710476579959138</v>
      </c>
      <c r="V309" s="336">
        <f t="shared" si="188"/>
        <v>9.5710476579959138</v>
      </c>
      <c r="W309" s="328">
        <f t="shared" si="189"/>
        <v>5.5116282292857477E-3</v>
      </c>
      <c r="X309" s="328">
        <f t="shared" si="190"/>
        <v>64485.019661094273</v>
      </c>
      <c r="Y309" s="328">
        <f t="shared" si="141"/>
        <v>189.94815417491955</v>
      </c>
      <c r="Z309" s="108">
        <f>IF(H309&gt;0, rate1(1,$L$52,$L$51,$L$54,U309,$L$53,$L$50,Y309),"")</f>
        <v>2517.95340167103</v>
      </c>
      <c r="AA309" s="336">
        <f t="shared" si="191"/>
        <v>2.1754208311961363</v>
      </c>
      <c r="AB309" s="336">
        <f t="shared" si="192"/>
        <v>-4.6890680197295663E-3</v>
      </c>
      <c r="AC309" s="328">
        <f t="shared" si="193"/>
        <v>0.11084208293101364</v>
      </c>
      <c r="AD309" s="328">
        <f t="shared" si="194"/>
        <v>-0.18043688345741107</v>
      </c>
      <c r="AE309" s="328">
        <f t="shared" si="195"/>
        <v>-2.2384604543256578E-2</v>
      </c>
      <c r="AF309" s="328">
        <f t="shared" si="196"/>
        <v>2202.2157654989228</v>
      </c>
      <c r="AG309" s="328">
        <f t="shared" si="197"/>
        <v>2170.0237005148178</v>
      </c>
      <c r="AH309" s="328">
        <f t="shared" si="198"/>
        <v>9.5518532050797802</v>
      </c>
      <c r="AI309" s="328">
        <f t="shared" si="199"/>
        <v>44.025024496753083</v>
      </c>
      <c r="AJ309" s="328">
        <f t="shared" si="200"/>
        <v>10.265242866626323</v>
      </c>
      <c r="AK309" s="337">
        <f t="shared" si="201"/>
        <v>1885.971158331698</v>
      </c>
      <c r="AL309" s="42">
        <f t="shared" si="202"/>
        <v>31.706419544712531</v>
      </c>
    </row>
    <row r="310" spans="1:38" ht="15" x14ac:dyDescent="0.15">
      <c r="A310" s="40"/>
      <c r="B310" s="328">
        <f t="shared" si="172"/>
        <v>2202.2157654989228</v>
      </c>
      <c r="C310" s="328">
        <f t="shared" si="173"/>
        <v>2170.0237005148178</v>
      </c>
      <c r="D310" s="328">
        <f t="shared" si="174"/>
        <v>9.5518532050797802</v>
      </c>
      <c r="E310" s="328">
        <f t="shared" si="137"/>
        <v>263.89848878146148</v>
      </c>
      <c r="F310" s="328">
        <f t="shared" si="175"/>
        <v>263.93741666554411</v>
      </c>
      <c r="G310" s="328">
        <f t="shared" si="176"/>
        <v>64536.650045863295</v>
      </c>
      <c r="H310" s="313">
        <f t="shared" si="177"/>
        <v>0.02</v>
      </c>
      <c r="I310" s="328">
        <f t="shared" si="178"/>
        <v>25.753651987283959</v>
      </c>
      <c r="J310" s="328">
        <f t="shared" si="138"/>
        <v>859</v>
      </c>
      <c r="K310" s="335">
        <f t="shared" si="179"/>
        <v>-1</v>
      </c>
      <c r="L310" s="323">
        <f t="shared" si="180"/>
        <v>9.5318532050797806</v>
      </c>
      <c r="M310" s="323">
        <f t="shared" si="181"/>
        <v>9.5418532050797804</v>
      </c>
      <c r="N310" s="328">
        <f t="shared" si="182"/>
        <v>-0.12926109135358388</v>
      </c>
      <c r="O310" s="328">
        <f t="shared" si="183"/>
        <v>11.622893101715009</v>
      </c>
      <c r="P310" s="332">
        <f t="shared" si="140"/>
        <v>189.0437079079509</v>
      </c>
      <c r="Q310" s="328">
        <f t="shared" si="184"/>
        <v>63860.576563396135</v>
      </c>
      <c r="R310" s="277">
        <f>IF(H310&gt;0, rate1(1,$L$52,$L$51,$L$54,L310,$L$53,$L$50,P310),"")</f>
        <v>2517.3885501863451</v>
      </c>
      <c r="S310" s="323">
        <f t="shared" si="185"/>
        <v>2.1825707926881819</v>
      </c>
      <c r="T310" s="323">
        <f t="shared" si="186"/>
        <v>0.1093051613931304</v>
      </c>
      <c r="U310" s="328">
        <f t="shared" si="187"/>
        <v>9.5518532050797802</v>
      </c>
      <c r="V310" s="336">
        <f t="shared" si="188"/>
        <v>9.5518532050797802</v>
      </c>
      <c r="W310" s="328">
        <f t="shared" si="189"/>
        <v>5.4895435818593796E-3</v>
      </c>
      <c r="X310" s="328">
        <f t="shared" si="190"/>
        <v>64073.847927946343</v>
      </c>
      <c r="Y310" s="328">
        <f t="shared" si="141"/>
        <v>189.4401566147402</v>
      </c>
      <c r="Z310" s="108">
        <f>IF(H310&gt;0, rate1(1,$L$52,$L$51,$L$54,U310,$L$53,$L$50,Y310),"")</f>
        <v>2517.6368330818036</v>
      </c>
      <c r="AA310" s="336">
        <f t="shared" si="191"/>
        <v>2.1896438360254562</v>
      </c>
      <c r="AB310" s="336">
        <f t="shared" si="192"/>
        <v>-4.6144429245308285E-3</v>
      </c>
      <c r="AC310" s="328">
        <f t="shared" si="193"/>
        <v>0.1093051613931304</v>
      </c>
      <c r="AD310" s="328">
        <f t="shared" si="194"/>
        <v>-0.18297397620655229</v>
      </c>
      <c r="AE310" s="328">
        <f t="shared" si="195"/>
        <v>-2.3049052982063275E-2</v>
      </c>
      <c r="AF310" s="328">
        <f t="shared" si="196"/>
        <v>2201.977199246176</v>
      </c>
      <c r="AG310" s="328">
        <f t="shared" si="197"/>
        <v>2169.9143953534249</v>
      </c>
      <c r="AH310" s="328">
        <f t="shared" si="198"/>
        <v>9.5326570945886395</v>
      </c>
      <c r="AI310" s="328">
        <f t="shared" si="199"/>
        <v>43.420059801669986</v>
      </c>
      <c r="AJ310" s="328">
        <f t="shared" si="200"/>
        <v>10.27730399434901</v>
      </c>
      <c r="AK310" s="337">
        <f t="shared" si="201"/>
        <v>1888.8304134544812</v>
      </c>
      <c r="AL310" s="42">
        <f t="shared" si="202"/>
        <v>31.744237040755241</v>
      </c>
    </row>
    <row r="311" spans="1:38" ht="15" x14ac:dyDescent="0.15">
      <c r="A311" s="40"/>
      <c r="B311" s="328">
        <f t="shared" si="172"/>
        <v>2201.977199246176</v>
      </c>
      <c r="C311" s="328">
        <f t="shared" si="173"/>
        <v>2169.9143953534249</v>
      </c>
      <c r="D311" s="328">
        <f t="shared" si="174"/>
        <v>9.5326570945886395</v>
      </c>
      <c r="E311" s="328">
        <f t="shared" si="137"/>
        <v>263.8179875325211</v>
      </c>
      <c r="F311" s="328">
        <f t="shared" si="175"/>
        <v>263.85823815699132</v>
      </c>
      <c r="G311" s="328">
        <f t="shared" si="176"/>
        <v>64128.28109282229</v>
      </c>
      <c r="H311" s="313">
        <f t="shared" si="177"/>
        <v>0.02</v>
      </c>
      <c r="I311" s="328">
        <f t="shared" si="178"/>
        <v>25.650243114200933</v>
      </c>
      <c r="J311" s="328">
        <f t="shared" si="138"/>
        <v>859</v>
      </c>
      <c r="K311" s="335">
        <f t="shared" si="179"/>
        <v>-1</v>
      </c>
      <c r="L311" s="323">
        <f t="shared" si="180"/>
        <v>9.5126570945886399</v>
      </c>
      <c r="M311" s="323">
        <f t="shared" si="181"/>
        <v>9.5226570945886397</v>
      </c>
      <c r="N311" s="328">
        <f t="shared" si="182"/>
        <v>-0.12901218689868443</v>
      </c>
      <c r="O311" s="328">
        <f t="shared" si="183"/>
        <v>11.474423909591067</v>
      </c>
      <c r="P311" s="332">
        <f t="shared" si="140"/>
        <v>188.53627406773322</v>
      </c>
      <c r="Q311" s="328">
        <f t="shared" si="184"/>
        <v>63451.133624256698</v>
      </c>
      <c r="R311" s="277">
        <f>IF(H311&gt;0, rate1(1,$L$52,$L$51,$L$54,L311,$L$53,$L$50,P311),"")</f>
        <v>2517.0691777071452</v>
      </c>
      <c r="S311" s="323">
        <f t="shared" si="185"/>
        <v>2.1969154529859876</v>
      </c>
      <c r="T311" s="323">
        <f t="shared" si="186"/>
        <v>0.10778721803351535</v>
      </c>
      <c r="U311" s="328">
        <f t="shared" si="187"/>
        <v>9.5326570945886395</v>
      </c>
      <c r="V311" s="336">
        <f t="shared" si="188"/>
        <v>9.5326570945886395</v>
      </c>
      <c r="W311" s="328">
        <f t="shared" si="189"/>
        <v>5.4675013675620221E-3</v>
      </c>
      <c r="X311" s="328">
        <f t="shared" si="190"/>
        <v>63663.79061215846</v>
      </c>
      <c r="Y311" s="328">
        <f t="shared" si="141"/>
        <v>188.93245606970308</v>
      </c>
      <c r="Z311" s="108">
        <f>IF(H311&gt;0, rate1(1,$L$52,$L$51,$L$54,U311,$L$53,$L$50,Y311),"")</f>
        <v>2517.318682245289</v>
      </c>
      <c r="AA311" s="336">
        <f t="shared" si="191"/>
        <v>2.2040599554160072</v>
      </c>
      <c r="AB311" s="336">
        <f t="shared" si="192"/>
        <v>-4.5408879707098809E-3</v>
      </c>
      <c r="AC311" s="328">
        <f t="shared" si="193"/>
        <v>0.10778721803351535</v>
      </c>
      <c r="AD311" s="328">
        <f t="shared" si="194"/>
        <v>-0.18555075791807896</v>
      </c>
      <c r="AE311" s="328">
        <f t="shared" si="195"/>
        <v>-2.3739034215130989E-2</v>
      </c>
      <c r="AF311" s="328">
        <f t="shared" si="196"/>
        <v>2201.7403998412437</v>
      </c>
      <c r="AG311" s="328">
        <f t="shared" si="197"/>
        <v>2169.8066081353913</v>
      </c>
      <c r="AH311" s="328">
        <f t="shared" si="198"/>
        <v>9.5134593262943312</v>
      </c>
      <c r="AI311" s="328">
        <f t="shared" si="199"/>
        <v>42.822509205607588</v>
      </c>
      <c r="AJ311" s="328">
        <f t="shared" si="200"/>
        <v>10.289199135795013</v>
      </c>
      <c r="AK311" s="337">
        <f t="shared" si="201"/>
        <v>1891.632598658872</v>
      </c>
      <c r="AL311" s="42">
        <f t="shared" si="202"/>
        <v>31.781534872124876</v>
      </c>
    </row>
    <row r="312" spans="1:38" ht="15" x14ac:dyDescent="0.15">
      <c r="A312" s="40"/>
      <c r="B312" s="328">
        <f t="shared" si="172"/>
        <v>2201.7403998412437</v>
      </c>
      <c r="C312" s="328">
        <f t="shared" si="173"/>
        <v>2169.8066081353913</v>
      </c>
      <c r="D312" s="328">
        <f t="shared" si="174"/>
        <v>9.5134593262943312</v>
      </c>
      <c r="E312" s="328">
        <f t="shared" si="137"/>
        <v>263.7348821057052</v>
      </c>
      <c r="F312" s="328">
        <f t="shared" si="175"/>
        <v>263.77643481911315</v>
      </c>
      <c r="G312" s="328">
        <f t="shared" si="176"/>
        <v>63721.044509693493</v>
      </c>
      <c r="H312" s="313">
        <f t="shared" si="177"/>
        <v>0.02</v>
      </c>
      <c r="I312" s="328">
        <f t="shared" si="178"/>
        <v>25.547033364681923</v>
      </c>
      <c r="J312" s="328">
        <f t="shared" si="138"/>
        <v>859</v>
      </c>
      <c r="K312" s="335">
        <f t="shared" si="179"/>
        <v>-1</v>
      </c>
      <c r="L312" s="323">
        <f t="shared" si="180"/>
        <v>9.4934593262943316</v>
      </c>
      <c r="M312" s="323">
        <f t="shared" si="181"/>
        <v>9.5034593262943314</v>
      </c>
      <c r="N312" s="328">
        <f t="shared" si="182"/>
        <v>-0.12876321660004919</v>
      </c>
      <c r="O312" s="328">
        <f t="shared" si="183"/>
        <v>11.327057809409508</v>
      </c>
      <c r="P312" s="332">
        <f t="shared" si="140"/>
        <v>188.02913816360731</v>
      </c>
      <c r="Q312" s="328">
        <f t="shared" si="184"/>
        <v>63042.831590788752</v>
      </c>
      <c r="R312" s="277">
        <f>IF(H312&gt;0, rate1(1,$L$52,$L$51,$L$54,L312,$L$53,$L$50,P312),"")</f>
        <v>2516.7482028464938</v>
      </c>
      <c r="S312" s="323">
        <f t="shared" si="185"/>
        <v>2.2114586699795735</v>
      </c>
      <c r="T312" s="323">
        <f t="shared" si="186"/>
        <v>0.10628775028884829</v>
      </c>
      <c r="U312" s="328">
        <f t="shared" si="187"/>
        <v>9.5134593262943312</v>
      </c>
      <c r="V312" s="336">
        <f t="shared" si="188"/>
        <v>9.5134593262943312</v>
      </c>
      <c r="W312" s="328">
        <f t="shared" si="189"/>
        <v>5.4455015976699883E-3</v>
      </c>
      <c r="X312" s="328">
        <f t="shared" si="190"/>
        <v>63254.865589516143</v>
      </c>
      <c r="Y312" s="328">
        <f t="shared" si="141"/>
        <v>188.4250530791881</v>
      </c>
      <c r="Z312" s="108">
        <f>IF(H312&gt;0, rate1(1,$L$52,$L$51,$L$54,U312,$L$53,$L$50,Y312),"")</f>
        <v>2516.9989377747838</v>
      </c>
      <c r="AA312" s="336">
        <f t="shared" si="191"/>
        <v>2.218675501623506</v>
      </c>
      <c r="AB312" s="336">
        <f t="shared" si="192"/>
        <v>-4.4683770129255503E-3</v>
      </c>
      <c r="AC312" s="328">
        <f t="shared" si="193"/>
        <v>0.10628775028884829</v>
      </c>
      <c r="AD312" s="328">
        <f t="shared" si="194"/>
        <v>-0.18816843846678349</v>
      </c>
      <c r="AE312" s="328">
        <f t="shared" si="195"/>
        <v>-2.4455736877771878E-2</v>
      </c>
      <c r="AF312" s="328">
        <f t="shared" si="196"/>
        <v>2201.5053488743547</v>
      </c>
      <c r="AG312" s="328">
        <f t="shared" si="197"/>
        <v>2169.7003203851027</v>
      </c>
      <c r="AH312" s="328">
        <f t="shared" si="198"/>
        <v>9.4942598999680108</v>
      </c>
      <c r="AI312" s="328">
        <f t="shared" si="199"/>
        <v>42.232174902771234</v>
      </c>
      <c r="AJ312" s="328">
        <f t="shared" si="200"/>
        <v>10.300930295490227</v>
      </c>
      <c r="AK312" s="337">
        <f t="shared" si="201"/>
        <v>1894.3787325663091</v>
      </c>
      <c r="AL312" s="42">
        <f t="shared" si="202"/>
        <v>31.818319407532492</v>
      </c>
    </row>
    <row r="313" spans="1:38" ht="15" x14ac:dyDescent="0.15">
      <c r="A313" s="40"/>
      <c r="B313" s="328">
        <f t="shared" si="172"/>
        <v>2201.5053488743547</v>
      </c>
      <c r="C313" s="328">
        <f t="shared" si="173"/>
        <v>2169.7003203851027</v>
      </c>
      <c r="D313" s="328">
        <f t="shared" si="174"/>
        <v>9.4942598999680108</v>
      </c>
      <c r="E313" s="328">
        <f t="shared" si="137"/>
        <v>263.64921271488117</v>
      </c>
      <c r="F313" s="328">
        <f t="shared" si="175"/>
        <v>263.69204741029318</v>
      </c>
      <c r="G313" s="328">
        <f t="shared" si="176"/>
        <v>63314.957460467886</v>
      </c>
      <c r="H313" s="313">
        <f t="shared" si="177"/>
        <v>0.02</v>
      </c>
      <c r="I313" s="328">
        <f t="shared" si="178"/>
        <v>25.444022791401586</v>
      </c>
      <c r="J313" s="328">
        <f t="shared" si="138"/>
        <v>859</v>
      </c>
      <c r="K313" s="335">
        <f t="shared" si="179"/>
        <v>-1</v>
      </c>
      <c r="L313" s="323">
        <f t="shared" si="180"/>
        <v>9.4742598999680112</v>
      </c>
      <c r="M313" s="323">
        <f t="shared" si="181"/>
        <v>9.484259899968011</v>
      </c>
      <c r="N313" s="328">
        <f t="shared" si="182"/>
        <v>-0.12851418044331808</v>
      </c>
      <c r="O313" s="328">
        <f t="shared" si="183"/>
        <v>11.180783118717063</v>
      </c>
      <c r="P313" s="332">
        <f t="shared" si="140"/>
        <v>187.52230073803656</v>
      </c>
      <c r="Q313" s="328">
        <f t="shared" si="184"/>
        <v>62635.687433840561</v>
      </c>
      <c r="R313" s="277">
        <f>IF(H313&gt;0, rate1(1,$L$52,$L$51,$L$54,L313,$L$53,$L$50,P313),"")</f>
        <v>2516.4256140283287</v>
      </c>
      <c r="S313" s="323">
        <f t="shared" si="185"/>
        <v>2.226206917310813</v>
      </c>
      <c r="T313" s="323">
        <f t="shared" si="186"/>
        <v>0.10480627586505691</v>
      </c>
      <c r="U313" s="328">
        <f t="shared" si="187"/>
        <v>9.4942598999680108</v>
      </c>
      <c r="V313" s="336">
        <f t="shared" si="188"/>
        <v>9.4942598999680108</v>
      </c>
      <c r="W313" s="328">
        <f t="shared" si="189"/>
        <v>5.4235442833530101E-3</v>
      </c>
      <c r="X313" s="328">
        <f t="shared" si="190"/>
        <v>62847.0901298358</v>
      </c>
      <c r="Y313" s="328">
        <f t="shared" si="141"/>
        <v>187.91794818435434</v>
      </c>
      <c r="Z313" s="108">
        <f>IF(H313&gt;0, rate1(1,$L$52,$L$51,$L$54,U313,$L$53,$L$50,Y313),"")</f>
        <v>2516.6775881764052</v>
      </c>
      <c r="AA313" s="336">
        <f t="shared" si="191"/>
        <v>2.2334969793661061</v>
      </c>
      <c r="AB313" s="336">
        <f t="shared" si="192"/>
        <v>-4.3968849329004186E-3</v>
      </c>
      <c r="AC313" s="328">
        <f t="shared" si="193"/>
        <v>0.10480627586505691</v>
      </c>
      <c r="AD313" s="328">
        <f t="shared" si="194"/>
        <v>-0.19082826705674533</v>
      </c>
      <c r="AE313" s="328">
        <f t="shared" si="195"/>
        <v>-2.5200415553423523E-2</v>
      </c>
      <c r="AF313" s="328">
        <f t="shared" si="196"/>
        <v>2201.2720284180464</v>
      </c>
      <c r="AG313" s="328">
        <f t="shared" si="197"/>
        <v>2169.5955141092377</v>
      </c>
      <c r="AH313" s="328">
        <f t="shared" si="198"/>
        <v>9.4750588153804305</v>
      </c>
      <c r="AI313" s="328">
        <f t="shared" si="199"/>
        <v>41.648867060004832</v>
      </c>
      <c r="AJ313" s="328">
        <f t="shared" si="200"/>
        <v>10.312499425229117</v>
      </c>
      <c r="AK313" s="337">
        <f t="shared" si="201"/>
        <v>1897.0698108630297</v>
      </c>
      <c r="AL313" s="42">
        <f t="shared" si="202"/>
        <v>31.854596845773973</v>
      </c>
    </row>
    <row r="314" spans="1:38" ht="15" x14ac:dyDescent="0.15">
      <c r="A314" s="40"/>
      <c r="B314" s="328">
        <f t="shared" si="172"/>
        <v>2201.2720284180464</v>
      </c>
      <c r="C314" s="328">
        <f t="shared" si="173"/>
        <v>2169.5955141092377</v>
      </c>
      <c r="D314" s="328">
        <f t="shared" si="174"/>
        <v>9.4750588153804305</v>
      </c>
      <c r="E314" s="328">
        <f t="shared" si="137"/>
        <v>263.5610185286227</v>
      </c>
      <c r="F314" s="328">
        <f t="shared" si="175"/>
        <v>263.60511562175191</v>
      </c>
      <c r="G314" s="328">
        <f t="shared" si="176"/>
        <v>62910.036527512442</v>
      </c>
      <c r="H314" s="313">
        <f t="shared" si="177"/>
        <v>0.02</v>
      </c>
      <c r="I314" s="328">
        <f t="shared" si="178"/>
        <v>25.341211447046955</v>
      </c>
      <c r="J314" s="328">
        <f t="shared" si="138"/>
        <v>859</v>
      </c>
      <c r="K314" s="335">
        <f t="shared" si="179"/>
        <v>-1</v>
      </c>
      <c r="L314" s="323">
        <f t="shared" si="180"/>
        <v>9.4550588153804309</v>
      </c>
      <c r="M314" s="323">
        <f t="shared" si="181"/>
        <v>9.4650588153804307</v>
      </c>
      <c r="N314" s="328">
        <f t="shared" si="182"/>
        <v>-0.12826507841393209</v>
      </c>
      <c r="O314" s="328">
        <f t="shared" si="183"/>
        <v>11.035588465510541</v>
      </c>
      <c r="P314" s="332">
        <f t="shared" si="140"/>
        <v>187.01576233528803</v>
      </c>
      <c r="Q314" s="328">
        <f t="shared" si="184"/>
        <v>62229.71755051682</v>
      </c>
      <c r="R314" s="277">
        <f>IF(H314&gt;0, rate1(1,$L$52,$L$51,$L$54,L314,$L$53,$L$50,P314),"")</f>
        <v>2516.1013995672051</v>
      </c>
      <c r="S314" s="323">
        <f t="shared" si="185"/>
        <v>2.2411668700815008</v>
      </c>
      <c r="T314" s="323">
        <f t="shared" si="186"/>
        <v>0.10334233172491109</v>
      </c>
      <c r="U314" s="328">
        <f t="shared" si="187"/>
        <v>9.4750588153804305</v>
      </c>
      <c r="V314" s="336">
        <f t="shared" si="188"/>
        <v>9.4750588153804305</v>
      </c>
      <c r="W314" s="328">
        <f t="shared" si="189"/>
        <v>5.4016294358660843E-3</v>
      </c>
      <c r="X314" s="328">
        <f t="shared" si="190"/>
        <v>62440.480918594454</v>
      </c>
      <c r="Y314" s="328">
        <f t="shared" si="141"/>
        <v>187.41114192815718</v>
      </c>
      <c r="Z314" s="108">
        <f>IF(H314&gt;0, rate1(1,$L$52,$L$51,$L$54,U314,$L$53,$L$50,Y314),"")</f>
        <v>2516.3546218478459</v>
      </c>
      <c r="AA314" s="336">
        <f t="shared" si="191"/>
        <v>2.2485310956656615</v>
      </c>
      <c r="AB314" s="336">
        <f t="shared" si="192"/>
        <v>-4.3263875882772265E-3</v>
      </c>
      <c r="AC314" s="328">
        <f t="shared" si="193"/>
        <v>0.10334233172491109</v>
      </c>
      <c r="AD314" s="328">
        <f t="shared" si="194"/>
        <v>-0.19353153413683735</v>
      </c>
      <c r="AE314" s="328">
        <f t="shared" si="195"/>
        <v>-2.597439503815651E-2</v>
      </c>
      <c r="AF314" s="328">
        <f t="shared" si="196"/>
        <v>2201.0404210079078</v>
      </c>
      <c r="AG314" s="328">
        <f t="shared" si="197"/>
        <v>2169.4921717775128</v>
      </c>
      <c r="AH314" s="328">
        <f t="shared" si="198"/>
        <v>9.4558560723016463</v>
      </c>
      <c r="AI314" s="328">
        <f t="shared" si="199"/>
        <v>41.072403418513666</v>
      </c>
      <c r="AJ314" s="328">
        <f t="shared" si="200"/>
        <v>10.323908426178704</v>
      </c>
      <c r="AK314" s="337">
        <f t="shared" si="201"/>
        <v>1899.7068071092106</v>
      </c>
      <c r="AL314" s="42">
        <f t="shared" si="202"/>
        <v>31.890373222578518</v>
      </c>
    </row>
    <row r="315" spans="1:38" ht="15" x14ac:dyDescent="0.15">
      <c r="A315" s="40"/>
      <c r="B315" s="328">
        <f t="shared" si="172"/>
        <v>2201.0404210079078</v>
      </c>
      <c r="C315" s="328">
        <f t="shared" si="173"/>
        <v>2169.4921717775128</v>
      </c>
      <c r="D315" s="328">
        <f t="shared" si="174"/>
        <v>9.4558560723016463</v>
      </c>
      <c r="E315" s="328">
        <f t="shared" si="137"/>
        <v>263.47033771175222</v>
      </c>
      <c r="F315" s="328">
        <f t="shared" si="175"/>
        <v>263.51567812018743</v>
      </c>
      <c r="G315" s="328">
        <f t="shared" si="176"/>
        <v>62506.297732053565</v>
      </c>
      <c r="H315" s="313">
        <f t="shared" si="177"/>
        <v>0.02</v>
      </c>
      <c r="I315" s="328">
        <f t="shared" si="178"/>
        <v>25.238599384315968</v>
      </c>
      <c r="J315" s="328">
        <f t="shared" si="138"/>
        <v>859</v>
      </c>
      <c r="K315" s="335">
        <f t="shared" si="179"/>
        <v>-1</v>
      </c>
      <c r="L315" s="323">
        <f t="shared" si="180"/>
        <v>9.4358560723016467</v>
      </c>
      <c r="M315" s="323">
        <f t="shared" si="181"/>
        <v>9.4458560723016465</v>
      </c>
      <c r="N315" s="328">
        <f t="shared" si="182"/>
        <v>-0.12801591049746008</v>
      </c>
      <c r="O315" s="328">
        <f t="shared" si="183"/>
        <v>10.891462775716356</v>
      </c>
      <c r="P315" s="332">
        <f t="shared" si="140"/>
        <v>186.50952350143436</v>
      </c>
      <c r="Q315" s="328">
        <f t="shared" si="184"/>
        <v>61824.937784256399</v>
      </c>
      <c r="R315" s="277">
        <f>IF(H315&gt;0, rate1(1,$L$52,$L$51,$L$54,L315,$L$53,$L$50,P315),"")</f>
        <v>2515.775547667015</v>
      </c>
      <c r="S315" s="323">
        <f t="shared" si="185"/>
        <v>2.2563454151183135</v>
      </c>
      <c r="T315" s="323">
        <f t="shared" si="186"/>
        <v>0.10189547313738115</v>
      </c>
      <c r="U315" s="328">
        <f t="shared" si="187"/>
        <v>9.4558560723016463</v>
      </c>
      <c r="V315" s="336">
        <f t="shared" si="188"/>
        <v>9.4558560723016463</v>
      </c>
      <c r="W315" s="328">
        <f t="shared" si="189"/>
        <v>5.37975706641447E-3</v>
      </c>
      <c r="X315" s="328">
        <f t="shared" si="190"/>
        <v>62035.054077512621</v>
      </c>
      <c r="Y315" s="328">
        <f t="shared" si="141"/>
        <v>186.90463485535059</v>
      </c>
      <c r="Z315" s="108">
        <f>IF(H315&gt;0, rate1(1,$L$52,$L$51,$L$54,U315,$L$53,$L$50,Y315),"")</f>
        <v>2516.0300270771045</v>
      </c>
      <c r="AA315" s="336">
        <f t="shared" si="191"/>
        <v>2.2637847701634222</v>
      </c>
      <c r="AB315" s="336">
        <f t="shared" si="192"/>
        <v>-4.2568617643008975E-3</v>
      </c>
      <c r="AC315" s="328">
        <f t="shared" si="193"/>
        <v>0.10189547313738115</v>
      </c>
      <c r="AD315" s="328">
        <f t="shared" si="194"/>
        <v>-0.19627957341181279</v>
      </c>
      <c r="AE315" s="328">
        <f t="shared" si="195"/>
        <v>-2.6779074906002648E-2</v>
      </c>
      <c r="AF315" s="328">
        <f t="shared" si="196"/>
        <v>2200.810509624273</v>
      </c>
      <c r="AG315" s="328">
        <f t="shared" si="197"/>
        <v>2169.3902763043752</v>
      </c>
      <c r="AH315" s="328">
        <f t="shared" si="198"/>
        <v>9.4366516705011581</v>
      </c>
      <c r="AI315" s="328">
        <f t="shared" si="199"/>
        <v>40.502608919890783</v>
      </c>
      <c r="AJ315" s="328">
        <f t="shared" si="200"/>
        <v>10.335159150878674</v>
      </c>
      <c r="AK315" s="337">
        <f t="shared" si="201"/>
        <v>1902.2906735085419</v>
      </c>
      <c r="AL315" s="42">
        <f t="shared" si="202"/>
        <v>31.92565441711502</v>
      </c>
    </row>
    <row r="316" spans="1:38" ht="15" x14ac:dyDescent="0.15">
      <c r="A316" s="40"/>
      <c r="B316" s="328">
        <f t="shared" si="172"/>
        <v>2200.810509624273</v>
      </c>
      <c r="C316" s="328">
        <f t="shared" si="173"/>
        <v>2169.3902763043752</v>
      </c>
      <c r="D316" s="328">
        <f t="shared" si="174"/>
        <v>9.4366516705011581</v>
      </c>
      <c r="E316" s="328">
        <f t="shared" si="137"/>
        <v>263.37720746484416</v>
      </c>
      <c r="F316" s="328">
        <f t="shared" si="175"/>
        <v>263.42377258829822</v>
      </c>
      <c r="G316" s="328">
        <f t="shared" si="176"/>
        <v>62103.756553700827</v>
      </c>
      <c r="H316" s="313">
        <f t="shared" si="177"/>
        <v>0.02</v>
      </c>
      <c r="I316" s="328">
        <f t="shared" si="178"/>
        <v>25.136186655918209</v>
      </c>
      <c r="J316" s="328">
        <f t="shared" si="138"/>
        <v>859</v>
      </c>
      <c r="K316" s="335">
        <f t="shared" si="179"/>
        <v>-1</v>
      </c>
      <c r="L316" s="323">
        <f t="shared" si="180"/>
        <v>9.4166516705011585</v>
      </c>
      <c r="M316" s="323">
        <f t="shared" si="181"/>
        <v>9.4266516705011583</v>
      </c>
      <c r="N316" s="328">
        <f t="shared" si="182"/>
        <v>-0.12776667667936437</v>
      </c>
      <c r="O316" s="328">
        <f t="shared" si="183"/>
        <v>10.748395261295062</v>
      </c>
      <c r="P316" s="332">
        <f t="shared" si="140"/>
        <v>186.0035847843678</v>
      </c>
      <c r="Q316" s="328">
        <f t="shared" si="184"/>
        <v>61421.363443977163</v>
      </c>
      <c r="R316" s="277">
        <f>IF(H316&gt;0, rate1(1,$L$52,$L$51,$L$54,L316,$L$53,$L$50,P316),"")</f>
        <v>2515.4480464196909</v>
      </c>
      <c r="S316" s="323">
        <f t="shared" si="185"/>
        <v>2.2717496617449995</v>
      </c>
      <c r="T316" s="323">
        <f t="shared" si="186"/>
        <v>0.10046527278336564</v>
      </c>
      <c r="U316" s="328">
        <f t="shared" si="187"/>
        <v>9.4366516705011581</v>
      </c>
      <c r="V316" s="336">
        <f t="shared" si="188"/>
        <v>9.4366516705011581</v>
      </c>
      <c r="W316" s="328">
        <f t="shared" si="189"/>
        <v>5.3579271862815858E-3</v>
      </c>
      <c r="X316" s="328">
        <f t="shared" si="190"/>
        <v>61630.825184171365</v>
      </c>
      <c r="Y316" s="328">
        <f t="shared" si="141"/>
        <v>186.3984275125006</v>
      </c>
      <c r="Z316" s="108">
        <f>IF(H316&gt;0, rate1(1,$L$52,$L$51,$L$54,U316,$L$53,$L$50,Y316),"")</f>
        <v>2515.7037920412049</v>
      </c>
      <c r="AA316" s="336">
        <f t="shared" si="191"/>
        <v>2.2792651459448976</v>
      </c>
      <c r="AB316" s="336">
        <f t="shared" si="192"/>
        <v>-4.1882851285876977E-3</v>
      </c>
      <c r="AC316" s="328">
        <f t="shared" si="193"/>
        <v>0.10046527278336564</v>
      </c>
      <c r="AD316" s="328">
        <f t="shared" si="194"/>
        <v>-0.19907376395748427</v>
      </c>
      <c r="AE316" s="328">
        <f t="shared" si="195"/>
        <v>-2.7615934433902589E-2</v>
      </c>
      <c r="AF316" s="328">
        <f t="shared" si="196"/>
        <v>2200.58227767481</v>
      </c>
      <c r="AG316" s="328">
        <f t="shared" si="197"/>
        <v>2169.2898110315919</v>
      </c>
      <c r="AH316" s="328">
        <f t="shared" si="198"/>
        <v>9.4174456097478263</v>
      </c>
      <c r="AI316" s="328">
        <f t="shared" si="199"/>
        <v>39.93931535432057</v>
      </c>
      <c r="AJ316" s="328">
        <f t="shared" si="200"/>
        <v>10.346253405143763</v>
      </c>
      <c r="AK316" s="337">
        <f t="shared" si="201"/>
        <v>1904.8223416406136</v>
      </c>
      <c r="AL316" s="42">
        <f t="shared" si="202"/>
        <v>31.960446158177206</v>
      </c>
    </row>
    <row r="317" spans="1:38" ht="15" x14ac:dyDescent="0.15">
      <c r="A317" s="40"/>
      <c r="B317" s="328">
        <f t="shared" si="172"/>
        <v>2200.58227767481</v>
      </c>
      <c r="C317" s="328">
        <f t="shared" si="173"/>
        <v>2169.2898110315919</v>
      </c>
      <c r="D317" s="328">
        <f t="shared" si="174"/>
        <v>9.4174456097478263</v>
      </c>
      <c r="E317" s="328">
        <f t="shared" si="137"/>
        <v>263.281664061794</v>
      </c>
      <c r="F317" s="328">
        <f t="shared" si="175"/>
        <v>263.32943576331911</v>
      </c>
      <c r="G317" s="328">
        <f t="shared" si="176"/>
        <v>61702.427949053003</v>
      </c>
      <c r="H317" s="313">
        <f t="shared" si="177"/>
        <v>0.02</v>
      </c>
      <c r="I317" s="328">
        <f t="shared" si="178"/>
        <v>25.033973314574542</v>
      </c>
      <c r="J317" s="328">
        <f t="shared" si="138"/>
        <v>859</v>
      </c>
      <c r="K317" s="335">
        <f t="shared" si="179"/>
        <v>-1</v>
      </c>
      <c r="L317" s="323">
        <f t="shared" si="180"/>
        <v>9.3974456097478267</v>
      </c>
      <c r="M317" s="323">
        <f t="shared" si="181"/>
        <v>9.4074456097478265</v>
      </c>
      <c r="N317" s="328">
        <f t="shared" si="182"/>
        <v>-0.12751737694517118</v>
      </c>
      <c r="O317" s="328">
        <f t="shared" si="183"/>
        <v>10.606375408933257</v>
      </c>
      <c r="P317" s="332">
        <f t="shared" si="140"/>
        <v>185.49794673380762</v>
      </c>
      <c r="Q317" s="328">
        <f t="shared" si="184"/>
        <v>61019.009322324877</v>
      </c>
      <c r="R317" s="277">
        <f>IF(H317&gt;0, rate1(1,$L$52,$L$51,$L$54,L317,$L$53,$L$50,P317),"")</f>
        <v>2515.1188838038902</v>
      </c>
      <c r="S317" s="323">
        <f t="shared" si="185"/>
        <v>2.2873869530971804</v>
      </c>
      <c r="T317" s="323">
        <f t="shared" si="186"/>
        <v>9.9051319914646774E-2</v>
      </c>
      <c r="U317" s="328">
        <f t="shared" si="187"/>
        <v>9.4174456097478263</v>
      </c>
      <c r="V317" s="336">
        <f t="shared" si="188"/>
        <v>9.4174456097478263</v>
      </c>
      <c r="W317" s="328">
        <f t="shared" si="189"/>
        <v>5.3361398067082177E-3</v>
      </c>
      <c r="X317" s="328">
        <f t="shared" si="190"/>
        <v>61227.80929070813</v>
      </c>
      <c r="Y317" s="328">
        <f t="shared" si="141"/>
        <v>185.89252044799315</v>
      </c>
      <c r="Z317" s="108">
        <f>IF(H317&gt;0, rate1(1,$L$52,$L$51,$L$54,U317,$L$53,$L$50,Y317),"")</f>
        <v>2515.3759048048914</v>
      </c>
      <c r="AA317" s="336">
        <f t="shared" si="191"/>
        <v>2.294979600909655</v>
      </c>
      <c r="AB317" s="336">
        <f t="shared" si="192"/>
        <v>-4.1206361883691913E-3</v>
      </c>
      <c r="AC317" s="328">
        <f t="shared" si="193"/>
        <v>9.9051319914646774E-2</v>
      </c>
      <c r="AD317" s="328">
        <f t="shared" si="194"/>
        <v>-0.20191553244554583</v>
      </c>
      <c r="AE317" s="328">
        <f t="shared" si="195"/>
        <v>-2.8486537882719841E-2</v>
      </c>
      <c r="AF317" s="328">
        <f t="shared" si="196"/>
        <v>2200.3557089779501</v>
      </c>
      <c r="AG317" s="328">
        <f t="shared" si="197"/>
        <v>2169.1907597116774</v>
      </c>
      <c r="AH317" s="328">
        <f t="shared" si="198"/>
        <v>9.3982378898100745</v>
      </c>
      <c r="AI317" s="328">
        <f t="shared" si="199"/>
        <v>39.382361029726198</v>
      </c>
      <c r="AJ317" s="328">
        <f t="shared" si="200"/>
        <v>10.357192949874243</v>
      </c>
      <c r="AK317" s="337">
        <f t="shared" si="201"/>
        <v>1907.3027231582998</v>
      </c>
      <c r="AL317" s="42">
        <f t="shared" si="202"/>
        <v>31.994754030066566</v>
      </c>
    </row>
    <row r="318" spans="1:38" ht="15" x14ac:dyDescent="0.15">
      <c r="A318" s="40"/>
      <c r="B318" s="328">
        <f t="shared" ref="B318:B381" si="203">IF(H318&gt;0, AF317,"")</f>
        <v>2200.3557089779501</v>
      </c>
      <c r="C318" s="328">
        <f t="shared" ref="C318:C381" si="204">IF(H318&gt;0, AG317,"")</f>
        <v>2169.1907597116774</v>
      </c>
      <c r="D318" s="328">
        <f t="shared" ref="D318:D381" si="205">IF(H318&gt;0, AH317,"")</f>
        <v>9.3982378898100745</v>
      </c>
      <c r="E318" s="328">
        <f t="shared" ref="E318:E381" si="206">bb2wang($B$6,$H$12,C318,$H$8,$H$9,I318,$H$10,$H$11,$K$10,$K$11,$H$13)</f>
        <v>263.18374288558249</v>
      </c>
      <c r="F318" s="328">
        <f t="shared" ref="F318:F381" si="207">IF(H318&gt;0, (E318+E317)/2,"")</f>
        <v>263.23270347368828</v>
      </c>
      <c r="G318" s="328">
        <f t="shared" ref="G318:G381" si="208">IF(H318&gt;0, F318*$S$53*$C$55*(B318-C318+N318)^1.5,"")</f>
        <v>61302.32636945149</v>
      </c>
      <c r="H318" s="313">
        <f t="shared" ref="H318:H381" si="209">dv(S317)</f>
        <v>0.02</v>
      </c>
      <c r="I318" s="328">
        <f t="shared" ref="I318:I381" si="210">IF(H318&gt;0, (B318-C318)*B$19,"")</f>
        <v>24.931959413018195</v>
      </c>
      <c r="J318" s="328">
        <f t="shared" ref="J318:J381" si="211">$B$7</f>
        <v>859</v>
      </c>
      <c r="K318" s="335">
        <f t="shared" ref="K318:K381" si="212">IF(H318&gt;0, IF((1-S317-0.015)&gt;0,1,-1),"")</f>
        <v>-1</v>
      </c>
      <c r="L318" s="323">
        <f t="shared" ref="L318:L381" si="213">IF(H318&gt;0, D318+K318*H318,"")</f>
        <v>9.3782378898100749</v>
      </c>
      <c r="M318" s="323">
        <f t="shared" ref="M318:M381" si="214">IF(H318&gt;0, (D318+L318)/2,"")</f>
        <v>9.3882378898100747</v>
      </c>
      <c r="N318" s="328">
        <f t="shared" ref="N318:N381" si="215">IF(H318&gt;0, 2*($P$53*M318/$S$52/$S$51)^2-(B318-C318)*2,"")</f>
        <v>-0.12726801128037835</v>
      </c>
      <c r="O318" s="328">
        <f t="shared" ref="O318:O381" si="216">IF(wh(B317,$F$51,$F$52,$F$53)&gt;0,wh(B317,$F$51,$F$52,$F$53),O317)</f>
        <v>10.465392969288311</v>
      </c>
      <c r="P318" s="332">
        <f t="shared" si="140"/>
        <v>184.99260990131611</v>
      </c>
      <c r="Q318" s="328">
        <f t="shared" ref="Q318:Q381" si="217">IF(H318&gt;0, M318/$S$54*(B318-C318+N318/2)*E318-J318,"")</f>
        <v>60617.889713091376</v>
      </c>
      <c r="R318" s="277">
        <f>IF(H318&gt;0, rate1(1,$L$52,$L$51,$L$54,L318,$L$53,$L$50,P318),"")</f>
        <v>2514.7880476836663</v>
      </c>
      <c r="S318" s="323">
        <f t="shared" ref="S318:S381" si="218">IF(H318&gt;0, Q318/O318/R318,"")</f>
        <v>2.3032648780186054</v>
      </c>
      <c r="T318" s="323">
        <f t="shared" ref="T318:T381" si="219">IF(H318&gt;0, N318/(1-S318),"")</f>
        <v>9.7653219561834509E-2</v>
      </c>
      <c r="U318" s="328">
        <f t="shared" ref="U318:U381" si="220">L318-K318*H318</f>
        <v>9.3982378898100745</v>
      </c>
      <c r="V318" s="336">
        <f t="shared" ref="V318:V381" si="221">IF(H318&gt;0, (D318+U318)/2,"")</f>
        <v>9.3982378898100745</v>
      </c>
      <c r="W318" s="328">
        <f t="shared" ref="W318:W381" si="222">IF(H318&gt;0, 2*($P$53*V318/$S$52/$S$51)^2-(B318-C318)*2,"")</f>
        <v>5.3143949388640976E-3</v>
      </c>
      <c r="X318" s="328">
        <f t="shared" ref="X318:X381" si="223">IF(H318&gt;0, V318/$S$54*(B318-C318+W318/2)*F318-J318,"")</f>
        <v>60826.020941654468</v>
      </c>
      <c r="Y318" s="328">
        <f t="shared" si="141"/>
        <v>185.38691421204953</v>
      </c>
      <c r="Z318" s="108">
        <f>IF(H318&gt;0, rate1(1,$L$52,$L$51,$L$54,U318,$L$53,$L$50,Y318),"")</f>
        <v>2515.0463533193156</v>
      </c>
      <c r="AA318" s="336">
        <f t="shared" ref="AA318:AA381" si="224">IF(H318&gt;0, X318/O318/Z318,"")</f>
        <v>2.3109357597249383</v>
      </c>
      <c r="AB318" s="336">
        <f t="shared" ref="AB318:AB381" si="225">IF(H318&gt;0, W318/(1-AA318),"")</f>
        <v>-4.0538942503019135E-3</v>
      </c>
      <c r="AC318" s="328">
        <f t="shared" ref="AC318:AC381" si="226">IF(H318&gt;0, delta_z(N318,S318,H318,AE317,AB318),"")</f>
        <v>9.7653219561834509E-2</v>
      </c>
      <c r="AD318" s="328">
        <f t="shared" ref="AD318:AD381" si="227">IF(H318&gt;0, H318/AC318*K318,"")</f>
        <v>-0.20480635548668111</v>
      </c>
      <c r="AE318" s="328">
        <f t="shared" ref="AE318:AE381" si="228">IF(H318&gt;0, (AD318-AD317)/(AC318+AC317)*2,"")</f>
        <v>-2.9392540190775963E-2</v>
      </c>
      <c r="AF318" s="328">
        <f t="shared" ref="AF318:AF381" si="229">IF(H318&gt;0, B318-(AC318-N318),"")</f>
        <v>2200.1307877471081</v>
      </c>
      <c r="AG318" s="328">
        <f t="shared" ref="AG318:AG381" si="230">IF(H318&gt;0, C318-AC318,"")</f>
        <v>2169.0931064921156</v>
      </c>
      <c r="AH318" s="328">
        <f t="shared" ref="AH318:AH381" si="231">IF(H318&gt;0, $S$54*$S$53*$C$55*SQRT(AF318-AG318),"")</f>
        <v>9.3790285104557523</v>
      </c>
      <c r="AI318" s="328">
        <f t="shared" ref="AI318:AI381" si="232">IF(H318&gt;0, AC318/R318*1000000,"")</f>
        <v>38.831590460190647</v>
      </c>
      <c r="AJ318" s="328">
        <f t="shared" ref="AJ318:AJ381" si="233">IF(H318&gt;0, AJ317+AI318/3600,"")</f>
        <v>10.367979502779852</v>
      </c>
      <c r="AK318" s="337">
        <f t="shared" ref="AK318:AK381" si="234">IF(H318&gt;0, AK317+AI317*G317/1000000,"")</f>
        <v>1909.7327104522001</v>
      </c>
      <c r="AL318" s="42">
        <f t="shared" ref="AL318:AL381" si="235">IF(H318&gt;0, AL317+AI317*J317/1000000,"")</f>
        <v>32.028583478191102</v>
      </c>
    </row>
    <row r="319" spans="1:38" ht="15" x14ac:dyDescent="0.15">
      <c r="A319" s="40"/>
      <c r="B319" s="328">
        <f t="shared" si="203"/>
        <v>2200.1307877471081</v>
      </c>
      <c r="C319" s="328">
        <f t="shared" si="204"/>
        <v>2169.0931064921156</v>
      </c>
      <c r="D319" s="328">
        <f t="shared" si="205"/>
        <v>9.3790285104557523</v>
      </c>
      <c r="E319" s="328">
        <f t="shared" si="206"/>
        <v>263.08347846232476</v>
      </c>
      <c r="F319" s="328">
        <f t="shared" si="207"/>
        <v>263.13361067395363</v>
      </c>
      <c r="G319" s="328">
        <f t="shared" si="208"/>
        <v>60903.465777914702</v>
      </c>
      <c r="H319" s="313">
        <f t="shared" si="209"/>
        <v>0.02</v>
      </c>
      <c r="I319" s="328">
        <f t="shared" si="210"/>
        <v>24.830145003994041</v>
      </c>
      <c r="J319" s="328">
        <f t="shared" si="211"/>
        <v>859</v>
      </c>
      <c r="K319" s="335">
        <f t="shared" si="212"/>
        <v>-1</v>
      </c>
      <c r="L319" s="323">
        <f t="shared" si="213"/>
        <v>9.3590285104557527</v>
      </c>
      <c r="M319" s="323">
        <f t="shared" si="214"/>
        <v>9.3690285104557525</v>
      </c>
      <c r="N319" s="328">
        <f t="shared" si="215"/>
        <v>-0.12701857967046237</v>
      </c>
      <c r="O319" s="328">
        <f t="shared" si="216"/>
        <v>10.325437946752483</v>
      </c>
      <c r="P319" s="332">
        <f t="shared" ref="P319:P382" si="236">IF(H319&gt;0, $C$54*$L$55*$L$55*M319*M319/(($B$19*(B319-C319))^0.333)*1000,"")</f>
        <v>184.48757484030452</v>
      </c>
      <c r="Q319" s="328">
        <f t="shared" si="217"/>
        <v>60218.018427833362</v>
      </c>
      <c r="R319" s="277">
        <f>IF(H319&gt;0, rate1(1,$L$52,$L$51,$L$54,L319,$L$53,$L$50,P319),"")</f>
        <v>2514.4555258071136</v>
      </c>
      <c r="S319" s="323">
        <f t="shared" si="218"/>
        <v>2.3193912835795838</v>
      </c>
      <c r="T319" s="323">
        <f t="shared" si="219"/>
        <v>9.6270591788247775E-2</v>
      </c>
      <c r="U319" s="328">
        <f t="shared" si="220"/>
        <v>9.3790285104557523</v>
      </c>
      <c r="V319" s="336">
        <f t="shared" si="221"/>
        <v>9.3790285104557523</v>
      </c>
      <c r="W319" s="328">
        <f t="shared" si="222"/>
        <v>5.292692594046855E-3</v>
      </c>
      <c r="X319" s="328">
        <f t="shared" si="223"/>
        <v>60425.474190952453</v>
      </c>
      <c r="Y319" s="328">
        <f t="shared" ref="Y319:Y382" si="237">IF(H319&gt;0, $C$54*$L$55*$L$55*V319*V319/(($B$19*(B319-C319))^0.333)*1000,"")</f>
        <v>184.88160935673281</v>
      </c>
      <c r="Z319" s="108">
        <f>IF(H319&gt;0, rate1(1,$L$52,$L$51,$L$54,U319,$L$53,$L$50,Y319),"")</f>
        <v>2514.7151254206965</v>
      </c>
      <c r="AA319" s="336">
        <f t="shared" si="224"/>
        <v>2.3271415064041725</v>
      </c>
      <c r="AB319" s="336">
        <f t="shared" si="225"/>
        <v>-3.988039382768727E-3</v>
      </c>
      <c r="AC319" s="328">
        <f t="shared" si="226"/>
        <v>9.6270591788247775E-2</v>
      </c>
      <c r="AD319" s="328">
        <f t="shared" si="227"/>
        <v>-0.20774776209946907</v>
      </c>
      <c r="AE319" s="328">
        <f t="shared" si="228"/>
        <v>-3.0335693098337183E-2</v>
      </c>
      <c r="AF319" s="328">
        <f t="shared" si="229"/>
        <v>2199.9074985756492</v>
      </c>
      <c r="AG319" s="328">
        <f t="shared" si="230"/>
        <v>2168.9968359003274</v>
      </c>
      <c r="AH319" s="328">
        <f t="shared" si="231"/>
        <v>9.3598174714519136</v>
      </c>
      <c r="AI319" s="328">
        <f t="shared" si="232"/>
        <v>38.286854072452094</v>
      </c>
      <c r="AJ319" s="328">
        <f t="shared" si="233"/>
        <v>10.378614740022199</v>
      </c>
      <c r="AK319" s="337">
        <f t="shared" si="234"/>
        <v>1912.1131772840356</v>
      </c>
      <c r="AL319" s="42">
        <f t="shared" si="235"/>
        <v>32.061939814396403</v>
      </c>
    </row>
    <row r="320" spans="1:38" ht="15" x14ac:dyDescent="0.15">
      <c r="A320" s="40"/>
      <c r="B320" s="328">
        <f t="shared" si="203"/>
        <v>2199.9074985756492</v>
      </c>
      <c r="C320" s="328">
        <f t="shared" si="204"/>
        <v>2168.9968359003274</v>
      </c>
      <c r="D320" s="328">
        <f t="shared" si="205"/>
        <v>9.3598174714519136</v>
      </c>
      <c r="E320" s="328">
        <f t="shared" si="206"/>
        <v>262.98090449370733</v>
      </c>
      <c r="F320" s="328">
        <f t="shared" si="207"/>
        <v>263.03219147801605</v>
      </c>
      <c r="G320" s="328">
        <f t="shared" si="208"/>
        <v>60505.859665306401</v>
      </c>
      <c r="H320" s="313">
        <f t="shared" si="209"/>
        <v>0.02</v>
      </c>
      <c r="I320" s="328">
        <f t="shared" si="210"/>
        <v>24.728530140257501</v>
      </c>
      <c r="J320" s="328">
        <f t="shared" si="211"/>
        <v>859</v>
      </c>
      <c r="K320" s="335">
        <f t="shared" si="212"/>
        <v>-1</v>
      </c>
      <c r="L320" s="323">
        <f t="shared" si="213"/>
        <v>9.339817471451914</v>
      </c>
      <c r="M320" s="323">
        <f t="shared" si="214"/>
        <v>9.3498174714519138</v>
      </c>
      <c r="N320" s="328">
        <f t="shared" si="215"/>
        <v>-0.12676908210089266</v>
      </c>
      <c r="O320" s="328">
        <f t="shared" si="216"/>
        <v>10.186500589705544</v>
      </c>
      <c r="P320" s="332">
        <f t="shared" si="236"/>
        <v>183.98284210603816</v>
      </c>
      <c r="Q320" s="328">
        <f t="shared" si="217"/>
        <v>59819.408811742484</v>
      </c>
      <c r="R320" s="277">
        <f>IF(H320&gt;0, rate1(1,$L$52,$L$51,$L$54,L320,$L$53,$L$50,P320),"")</f>
        <v>2514.1213058049925</v>
      </c>
      <c r="S320" s="323">
        <f t="shared" si="218"/>
        <v>2.3357742882619772</v>
      </c>
      <c r="T320" s="323">
        <f t="shared" si="219"/>
        <v>9.4903070986518512E-2</v>
      </c>
      <c r="U320" s="328">
        <f t="shared" si="220"/>
        <v>9.3598174714519136</v>
      </c>
      <c r="V320" s="336">
        <f t="shared" si="221"/>
        <v>9.3598174714519136</v>
      </c>
      <c r="W320" s="328">
        <f t="shared" si="222"/>
        <v>5.2710327835114867E-3</v>
      </c>
      <c r="X320" s="328">
        <f t="shared" si="223"/>
        <v>60026.182618199447</v>
      </c>
      <c r="Y320" s="328">
        <f t="shared" si="237"/>
        <v>184.37660643595243</v>
      </c>
      <c r="Z320" s="108">
        <f>IF(H320&gt;0, rate1(1,$L$52,$L$51,$L$54,U320,$L$53,$L$50,Y320),"")</f>
        <v>2514.3822088289571</v>
      </c>
      <c r="AA320" s="336">
        <f t="shared" si="224"/>
        <v>2.3436049975548596</v>
      </c>
      <c r="AB320" s="336">
        <f t="shared" si="225"/>
        <v>-3.9230523800550757E-3</v>
      </c>
      <c r="AC320" s="328">
        <f t="shared" si="226"/>
        <v>9.4903070986518512E-2</v>
      </c>
      <c r="AD320" s="328">
        <f t="shared" si="227"/>
        <v>-0.21074133631398617</v>
      </c>
      <c r="AE320" s="328">
        <f t="shared" si="228"/>
        <v>-3.1317851748690041E-2</v>
      </c>
      <c r="AF320" s="328">
        <f t="shared" si="229"/>
        <v>2199.6858264225621</v>
      </c>
      <c r="AG320" s="328">
        <f t="shared" si="230"/>
        <v>2168.9019328293407</v>
      </c>
      <c r="AH320" s="328">
        <f t="shared" si="231"/>
        <v>9.3406047725652979</v>
      </c>
      <c r="AI320" s="328">
        <f t="shared" si="232"/>
        <v>37.748007929208356</v>
      </c>
      <c r="AJ320" s="328">
        <f t="shared" si="233"/>
        <v>10.389100297780312</v>
      </c>
      <c r="AK320" s="337">
        <f t="shared" si="234"/>
        <v>1914.4449793907811</v>
      </c>
      <c r="AL320" s="42">
        <f t="shared" si="235"/>
        <v>32.09482822204464</v>
      </c>
    </row>
    <row r="321" spans="1:38" ht="15" x14ac:dyDescent="0.15">
      <c r="A321" s="40"/>
      <c r="B321" s="328">
        <f t="shared" si="203"/>
        <v>2199.6858264225621</v>
      </c>
      <c r="C321" s="328">
        <f t="shared" si="204"/>
        <v>2168.9019328293407</v>
      </c>
      <c r="D321" s="328">
        <f t="shared" si="205"/>
        <v>9.3406047725652979</v>
      </c>
      <c r="E321" s="328">
        <f t="shared" si="206"/>
        <v>262.87605388792406</v>
      </c>
      <c r="F321" s="328">
        <f t="shared" si="207"/>
        <v>262.92847919081566</v>
      </c>
      <c r="G321" s="328">
        <f t="shared" si="208"/>
        <v>60109.521065795649</v>
      </c>
      <c r="H321" s="313">
        <f t="shared" si="209"/>
        <v>0.02</v>
      </c>
      <c r="I321" s="328">
        <f t="shared" si="210"/>
        <v>24.627114874577092</v>
      </c>
      <c r="J321" s="328">
        <f t="shared" si="211"/>
        <v>859</v>
      </c>
      <c r="K321" s="335">
        <f t="shared" si="212"/>
        <v>-1</v>
      </c>
      <c r="L321" s="323">
        <f t="shared" si="213"/>
        <v>9.3206047725652983</v>
      </c>
      <c r="M321" s="323">
        <f t="shared" si="214"/>
        <v>9.3306047725652981</v>
      </c>
      <c r="N321" s="328">
        <f t="shared" si="215"/>
        <v>-0.12651951855707466</v>
      </c>
      <c r="O321" s="328">
        <f t="shared" si="216"/>
        <v>10.048571381228616</v>
      </c>
      <c r="P321" s="332">
        <f t="shared" si="236"/>
        <v>183.47841225565901</v>
      </c>
      <c r="Q321" s="328">
        <f t="shared" si="217"/>
        <v>59422.073758827915</v>
      </c>
      <c r="R321" s="277">
        <f>IF(H321&gt;0, rate1(1,$L$52,$L$51,$L$54,L321,$L$53,$L$50,P321),"")</f>
        <v>2513.7853751893472</v>
      </c>
      <c r="S321" s="323">
        <f t="shared" si="218"/>
        <v>2.3524222958585441</v>
      </c>
      <c r="T321" s="323">
        <f t="shared" si="219"/>
        <v>9.3550305214953292E-2</v>
      </c>
      <c r="U321" s="328">
        <f t="shared" si="220"/>
        <v>9.3406047725652979</v>
      </c>
      <c r="V321" s="336">
        <f t="shared" si="221"/>
        <v>9.3406047725652979</v>
      </c>
      <c r="W321" s="328">
        <f t="shared" si="222"/>
        <v>5.2494155184916735E-3</v>
      </c>
      <c r="X321" s="328">
        <f t="shared" si="223"/>
        <v>59628.159344182401</v>
      </c>
      <c r="Y321" s="328">
        <f t="shared" si="237"/>
        <v>183.87190600548672</v>
      </c>
      <c r="Z321" s="108">
        <f>IF(H321&gt;0, rate1(1,$L$52,$L$51,$L$54,U321,$L$53,$L$50,Y321),"")</f>
        <v>2514.0475911463609</v>
      </c>
      <c r="AA321" s="336">
        <f t="shared" si="224"/>
        <v>2.3603346763438156</v>
      </c>
      <c r="AB321" s="336">
        <f t="shared" si="225"/>
        <v>-3.8589147286905729E-3</v>
      </c>
      <c r="AC321" s="328">
        <f t="shared" si="226"/>
        <v>9.3550305214953292E-2</v>
      </c>
      <c r="AD321" s="328">
        <f t="shared" si="227"/>
        <v>-0.21378871991967757</v>
      </c>
      <c r="AE321" s="328">
        <f t="shared" si="228"/>
        <v>-3.234098180797252E-2</v>
      </c>
      <c r="AF321" s="328">
        <f t="shared" si="229"/>
        <v>2199.46575659879</v>
      </c>
      <c r="AG321" s="328">
        <f t="shared" si="230"/>
        <v>2168.8083825241256</v>
      </c>
      <c r="AH321" s="328">
        <f t="shared" si="231"/>
        <v>9.3213904135617636</v>
      </c>
      <c r="AI321" s="328">
        <f t="shared" si="232"/>
        <v>37.214913468062782</v>
      </c>
      <c r="AJ321" s="328">
        <f t="shared" si="233"/>
        <v>10.399437773743662</v>
      </c>
      <c r="AK321" s="337">
        <f t="shared" si="234"/>
        <v>1916.7289550611906</v>
      </c>
      <c r="AL321" s="42">
        <f t="shared" si="235"/>
        <v>32.12725376085583</v>
      </c>
    </row>
    <row r="322" spans="1:38" ht="15" x14ac:dyDescent="0.15">
      <c r="A322" s="40"/>
      <c r="B322" s="328">
        <f t="shared" si="203"/>
        <v>2199.46575659879</v>
      </c>
      <c r="C322" s="328">
        <f t="shared" si="204"/>
        <v>2168.8083825241256</v>
      </c>
      <c r="D322" s="328">
        <f t="shared" si="205"/>
        <v>9.3213904135617636</v>
      </c>
      <c r="E322" s="328">
        <f t="shared" si="206"/>
        <v>262.7689587891611</v>
      </c>
      <c r="F322" s="328">
        <f t="shared" si="207"/>
        <v>262.82250633854255</v>
      </c>
      <c r="G322" s="328">
        <f t="shared" si="208"/>
        <v>59714.462571614233</v>
      </c>
      <c r="H322" s="313">
        <f t="shared" si="209"/>
        <v>0.02</v>
      </c>
      <c r="I322" s="328">
        <f t="shared" si="210"/>
        <v>24.525899259731524</v>
      </c>
      <c r="J322" s="328">
        <f t="shared" si="211"/>
        <v>859</v>
      </c>
      <c r="K322" s="335">
        <f t="shared" si="212"/>
        <v>-1</v>
      </c>
      <c r="L322" s="323">
        <f t="shared" si="213"/>
        <v>9.301390413561764</v>
      </c>
      <c r="M322" s="323">
        <f t="shared" si="214"/>
        <v>9.3113904135617638</v>
      </c>
      <c r="N322" s="328">
        <f t="shared" si="215"/>
        <v>-0.12626988902457725</v>
      </c>
      <c r="O322" s="328">
        <f t="shared" si="216"/>
        <v>9.9116410302540157</v>
      </c>
      <c r="P322" s="332">
        <f t="shared" si="236"/>
        <v>182.97428584818127</v>
      </c>
      <c r="Q322" s="328">
        <f t="shared" si="217"/>
        <v>59026.025726407555</v>
      </c>
      <c r="R322" s="277">
        <f>IF(H322&gt;0, rate1(1,$L$52,$L$51,$L$54,L322,$L$53,$L$50,P322),"")</f>
        <v>2513.4477213520868</v>
      </c>
      <c r="S322" s="323">
        <f t="shared" si="218"/>
        <v>2.3693440101354653</v>
      </c>
      <c r="T322" s="323">
        <f t="shared" si="219"/>
        <v>9.2211955571402202E-2</v>
      </c>
      <c r="U322" s="328">
        <f t="shared" si="220"/>
        <v>9.3213904135617636</v>
      </c>
      <c r="V322" s="336">
        <f t="shared" si="221"/>
        <v>9.3213904135617636</v>
      </c>
      <c r="W322" s="328">
        <f t="shared" si="222"/>
        <v>5.2278408101997798E-3</v>
      </c>
      <c r="X322" s="328">
        <f t="shared" si="223"/>
        <v>59231.417045705741</v>
      </c>
      <c r="Y322" s="328">
        <f t="shared" si="237"/>
        <v>183.36750862297907</v>
      </c>
      <c r="Z322" s="108">
        <f>IF(H322&gt;0, rate1(1,$L$52,$L$51,$L$54,U322,$L$53,$L$50,Y322),"")</f>
        <v>2513.711259856103</v>
      </c>
      <c r="AA322" s="336">
        <f t="shared" si="224"/>
        <v>2.3773392872290855</v>
      </c>
      <c r="AB322" s="336">
        <f t="shared" si="225"/>
        <v>-3.7956085756597319E-3</v>
      </c>
      <c r="AC322" s="328">
        <f t="shared" si="226"/>
        <v>9.2211955571402202E-2</v>
      </c>
      <c r="AD322" s="328">
        <f t="shared" si="227"/>
        <v>-0.21689161536665885</v>
      </c>
      <c r="AE322" s="328">
        <f t="shared" si="228"/>
        <v>-3.3407167137677211E-2</v>
      </c>
      <c r="AF322" s="328">
        <f t="shared" si="229"/>
        <v>2199.2472747541942</v>
      </c>
      <c r="AG322" s="328">
        <f t="shared" si="230"/>
        <v>2168.7161705685544</v>
      </c>
      <c r="AH322" s="328">
        <f t="shared" si="231"/>
        <v>9.3021743942067108</v>
      </c>
      <c r="AI322" s="328">
        <f t="shared" si="232"/>
        <v>36.687437255228687</v>
      </c>
      <c r="AJ322" s="328">
        <f t="shared" si="233"/>
        <v>10.409628728536781</v>
      </c>
      <c r="AK322" s="337">
        <f t="shared" si="234"/>
        <v>1918.9659256862608</v>
      </c>
      <c r="AL322" s="42">
        <f t="shared" si="235"/>
        <v>32.159221371524893</v>
      </c>
    </row>
    <row r="323" spans="1:38" ht="15" x14ac:dyDescent="0.15">
      <c r="A323" s="40"/>
      <c r="B323" s="328">
        <f t="shared" si="203"/>
        <v>2199.2472747541942</v>
      </c>
      <c r="C323" s="328">
        <f t="shared" si="204"/>
        <v>2168.7161705685544</v>
      </c>
      <c r="D323" s="328">
        <f t="shared" si="205"/>
        <v>9.3021743942067108</v>
      </c>
      <c r="E323" s="328">
        <f t="shared" si="206"/>
        <v>262.6596506057486</v>
      </c>
      <c r="F323" s="328">
        <f t="shared" si="207"/>
        <v>262.71430469745485</v>
      </c>
      <c r="G323" s="328">
        <f t="shared" si="208"/>
        <v>59320.696347188692</v>
      </c>
      <c r="H323" s="313">
        <f t="shared" si="209"/>
        <v>0.02</v>
      </c>
      <c r="I323" s="328">
        <f t="shared" si="210"/>
        <v>24.424883348511869</v>
      </c>
      <c r="J323" s="328">
        <f t="shared" si="211"/>
        <v>859</v>
      </c>
      <c r="K323" s="335">
        <f t="shared" si="212"/>
        <v>-1</v>
      </c>
      <c r="L323" s="323">
        <f t="shared" si="213"/>
        <v>9.2821743942067112</v>
      </c>
      <c r="M323" s="323">
        <f t="shared" si="214"/>
        <v>9.292174394206711</v>
      </c>
      <c r="N323" s="328">
        <f t="shared" si="215"/>
        <v>-0.12602019348874194</v>
      </c>
      <c r="O323" s="328">
        <f t="shared" si="216"/>
        <v>9.7757004631220887</v>
      </c>
      <c r="P323" s="332">
        <f t="shared" si="236"/>
        <v>182.47046344451323</v>
      </c>
      <c r="Q323" s="328">
        <f t="shared" si="217"/>
        <v>58631.276748992939</v>
      </c>
      <c r="R323" s="277">
        <f>IF(H323&gt;0, rate1(1,$L$52,$L$51,$L$54,L323,$L$53,$L$50,P323),"")</f>
        <v>2513.1083315635624</v>
      </c>
      <c r="S323" s="323">
        <f t="shared" si="218"/>
        <v>2.3865484503154386</v>
      </c>
      <c r="T323" s="323">
        <f t="shared" si="219"/>
        <v>9.0887695601313073E-2</v>
      </c>
      <c r="U323" s="328">
        <f t="shared" si="220"/>
        <v>9.3021743942067108</v>
      </c>
      <c r="V323" s="336">
        <f t="shared" si="221"/>
        <v>9.3021743942067108</v>
      </c>
      <c r="W323" s="328">
        <f t="shared" si="222"/>
        <v>5.206308669919224E-3</v>
      </c>
      <c r="X323" s="328">
        <f t="shared" si="223"/>
        <v>58835.967969790057</v>
      </c>
      <c r="Y323" s="328">
        <f t="shared" si="237"/>
        <v>182.86341484795889</v>
      </c>
      <c r="Z323" s="108">
        <f>IF(H323&gt;0, rate1(1,$L$52,$L$51,$L$54,U323,$L$53,$L$50,Y323),"")</f>
        <v>2513.3732023209068</v>
      </c>
      <c r="AA323" s="336">
        <f t="shared" si="224"/>
        <v>2.3946278915158232</v>
      </c>
      <c r="AB323" s="336">
        <f t="shared" si="225"/>
        <v>-3.7331166984337872E-3</v>
      </c>
      <c r="AC323" s="328">
        <f t="shared" si="226"/>
        <v>9.0887695601313073E-2</v>
      </c>
      <c r="AD323" s="328">
        <f t="shared" si="227"/>
        <v>-0.22005178883324067</v>
      </c>
      <c r="AE323" s="328">
        <f t="shared" si="228"/>
        <v>-3.4518618100488584E-2</v>
      </c>
      <c r="AF323" s="328">
        <f t="shared" si="229"/>
        <v>2199.030366865104</v>
      </c>
      <c r="AG323" s="328">
        <f t="shared" si="230"/>
        <v>2168.625282872953</v>
      </c>
      <c r="AH323" s="328">
        <f t="shared" si="231"/>
        <v>9.2829567142649232</v>
      </c>
      <c r="AI323" s="328">
        <f t="shared" si="232"/>
        <v>36.165450752680499</v>
      </c>
      <c r="AJ323" s="328">
        <f t="shared" si="233"/>
        <v>10.419674687079192</v>
      </c>
      <c r="AK323" s="337">
        <f t="shared" si="234"/>
        <v>1921.1566962850866</v>
      </c>
      <c r="AL323" s="42">
        <f t="shared" si="235"/>
        <v>32.190735880127136</v>
      </c>
    </row>
    <row r="324" spans="1:38" ht="15" x14ac:dyDescent="0.15">
      <c r="A324" s="40"/>
      <c r="B324" s="328">
        <f t="shared" si="203"/>
        <v>2199.030366865104</v>
      </c>
      <c r="C324" s="328">
        <f t="shared" si="204"/>
        <v>2168.625282872953</v>
      </c>
      <c r="D324" s="328">
        <f t="shared" si="205"/>
        <v>9.2829567142649232</v>
      </c>
      <c r="E324" s="328">
        <f t="shared" si="206"/>
        <v>262.54816003702967</v>
      </c>
      <c r="F324" s="328">
        <f t="shared" si="207"/>
        <v>262.60390532138911</v>
      </c>
      <c r="G324" s="328">
        <f t="shared" si="208"/>
        <v>58928.23414265125</v>
      </c>
      <c r="H324" s="313">
        <f t="shared" si="209"/>
        <v>0.02</v>
      </c>
      <c r="I324" s="328">
        <f t="shared" si="210"/>
        <v>24.32406719372084</v>
      </c>
      <c r="J324" s="328">
        <f t="shared" si="211"/>
        <v>859</v>
      </c>
      <c r="K324" s="335">
        <f t="shared" si="212"/>
        <v>-1</v>
      </c>
      <c r="L324" s="323">
        <f t="shared" si="213"/>
        <v>9.2629567142649236</v>
      </c>
      <c r="M324" s="323">
        <f t="shared" si="214"/>
        <v>9.2729567142649234</v>
      </c>
      <c r="N324" s="328">
        <f t="shared" si="215"/>
        <v>-0.12577043193498838</v>
      </c>
      <c r="O324" s="328">
        <f t="shared" si="216"/>
        <v>9.6407408155279626</v>
      </c>
      <c r="P324" s="332">
        <f t="shared" si="236"/>
        <v>181.96694560746363</v>
      </c>
      <c r="Q324" s="328">
        <f t="shared" si="217"/>
        <v>58237.838451565134</v>
      </c>
      <c r="R324" s="277">
        <f>IF(H324&gt;0, rate1(1,$L$52,$L$51,$L$54,L324,$L$53,$L$50,P324),"")</f>
        <v>2512.7671929711141</v>
      </c>
      <c r="S324" s="323">
        <f t="shared" si="218"/>
        <v>2.4040449674372608</v>
      </c>
      <c r="T324" s="323">
        <f t="shared" si="219"/>
        <v>8.9577210738877838E-2</v>
      </c>
      <c r="U324" s="328">
        <f t="shared" si="220"/>
        <v>9.2829567142649232</v>
      </c>
      <c r="V324" s="336">
        <f t="shared" si="221"/>
        <v>9.2829567142649232</v>
      </c>
      <c r="W324" s="328">
        <f t="shared" si="222"/>
        <v>5.1848191089405304E-3</v>
      </c>
      <c r="X324" s="328">
        <f t="shared" si="223"/>
        <v>58441.823947247904</v>
      </c>
      <c r="Y324" s="328">
        <f t="shared" si="237"/>
        <v>182.35962524184828</v>
      </c>
      <c r="Z324" s="108">
        <f>IF(H324&gt;0, rate1(1,$L$52,$L$51,$L$54,U324,$L$53,$L$50,Y324),"")</f>
        <v>2513.033405781583</v>
      </c>
      <c r="AA324" s="336">
        <f t="shared" si="224"/>
        <v>2.412209883792634</v>
      </c>
      <c r="AB324" s="336">
        <f t="shared" si="225"/>
        <v>-3.6714224765345563E-3</v>
      </c>
      <c r="AC324" s="328">
        <f t="shared" si="226"/>
        <v>8.9577210738877838E-2</v>
      </c>
      <c r="AD324" s="328">
        <f t="shared" si="227"/>
        <v>-0.22327107346868644</v>
      </c>
      <c r="AE324" s="328">
        <f t="shared" si="228"/>
        <v>-3.5677680505673021E-2</v>
      </c>
      <c r="AF324" s="328">
        <f t="shared" si="229"/>
        <v>2198.8150192224302</v>
      </c>
      <c r="AG324" s="328">
        <f t="shared" si="230"/>
        <v>2168.5357056622142</v>
      </c>
      <c r="AH324" s="328">
        <f t="shared" si="231"/>
        <v>9.2637373735005628</v>
      </c>
      <c r="AI324" s="328">
        <f t="shared" si="232"/>
        <v>35.648830098327217</v>
      </c>
      <c r="AJ324" s="328">
        <f t="shared" si="233"/>
        <v>10.429577139884284</v>
      </c>
      <c r="AK324" s="337">
        <f t="shared" si="234"/>
        <v>1923.3020560074456</v>
      </c>
      <c r="AL324" s="42">
        <f t="shared" si="235"/>
        <v>32.221802002323692</v>
      </c>
    </row>
    <row r="325" spans="1:38" ht="15" x14ac:dyDescent="0.15">
      <c r="A325" s="40"/>
      <c r="B325" s="328">
        <f t="shared" si="203"/>
        <v>2198.8150192224302</v>
      </c>
      <c r="C325" s="328">
        <f t="shared" si="204"/>
        <v>2168.5357056622142</v>
      </c>
      <c r="D325" s="328">
        <f t="shared" si="205"/>
        <v>9.2637373735005628</v>
      </c>
      <c r="E325" s="328">
        <f t="shared" si="206"/>
        <v>262.43451709901979</v>
      </c>
      <c r="F325" s="328">
        <f t="shared" si="207"/>
        <v>262.49133856802473</v>
      </c>
      <c r="G325" s="328">
        <f t="shared" si="208"/>
        <v>58537.087306775851</v>
      </c>
      <c r="H325" s="313">
        <f t="shared" si="209"/>
        <v>0.02</v>
      </c>
      <c r="I325" s="328">
        <f t="shared" si="210"/>
        <v>24.223450848172799</v>
      </c>
      <c r="J325" s="328">
        <f t="shared" si="211"/>
        <v>859</v>
      </c>
      <c r="K325" s="335">
        <f t="shared" si="212"/>
        <v>-1</v>
      </c>
      <c r="L325" s="323">
        <f t="shared" si="213"/>
        <v>9.2437373735005632</v>
      </c>
      <c r="M325" s="323">
        <f t="shared" si="214"/>
        <v>9.253737373500563</v>
      </c>
      <c r="N325" s="328">
        <f t="shared" si="215"/>
        <v>-0.12552060434880019</v>
      </c>
      <c r="O325" s="328">
        <f t="shared" si="216"/>
        <v>9.5067534248312313</v>
      </c>
      <c r="P325" s="332">
        <f t="shared" si="236"/>
        <v>181.46373290175185</v>
      </c>
      <c r="Q325" s="328">
        <f t="shared" si="217"/>
        <v>57845.722062288565</v>
      </c>
      <c r="R325" s="277">
        <f>IF(H325&gt;0, rate1(1,$L$52,$L$51,$L$54,L325,$L$53,$L$50,P325),"")</f>
        <v>2512.4242925975996</v>
      </c>
      <c r="S325" s="323">
        <f t="shared" si="218"/>
        <v>2.421843261656957</v>
      </c>
      <c r="T325" s="323">
        <f t="shared" si="219"/>
        <v>8.8280197778286551E-2</v>
      </c>
      <c r="U325" s="328">
        <f t="shared" si="220"/>
        <v>9.2637373735005628</v>
      </c>
      <c r="V325" s="336">
        <f t="shared" si="221"/>
        <v>9.2637373735005628</v>
      </c>
      <c r="W325" s="328">
        <f t="shared" si="222"/>
        <v>5.1633721384334308E-3</v>
      </c>
      <c r="X325" s="328">
        <f t="shared" si="223"/>
        <v>58048.99640568113</v>
      </c>
      <c r="Y325" s="328">
        <f t="shared" si="237"/>
        <v>181.85614036797247</v>
      </c>
      <c r="Z325" s="108">
        <f>IF(H325&gt;0, rate1(1,$L$52,$L$51,$L$54,U325,$L$53,$L$50,Y325),"")</f>
        <v>2512.6918573555763</v>
      </c>
      <c r="AA325" s="336">
        <f t="shared" si="224"/>
        <v>2.43009500931361</v>
      </c>
      <c r="AB325" s="336">
        <f t="shared" si="225"/>
        <v>-3.6105098645939954E-3</v>
      </c>
      <c r="AC325" s="328">
        <f t="shared" si="226"/>
        <v>8.8280197778286551E-2</v>
      </c>
      <c r="AD325" s="328">
        <f t="shared" si="227"/>
        <v>-0.22655137282575519</v>
      </c>
      <c r="AE325" s="328">
        <f t="shared" si="228"/>
        <v>-3.6886845303969219E-2</v>
      </c>
      <c r="AF325" s="328">
        <f t="shared" si="229"/>
        <v>2198.6012184203032</v>
      </c>
      <c r="AG325" s="328">
        <f t="shared" si="230"/>
        <v>2168.447425464436</v>
      </c>
      <c r="AH325" s="328">
        <f t="shared" si="231"/>
        <v>9.2445163716771717</v>
      </c>
      <c r="AI325" s="328">
        <f t="shared" si="232"/>
        <v>35.137455898029671</v>
      </c>
      <c r="AJ325" s="328">
        <f t="shared" si="233"/>
        <v>10.439337544300404</v>
      </c>
      <c r="AK325" s="337">
        <f t="shared" si="234"/>
        <v>1925.4027786143913</v>
      </c>
      <c r="AL325" s="42">
        <f t="shared" si="235"/>
        <v>32.252424347378152</v>
      </c>
    </row>
    <row r="326" spans="1:38" ht="15.75" thickBot="1" x14ac:dyDescent="0.2">
      <c r="A326" s="43"/>
      <c r="B326" s="328">
        <f t="shared" si="203"/>
        <v>2198.6012184203032</v>
      </c>
      <c r="C326" s="328">
        <f t="shared" si="204"/>
        <v>2168.447425464436</v>
      </c>
      <c r="D326" s="328">
        <f t="shared" si="205"/>
        <v>9.2445163716771717</v>
      </c>
      <c r="E326" s="328">
        <f t="shared" si="206"/>
        <v>262.31875114893387</v>
      </c>
      <c r="F326" s="328">
        <f t="shared" si="207"/>
        <v>262.37663412397683</v>
      </c>
      <c r="G326" s="328">
        <f t="shared" si="208"/>
        <v>58147.266799368546</v>
      </c>
      <c r="H326" s="313">
        <f t="shared" si="209"/>
        <v>0.02</v>
      </c>
      <c r="I326" s="328">
        <f t="shared" si="210"/>
        <v>24.123034364693741</v>
      </c>
      <c r="J326" s="328">
        <f t="shared" si="211"/>
        <v>859</v>
      </c>
      <c r="K326" s="335">
        <f t="shared" si="212"/>
        <v>-1</v>
      </c>
      <c r="L326" s="323">
        <f t="shared" si="213"/>
        <v>9.2245163716771721</v>
      </c>
      <c r="M326" s="323">
        <f t="shared" si="214"/>
        <v>9.2345163716771719</v>
      </c>
      <c r="N326" s="328">
        <f t="shared" si="215"/>
        <v>-0.12527071071549045</v>
      </c>
      <c r="O326" s="328">
        <f t="shared" si="216"/>
        <v>9.3737298227133792</v>
      </c>
      <c r="P326" s="332">
        <f t="shared" si="236"/>
        <v>180.96082589401937</v>
      </c>
      <c r="Q326" s="328">
        <f t="shared" si="217"/>
        <v>57454.938424692613</v>
      </c>
      <c r="R326" s="277">
        <f>IF(H326&gt;0, rate1(1,$L$52,$L$51,$L$54,L326,$L$53,$L$50,P326),"")</f>
        <v>2512.0796173399021</v>
      </c>
      <c r="S326" s="323">
        <f t="shared" si="218"/>
        <v>2.4399534005574472</v>
      </c>
      <c r="T326" s="323">
        <f t="shared" si="219"/>
        <v>8.6996364373315524E-2</v>
      </c>
      <c r="U326" s="328">
        <f t="shared" si="220"/>
        <v>9.2445163716771717</v>
      </c>
      <c r="V326" s="336">
        <f t="shared" si="221"/>
        <v>9.2445163716771717</v>
      </c>
      <c r="W326" s="328">
        <f t="shared" si="222"/>
        <v>5.1419677697310817E-3</v>
      </c>
      <c r="X326" s="328">
        <f t="shared" si="223"/>
        <v>57657.496381929675</v>
      </c>
      <c r="Y326" s="328">
        <f t="shared" si="237"/>
        <v>181.35296079157047</v>
      </c>
      <c r="Z326" s="108">
        <f>IF(H326&gt;0, rate1(1,$L$52,$L$51,$L$54,U326,$L$53,$L$50,Y326),"")</f>
        <v>2512.3485440354884</v>
      </c>
      <c r="AA326" s="336">
        <f t="shared" si="224"/>
        <v>2.4482933823933086</v>
      </c>
      <c r="AB326" s="336">
        <f t="shared" si="225"/>
        <v>-3.5503633671473155E-3</v>
      </c>
      <c r="AC326" s="328">
        <f t="shared" si="226"/>
        <v>8.6996364373315524E-2</v>
      </c>
      <c r="AD326" s="328">
        <f t="shared" si="227"/>
        <v>-0.22989466449628576</v>
      </c>
      <c r="AE326" s="328">
        <f t="shared" si="228"/>
        <v>-3.8148759075259109E-2</v>
      </c>
      <c r="AF326" s="328">
        <f t="shared" si="229"/>
        <v>2198.3889513452145</v>
      </c>
      <c r="AG326" s="328">
        <f t="shared" si="230"/>
        <v>2168.3604291000629</v>
      </c>
      <c r="AH326" s="328">
        <f t="shared" si="231"/>
        <v>9.2252937085576558</v>
      </c>
      <c r="AI326" s="328">
        <f t="shared" si="232"/>
        <v>34.631213028764563</v>
      </c>
      <c r="AJ326" s="328">
        <f t="shared" si="233"/>
        <v>10.448957325697283</v>
      </c>
      <c r="AK326" s="337">
        <f t="shared" si="234"/>
        <v>1927.4596229380322</v>
      </c>
      <c r="AL326" s="42">
        <f t="shared" si="235"/>
        <v>32.282607421994562</v>
      </c>
    </row>
    <row r="327" spans="1:38" ht="15" x14ac:dyDescent="0.15">
      <c r="B327" s="328">
        <f t="shared" si="203"/>
        <v>2198.3889513452145</v>
      </c>
      <c r="C327" s="328">
        <f t="shared" si="204"/>
        <v>2168.3604291000629</v>
      </c>
      <c r="D327" s="328">
        <f t="shared" si="205"/>
        <v>9.2252937085576558</v>
      </c>
      <c r="E327" s="328">
        <f t="shared" si="206"/>
        <v>262.20089090862797</v>
      </c>
      <c r="F327" s="328">
        <f t="shared" si="207"/>
        <v>262.25982102878095</v>
      </c>
      <c r="G327" s="328">
        <f t="shared" si="208"/>
        <v>57758.783203138628</v>
      </c>
      <c r="H327" s="313">
        <f t="shared" si="209"/>
        <v>0.02</v>
      </c>
      <c r="I327" s="328">
        <f t="shared" si="210"/>
        <v>24.022817796121309</v>
      </c>
      <c r="J327" s="328">
        <f t="shared" si="211"/>
        <v>859</v>
      </c>
      <c r="K327" s="335">
        <f t="shared" si="212"/>
        <v>-1</v>
      </c>
      <c r="L327" s="323">
        <f t="shared" si="213"/>
        <v>9.2052937085576563</v>
      </c>
      <c r="M327" s="323">
        <f t="shared" si="214"/>
        <v>9.2152937085576561</v>
      </c>
      <c r="N327" s="328">
        <f t="shared" si="215"/>
        <v>-0.12502075102052146</v>
      </c>
      <c r="O327" s="328">
        <f t="shared" si="216"/>
        <v>9.2416617281593894</v>
      </c>
      <c r="P327" s="332">
        <f t="shared" si="236"/>
        <v>180.45822515283965</v>
      </c>
      <c r="Q327" s="328">
        <f t="shared" si="217"/>
        <v>57065.498009344607</v>
      </c>
      <c r="R327" s="277">
        <f>IF(H327&gt;0, rate1(1,$L$52,$L$51,$L$54,L327,$L$53,$L$50,P327),"")</f>
        <v>2511.7331539674183</v>
      </c>
      <c r="S327" s="323">
        <f t="shared" si="218"/>
        <v>2.4583858385413055</v>
      </c>
      <c r="T327" s="323">
        <f t="shared" si="219"/>
        <v>8.5725428563931116E-2</v>
      </c>
      <c r="U327" s="328">
        <f t="shared" si="220"/>
        <v>9.2252937085576558</v>
      </c>
      <c r="V327" s="336">
        <f t="shared" si="221"/>
        <v>9.2252937085576558</v>
      </c>
      <c r="W327" s="328">
        <f t="shared" si="222"/>
        <v>5.1206060140955856E-3</v>
      </c>
      <c r="X327" s="328">
        <f t="shared" si="223"/>
        <v>57267.334533999579</v>
      </c>
      <c r="Y327" s="328">
        <f t="shared" si="237"/>
        <v>180.85008707980566</v>
      </c>
      <c r="Z327" s="108">
        <f>IF(H327&gt;0, rate1(1,$L$52,$L$51,$L$54,U327,$L$53,$L$50,Y327),"")</f>
        <v>2512.0034526875802</v>
      </c>
      <c r="AA327" s="336">
        <f t="shared" si="224"/>
        <v>2.4668155058897301</v>
      </c>
      <c r="AB327" s="336">
        <f t="shared" si="225"/>
        <v>-3.4909680144058516E-3</v>
      </c>
      <c r="AC327" s="328">
        <f t="shared" si="226"/>
        <v>8.5725428563931116E-2</v>
      </c>
      <c r="AD327" s="328">
        <f t="shared" si="227"/>
        <v>-0.2333030039632252</v>
      </c>
      <c r="AE327" s="328">
        <f t="shared" si="228"/>
        <v>-3.9466235371673812E-2</v>
      </c>
      <c r="AF327" s="328">
        <f t="shared" si="229"/>
        <v>2198.1782051656301</v>
      </c>
      <c r="AG327" s="328">
        <f t="shared" si="230"/>
        <v>2168.2747036714991</v>
      </c>
      <c r="AH327" s="328">
        <f t="shared" si="231"/>
        <v>9.2060693839042838</v>
      </c>
      <c r="AI327" s="328">
        <f t="shared" si="232"/>
        <v>34.129990452418554</v>
      </c>
      <c r="AJ327" s="328">
        <f t="shared" si="233"/>
        <v>10.458437878600732</v>
      </c>
      <c r="AK327" s="337">
        <f t="shared" si="234"/>
        <v>1929.4733333216016</v>
      </c>
      <c r="AL327" s="42">
        <f t="shared" si="235"/>
        <v>32.312355633986272</v>
      </c>
    </row>
    <row r="328" spans="1:38" ht="15" x14ac:dyDescent="0.15">
      <c r="B328" s="328">
        <f t="shared" si="203"/>
        <v>2198.1782051656301</v>
      </c>
      <c r="C328" s="328">
        <f t="shared" si="204"/>
        <v>2168.2747036714991</v>
      </c>
      <c r="D328" s="328">
        <f t="shared" si="205"/>
        <v>9.2060693839042838</v>
      </c>
      <c r="E328" s="328">
        <f t="shared" si="206"/>
        <v>262.08096448702429</v>
      </c>
      <c r="F328" s="328">
        <f t="shared" si="207"/>
        <v>262.1409276978261</v>
      </c>
      <c r="G328" s="328">
        <f t="shared" si="208"/>
        <v>57371.646735080249</v>
      </c>
      <c r="H328" s="313">
        <f t="shared" si="209"/>
        <v>0.02</v>
      </c>
      <c r="I328" s="328">
        <f t="shared" si="210"/>
        <v>23.922801195304785</v>
      </c>
      <c r="J328" s="328">
        <f t="shared" si="211"/>
        <v>859</v>
      </c>
      <c r="K328" s="335">
        <f t="shared" si="212"/>
        <v>-1</v>
      </c>
      <c r="L328" s="323">
        <f t="shared" si="213"/>
        <v>9.1860693839042842</v>
      </c>
      <c r="M328" s="323">
        <f t="shared" si="214"/>
        <v>9.196069383904284</v>
      </c>
      <c r="N328" s="328">
        <f t="shared" si="215"/>
        <v>-0.1247707252492205</v>
      </c>
      <c r="O328" s="328">
        <f t="shared" si="216"/>
        <v>9.1105410407503022</v>
      </c>
      <c r="P328" s="332">
        <f t="shared" si="236"/>
        <v>179.95593124872931</v>
      </c>
      <c r="Q328" s="328">
        <f t="shared" si="217"/>
        <v>56677.410925044278</v>
      </c>
      <c r="R328" s="277">
        <f>IF(H328&gt;0, rate1(1,$L$52,$L$51,$L$54,L328,$L$53,$L$50,P328),"")</f>
        <v>2511.3848891205221</v>
      </c>
      <c r="S328" s="323">
        <f t="shared" si="218"/>
        <v>2.4771514373851775</v>
      </c>
      <c r="T328" s="323">
        <f t="shared" si="219"/>
        <v>8.446711832747969E-2</v>
      </c>
      <c r="U328" s="328">
        <f t="shared" si="220"/>
        <v>9.2060693839042838</v>
      </c>
      <c r="V328" s="336">
        <f t="shared" si="221"/>
        <v>9.2060693839042838</v>
      </c>
      <c r="W328" s="328">
        <f t="shared" si="222"/>
        <v>5.0992868827535176E-3</v>
      </c>
      <c r="X328" s="328">
        <f t="shared" si="223"/>
        <v>56878.521152497698</v>
      </c>
      <c r="Y328" s="328">
        <f t="shared" si="237"/>
        <v>180.34751980177643</v>
      </c>
      <c r="Z328" s="108">
        <f>IF(H328&gt;0, rate1(1,$L$52,$L$51,$L$54,U328,$L$53,$L$50,Y328),"")</f>
        <v>2511.6565700502556</v>
      </c>
      <c r="AA328" s="336">
        <f t="shared" si="224"/>
        <v>2.4856722918540535</v>
      </c>
      <c r="AB328" s="336">
        <f t="shared" si="225"/>
        <v>-3.4323093394908999E-3</v>
      </c>
      <c r="AC328" s="328">
        <f t="shared" si="226"/>
        <v>8.446711832747969E-2</v>
      </c>
      <c r="AD328" s="328">
        <f t="shared" si="227"/>
        <v>-0.23677852868686536</v>
      </c>
      <c r="AE328" s="328">
        <f t="shared" si="228"/>
        <v>-4.0842267033675335E-2</v>
      </c>
      <c r="AF328" s="328">
        <f t="shared" si="229"/>
        <v>2197.9689673220532</v>
      </c>
      <c r="AG328" s="328">
        <f t="shared" si="230"/>
        <v>2168.1902365531714</v>
      </c>
      <c r="AH328" s="328">
        <f t="shared" si="231"/>
        <v>9.1868433974787429</v>
      </c>
      <c r="AI328" s="328">
        <f t="shared" si="232"/>
        <v>33.633681039253119</v>
      </c>
      <c r="AJ328" s="328">
        <f t="shared" si="233"/>
        <v>10.467780567778302</v>
      </c>
      <c r="AK328" s="337">
        <f t="shared" si="234"/>
        <v>1931.4446400408681</v>
      </c>
      <c r="AL328" s="42">
        <f t="shared" si="235"/>
        <v>32.341673295784901</v>
      </c>
    </row>
    <row r="329" spans="1:38" ht="15" x14ac:dyDescent="0.15">
      <c r="B329" s="328">
        <f t="shared" si="203"/>
        <v>2197.9689673220532</v>
      </c>
      <c r="C329" s="328">
        <f t="shared" si="204"/>
        <v>2168.1902365531714</v>
      </c>
      <c r="D329" s="328">
        <f t="shared" si="205"/>
        <v>9.1868433974787429</v>
      </c>
      <c r="E329" s="328">
        <f t="shared" si="206"/>
        <v>261.95899940156687</v>
      </c>
      <c r="F329" s="328">
        <f t="shared" si="207"/>
        <v>262.01998194429558</v>
      </c>
      <c r="G329" s="328">
        <f t="shared" si="208"/>
        <v>56985.867257388629</v>
      </c>
      <c r="H329" s="313">
        <f t="shared" si="209"/>
        <v>0.02</v>
      </c>
      <c r="I329" s="328">
        <f t="shared" si="210"/>
        <v>23.822984615105455</v>
      </c>
      <c r="J329" s="328">
        <f t="shared" si="211"/>
        <v>859</v>
      </c>
      <c r="K329" s="335">
        <f t="shared" si="212"/>
        <v>-1</v>
      </c>
      <c r="L329" s="323">
        <f t="shared" si="213"/>
        <v>9.1668433974787433</v>
      </c>
      <c r="M329" s="323">
        <f t="shared" si="214"/>
        <v>9.1768433974787431</v>
      </c>
      <c r="N329" s="328">
        <f t="shared" si="215"/>
        <v>-0.12452063338701436</v>
      </c>
      <c r="O329" s="328">
        <f t="shared" si="216"/>
        <v>8.9803598342470714</v>
      </c>
      <c r="P329" s="332">
        <f t="shared" si="236"/>
        <v>179.45394475416037</v>
      </c>
      <c r="Q329" s="328">
        <f t="shared" si="217"/>
        <v>56290.686929562813</v>
      </c>
      <c r="R329" s="277">
        <f>IF(H329&gt;0, rate1(1,$L$52,$L$51,$L$54,L329,$L$53,$L$50,P329),"")</f>
        <v>2511.0348093090079</v>
      </c>
      <c r="S329" s="323">
        <f t="shared" si="218"/>
        <v>2.4962614880425553</v>
      </c>
      <c r="T329" s="323">
        <f t="shared" si="219"/>
        <v>8.322117115365657E-2</v>
      </c>
      <c r="U329" s="328">
        <f t="shared" si="220"/>
        <v>9.1868433974787429</v>
      </c>
      <c r="V329" s="336">
        <f t="shared" si="221"/>
        <v>9.1868433974787429</v>
      </c>
      <c r="W329" s="328">
        <f t="shared" si="222"/>
        <v>5.0780103869954019E-3</v>
      </c>
      <c r="X329" s="328">
        <f t="shared" si="223"/>
        <v>56491.066171600054</v>
      </c>
      <c r="Y329" s="328">
        <f t="shared" si="237"/>
        <v>179.84525952852866</v>
      </c>
      <c r="Z329" s="108">
        <f>IF(H329&gt;0, rate1(1,$L$52,$L$51,$L$54,U329,$L$53,$L$50,Y329),"")</f>
        <v>2511.3078827325185</v>
      </c>
      <c r="AA329" s="336">
        <f t="shared" si="224"/>
        <v>2.5048750834343885</v>
      </c>
      <c r="AB329" s="336">
        <f t="shared" si="225"/>
        <v>-3.3743733568945091E-3</v>
      </c>
      <c r="AC329" s="328">
        <f t="shared" si="226"/>
        <v>8.322117115365657E-2</v>
      </c>
      <c r="AD329" s="328">
        <f t="shared" si="227"/>
        <v>-0.24032346244049752</v>
      </c>
      <c r="AE329" s="328">
        <f t="shared" si="228"/>
        <v>-4.2280039525728917E-2</v>
      </c>
      <c r="AF329" s="328">
        <f t="shared" si="229"/>
        <v>2197.7612255175127</v>
      </c>
      <c r="AG329" s="328">
        <f t="shared" si="230"/>
        <v>2168.1070153820178</v>
      </c>
      <c r="AH329" s="328">
        <f t="shared" si="231"/>
        <v>9.1676157490420049</v>
      </c>
      <c r="AI329" s="328">
        <f t="shared" si="232"/>
        <v>33.142181400726002</v>
      </c>
      <c r="AJ329" s="328">
        <f t="shared" si="233"/>
        <v>10.476986729278504</v>
      </c>
      <c r="AK329" s="337">
        <f t="shared" si="234"/>
        <v>1933.3742597078524</v>
      </c>
      <c r="AL329" s="42">
        <f t="shared" si="235"/>
        <v>32.37056462779762</v>
      </c>
    </row>
    <row r="330" spans="1:38" ht="15" x14ac:dyDescent="0.15">
      <c r="B330" s="328">
        <f t="shared" si="203"/>
        <v>2197.7612255175127</v>
      </c>
      <c r="C330" s="328">
        <f t="shared" si="204"/>
        <v>2168.1070153820178</v>
      </c>
      <c r="D330" s="328">
        <f t="shared" si="205"/>
        <v>9.1676157490420049</v>
      </c>
      <c r="E330" s="328">
        <f t="shared" si="206"/>
        <v>261.83502259875644</v>
      </c>
      <c r="F330" s="328">
        <f t="shared" si="207"/>
        <v>261.89701100016168</v>
      </c>
      <c r="G330" s="328">
        <f t="shared" si="208"/>
        <v>56601.454287930566</v>
      </c>
      <c r="H330" s="313">
        <f t="shared" si="209"/>
        <v>0.02</v>
      </c>
      <c r="I330" s="328">
        <f t="shared" si="210"/>
        <v>23.723368108395881</v>
      </c>
      <c r="J330" s="328">
        <f t="shared" si="211"/>
        <v>859</v>
      </c>
      <c r="K330" s="335">
        <f t="shared" si="212"/>
        <v>-1</v>
      </c>
      <c r="L330" s="323">
        <f t="shared" si="213"/>
        <v>9.1476157490420054</v>
      </c>
      <c r="M330" s="323">
        <f t="shared" si="214"/>
        <v>9.1576157490420051</v>
      </c>
      <c r="N330" s="328">
        <f t="shared" si="215"/>
        <v>-0.1242704754192161</v>
      </c>
      <c r="O330" s="328">
        <f t="shared" si="216"/>
        <v>8.8511103504525259</v>
      </c>
      <c r="P330" s="332">
        <f t="shared" si="236"/>
        <v>178.95226624356832</v>
      </c>
      <c r="Q330" s="328">
        <f t="shared" si="217"/>
        <v>55905.3354399452</v>
      </c>
      <c r="R330" s="277">
        <f>IF(H330&gt;0, rate1(1,$L$52,$L$51,$L$54,L330,$L$53,$L$50,P330),"")</f>
        <v>2510.6829009105118</v>
      </c>
      <c r="S330" s="323">
        <f t="shared" si="218"/>
        <v>2.5157277337871902</v>
      </c>
      <c r="T330" s="323">
        <f t="shared" si="219"/>
        <v>8.198733364119061E-2</v>
      </c>
      <c r="U330" s="328">
        <f t="shared" si="220"/>
        <v>9.1676157490420049</v>
      </c>
      <c r="V330" s="336">
        <f t="shared" si="221"/>
        <v>9.1676157490420049</v>
      </c>
      <c r="W330" s="328">
        <f t="shared" si="222"/>
        <v>5.0567765380833407E-3</v>
      </c>
      <c r="X330" s="328">
        <f t="shared" si="223"/>
        <v>56104.97917957131</v>
      </c>
      <c r="Y330" s="328">
        <f t="shared" si="237"/>
        <v>179.34330683306317</v>
      </c>
      <c r="Z330" s="108">
        <f>IF(H330&gt;0, rate1(1,$L$52,$L$51,$L$54,U330,$L$53,$L$50,Y330),"")</f>
        <v>2510.9573772124122</v>
      </c>
      <c r="AA330" s="336">
        <f t="shared" si="224"/>
        <v>2.524435678126141</v>
      </c>
      <c r="AB330" s="336">
        <f t="shared" si="225"/>
        <v>-3.3171465419250786E-3</v>
      </c>
      <c r="AC330" s="328">
        <f t="shared" si="226"/>
        <v>8.198733364119061E-2</v>
      </c>
      <c r="AD330" s="328">
        <f t="shared" si="227"/>
        <v>-0.24394011991569339</v>
      </c>
      <c r="AE330" s="328">
        <f t="shared" si="228"/>
        <v>-4.3782945432342915E-2</v>
      </c>
      <c r="AF330" s="328">
        <f t="shared" si="229"/>
        <v>2197.5549677084523</v>
      </c>
      <c r="AG330" s="328">
        <f t="shared" si="230"/>
        <v>2168.0250280483765</v>
      </c>
      <c r="AH330" s="328">
        <f t="shared" si="231"/>
        <v>9.1483864383544429</v>
      </c>
      <c r="AI330" s="328">
        <f t="shared" si="232"/>
        <v>32.655391730854376</v>
      </c>
      <c r="AJ330" s="328">
        <f t="shared" si="233"/>
        <v>10.486057671425964</v>
      </c>
      <c r="AK330" s="337">
        <f t="shared" si="234"/>
        <v>1935.2628956577744</v>
      </c>
      <c r="AL330" s="42">
        <f t="shared" si="235"/>
        <v>32.399033761620842</v>
      </c>
    </row>
    <row r="331" spans="1:38" ht="15" x14ac:dyDescent="0.15">
      <c r="B331" s="328">
        <f t="shared" si="203"/>
        <v>2197.5549677084523</v>
      </c>
      <c r="C331" s="328">
        <f t="shared" si="204"/>
        <v>2168.0250280483765</v>
      </c>
      <c r="D331" s="328">
        <f t="shared" si="205"/>
        <v>9.1483864383544429</v>
      </c>
      <c r="E331" s="328">
        <f t="shared" si="206"/>
        <v>261.70906047382499</v>
      </c>
      <c r="F331" s="328">
        <f t="shared" si="207"/>
        <v>261.77204153629071</v>
      </c>
      <c r="G331" s="328">
        <f t="shared" si="208"/>
        <v>56218.417010300691</v>
      </c>
      <c r="H331" s="313">
        <f t="shared" si="209"/>
        <v>0.02</v>
      </c>
      <c r="I331" s="328">
        <f t="shared" si="210"/>
        <v>23.623951728060639</v>
      </c>
      <c r="J331" s="328">
        <f t="shared" si="211"/>
        <v>859</v>
      </c>
      <c r="K331" s="335">
        <f t="shared" si="212"/>
        <v>-1</v>
      </c>
      <c r="L331" s="323">
        <f t="shared" si="213"/>
        <v>9.1283864383544433</v>
      </c>
      <c r="M331" s="323">
        <f t="shared" si="214"/>
        <v>9.1383864383544431</v>
      </c>
      <c r="N331" s="328">
        <f t="shared" si="215"/>
        <v>-0.12402025133116723</v>
      </c>
      <c r="O331" s="328">
        <f t="shared" si="216"/>
        <v>8.722784993335404</v>
      </c>
      <c r="P331" s="332">
        <f t="shared" si="236"/>
        <v>178.45089629336562</v>
      </c>
      <c r="Q331" s="328">
        <f t="shared" si="217"/>
        <v>55521.365542408421</v>
      </c>
      <c r="R331" s="277">
        <f>IF(H331&gt;0, rate1(1,$L$52,$L$51,$L$54,L331,$L$53,$L$50,P331),"")</f>
        <v>2510.3291501689077</v>
      </c>
      <c r="S331" s="323">
        <f t="shared" si="218"/>
        <v>2.5355623947988715</v>
      </c>
      <c r="T331" s="323">
        <f t="shared" si="219"/>
        <v>8.0765361115405179E-2</v>
      </c>
      <c r="U331" s="328">
        <f t="shared" si="220"/>
        <v>9.1483864383544429</v>
      </c>
      <c r="V331" s="336">
        <f t="shared" si="221"/>
        <v>9.1483864383544429</v>
      </c>
      <c r="W331" s="328">
        <f t="shared" si="222"/>
        <v>5.0355853473078582E-3</v>
      </c>
      <c r="X331" s="328">
        <f t="shared" si="223"/>
        <v>55720.269428868407</v>
      </c>
      <c r="Y331" s="328">
        <f t="shared" si="237"/>
        <v>178.84166229035011</v>
      </c>
      <c r="Z331" s="108">
        <f>IF(H331&gt;0, rate1(1,$L$52,$L$51,$L$54,U331,$L$53,$L$50,Y331),"")</f>
        <v>2510.6050398354328</v>
      </c>
      <c r="AA331" s="336">
        <f t="shared" si="224"/>
        <v>2.5443663524711964</v>
      </c>
      <c r="AB331" s="336">
        <f t="shared" si="225"/>
        <v>-3.2606158113003669E-3</v>
      </c>
      <c r="AC331" s="328">
        <f t="shared" si="226"/>
        <v>8.0765361115405179E-2</v>
      </c>
      <c r="AD331" s="328">
        <f t="shared" si="227"/>
        <v>-0.2476309116159601</v>
      </c>
      <c r="AE331" s="328">
        <f t="shared" si="228"/>
        <v>-4.5354600190017802E-2</v>
      </c>
      <c r="AF331" s="328">
        <f t="shared" si="229"/>
        <v>2197.3501820960059</v>
      </c>
      <c r="AG331" s="328">
        <f t="shared" si="230"/>
        <v>2167.944262687261</v>
      </c>
      <c r="AH331" s="328">
        <f t="shared" si="231"/>
        <v>9.1291554651757654</v>
      </c>
      <c r="AI331" s="328">
        <f t="shared" si="232"/>
        <v>32.173215655791942</v>
      </c>
      <c r="AJ331" s="328">
        <f t="shared" si="233"/>
        <v>10.494994675774796</v>
      </c>
      <c r="AK331" s="337">
        <f t="shared" si="234"/>
        <v>1937.1112383200827</v>
      </c>
      <c r="AL331" s="42">
        <f t="shared" si="235"/>
        <v>32.427084743117646</v>
      </c>
    </row>
    <row r="332" spans="1:38" ht="15" x14ac:dyDescent="0.15">
      <c r="B332" s="328">
        <f t="shared" si="203"/>
        <v>2197.3501820960059</v>
      </c>
      <c r="C332" s="328">
        <f t="shared" si="204"/>
        <v>2167.944262687261</v>
      </c>
      <c r="D332" s="328">
        <f t="shared" si="205"/>
        <v>9.1291554651757654</v>
      </c>
      <c r="E332" s="328">
        <f t="shared" si="206"/>
        <v>261.58113888957496</v>
      </c>
      <c r="F332" s="328">
        <f t="shared" si="207"/>
        <v>261.6450996817</v>
      </c>
      <c r="G332" s="328">
        <f t="shared" si="208"/>
        <v>55836.764283474688</v>
      </c>
      <c r="H332" s="313">
        <f t="shared" si="209"/>
        <v>0.02</v>
      </c>
      <c r="I332" s="328">
        <f t="shared" si="210"/>
        <v>23.52473552699594</v>
      </c>
      <c r="J332" s="328">
        <f t="shared" si="211"/>
        <v>859</v>
      </c>
      <c r="K332" s="335">
        <f t="shared" si="212"/>
        <v>-1</v>
      </c>
      <c r="L332" s="323">
        <f t="shared" si="213"/>
        <v>9.1091554651757658</v>
      </c>
      <c r="M332" s="323">
        <f t="shared" si="214"/>
        <v>9.1191554651757656</v>
      </c>
      <c r="N332" s="328">
        <f t="shared" si="215"/>
        <v>-0.12376996110825189</v>
      </c>
      <c r="O332" s="328">
        <f t="shared" si="216"/>
        <v>8.595376323402995</v>
      </c>
      <c r="P332" s="332">
        <f t="shared" si="236"/>
        <v>177.94983548195202</v>
      </c>
      <c r="Q332" s="328">
        <f t="shared" si="217"/>
        <v>55138.786001843233</v>
      </c>
      <c r="R332" s="277">
        <f>IF(H332&gt;0, rate1(1,$L$52,$L$51,$L$54,L332,$L$53,$L$50,P332),"")</f>
        <v>2509.9735431926833</v>
      </c>
      <c r="S332" s="323">
        <f t="shared" si="218"/>
        <v>2.5557781943003728</v>
      </c>
      <c r="T332" s="323">
        <f t="shared" si="219"/>
        <v>7.9555017265112618E-2</v>
      </c>
      <c r="U332" s="328">
        <f t="shared" si="220"/>
        <v>9.1291554651757654</v>
      </c>
      <c r="V332" s="336">
        <f t="shared" si="221"/>
        <v>9.1291554651757654</v>
      </c>
      <c r="W332" s="328">
        <f t="shared" si="222"/>
        <v>5.0144368259168459E-3</v>
      </c>
      <c r="X332" s="328">
        <f t="shared" si="223"/>
        <v>55336.945845839582</v>
      </c>
      <c r="Y332" s="328">
        <f t="shared" si="237"/>
        <v>178.34032647733829</v>
      </c>
      <c r="Z332" s="108">
        <f>IF(H332&gt;0, rate1(1,$L$52,$L$51,$L$54,U332,$L$53,$L$50,Y332),"")</f>
        <v>2510.2508568129219</v>
      </c>
      <c r="AA332" s="336">
        <f t="shared" si="224"/>
        <v>2.5646798883153408</v>
      </c>
      <c r="AB332" s="336">
        <f t="shared" si="225"/>
        <v>-3.2047685046401337E-3</v>
      </c>
      <c r="AC332" s="328">
        <f t="shared" si="226"/>
        <v>7.9555017265112618E-2</v>
      </c>
      <c r="AD332" s="328">
        <f t="shared" si="227"/>
        <v>-0.25139834906139391</v>
      </c>
      <c r="AE332" s="328">
        <f t="shared" si="228"/>
        <v>-4.6998859202937532E-2</v>
      </c>
      <c r="AF332" s="328">
        <f t="shared" si="229"/>
        <v>2197.1468571176324</v>
      </c>
      <c r="AG332" s="328">
        <f t="shared" si="230"/>
        <v>2167.8647076699958</v>
      </c>
      <c r="AH332" s="328">
        <f t="shared" si="231"/>
        <v>9.1099228292649386</v>
      </c>
      <c r="AI332" s="328">
        <f t="shared" si="232"/>
        <v>31.695560091011455</v>
      </c>
      <c r="AJ332" s="328">
        <f t="shared" si="233"/>
        <v>10.503798998022299</v>
      </c>
      <c r="AK332" s="337">
        <f t="shared" si="234"/>
        <v>1938.9199655743823</v>
      </c>
      <c r="AL332" s="42">
        <f t="shared" si="235"/>
        <v>32.454721535365969</v>
      </c>
    </row>
    <row r="333" spans="1:38" ht="15" x14ac:dyDescent="0.15">
      <c r="B333" s="328">
        <f t="shared" si="203"/>
        <v>2197.1468571176324</v>
      </c>
      <c r="C333" s="328">
        <f t="shared" si="204"/>
        <v>2167.8647076699958</v>
      </c>
      <c r="D333" s="328">
        <f t="shared" si="205"/>
        <v>9.1099228292649386</v>
      </c>
      <c r="E333" s="328">
        <f t="shared" si="206"/>
        <v>261.45128319444109</v>
      </c>
      <c r="F333" s="328">
        <f t="shared" si="207"/>
        <v>261.51621104200802</v>
      </c>
      <c r="G333" s="328">
        <f t="shared" si="208"/>
        <v>55456.504651084004</v>
      </c>
      <c r="H333" s="313">
        <f t="shared" si="209"/>
        <v>0.02</v>
      </c>
      <c r="I333" s="328">
        <f t="shared" si="210"/>
        <v>23.425719558109268</v>
      </c>
      <c r="J333" s="328">
        <f t="shared" si="211"/>
        <v>859</v>
      </c>
      <c r="K333" s="335">
        <f t="shared" si="212"/>
        <v>-1</v>
      </c>
      <c r="L333" s="323">
        <f t="shared" si="213"/>
        <v>9.089922829264939</v>
      </c>
      <c r="M333" s="323">
        <f t="shared" si="214"/>
        <v>9.0999228292649388</v>
      </c>
      <c r="N333" s="328">
        <f t="shared" si="215"/>
        <v>-0.1235196047356979</v>
      </c>
      <c r="O333" s="328">
        <f t="shared" si="216"/>
        <v>8.4688770523114236</v>
      </c>
      <c r="P333" s="332">
        <f t="shared" si="236"/>
        <v>177.44908438972362</v>
      </c>
      <c r="Q333" s="328">
        <f t="shared" si="217"/>
        <v>54757.605270946333</v>
      </c>
      <c r="R333" s="277">
        <f>IF(H333&gt;0, rate1(1,$L$52,$L$51,$L$54,L333,$L$53,$L$50,P333),"")</f>
        <v>2509.6160659532884</v>
      </c>
      <c r="S333" s="323">
        <f t="shared" si="218"/>
        <v>2.5763883863641333</v>
      </c>
      <c r="T333" s="323">
        <f t="shared" si="219"/>
        <v>7.8356073797644588E-2</v>
      </c>
      <c r="U333" s="328">
        <f t="shared" si="220"/>
        <v>9.1099228292649386</v>
      </c>
      <c r="V333" s="336">
        <f t="shared" si="221"/>
        <v>9.1099228292649386</v>
      </c>
      <c r="W333" s="328">
        <f t="shared" si="222"/>
        <v>4.993330985236355E-3</v>
      </c>
      <c r="X333" s="328">
        <f t="shared" si="223"/>
        <v>54955.017040041916</v>
      </c>
      <c r="Y333" s="328">
        <f t="shared" si="237"/>
        <v>177.8392999729646</v>
      </c>
      <c r="Z333" s="108">
        <f>IF(H333&gt;0, rate1(1,$L$52,$L$51,$L$54,U333,$L$53,$L$50,Y333),"")</f>
        <v>2509.8948142204354</v>
      </c>
      <c r="AA333" s="336">
        <f t="shared" si="224"/>
        <v>2.5853896007428427</v>
      </c>
      <c r="AB333" s="336">
        <f t="shared" si="225"/>
        <v>-3.1495923670097894E-3</v>
      </c>
      <c r="AC333" s="328">
        <f t="shared" si="226"/>
        <v>7.8356073797644588E-2</v>
      </c>
      <c r="AD333" s="328">
        <f t="shared" si="227"/>
        <v>-0.25524505032820072</v>
      </c>
      <c r="AE333" s="328">
        <f t="shared" si="228"/>
        <v>-4.8719836471499606E-2</v>
      </c>
      <c r="AF333" s="328">
        <f t="shared" si="229"/>
        <v>2196.9449814390991</v>
      </c>
      <c r="AG333" s="328">
        <f t="shared" si="230"/>
        <v>2167.7863515961981</v>
      </c>
      <c r="AH333" s="328">
        <f t="shared" si="231"/>
        <v>9.0906885303804472</v>
      </c>
      <c r="AI333" s="328">
        <f t="shared" si="232"/>
        <v>31.222335105621305</v>
      </c>
      <c r="AJ333" s="328">
        <f t="shared" si="233"/>
        <v>10.512471868884973</v>
      </c>
      <c r="AK333" s="337">
        <f t="shared" si="234"/>
        <v>1940.6897430920169</v>
      </c>
      <c r="AL333" s="42">
        <f t="shared" si="235"/>
        <v>32.481948021484151</v>
      </c>
    </row>
    <row r="334" spans="1:38" ht="15" x14ac:dyDescent="0.15">
      <c r="B334" s="328">
        <f t="shared" si="203"/>
        <v>2196.9449814390991</v>
      </c>
      <c r="C334" s="328">
        <f t="shared" si="204"/>
        <v>2167.7863515961981</v>
      </c>
      <c r="D334" s="328">
        <f t="shared" si="205"/>
        <v>9.0906885303804472</v>
      </c>
      <c r="E334" s="328">
        <f t="shared" si="206"/>
        <v>261.31951823981046</v>
      </c>
      <c r="F334" s="328">
        <f t="shared" si="207"/>
        <v>261.38540071712578</v>
      </c>
      <c r="G334" s="328">
        <f t="shared" si="208"/>
        <v>55077.646350335883</v>
      </c>
      <c r="H334" s="313">
        <f t="shared" si="209"/>
        <v>0.02</v>
      </c>
      <c r="I334" s="328">
        <f t="shared" si="210"/>
        <v>23.326903874320852</v>
      </c>
      <c r="J334" s="328">
        <f t="shared" si="211"/>
        <v>859</v>
      </c>
      <c r="K334" s="335">
        <f t="shared" si="212"/>
        <v>-1</v>
      </c>
      <c r="L334" s="323">
        <f t="shared" si="213"/>
        <v>9.0706885303804476</v>
      </c>
      <c r="M334" s="323">
        <f t="shared" si="214"/>
        <v>9.0806885303804474</v>
      </c>
      <c r="N334" s="328">
        <f t="shared" si="215"/>
        <v>-0.12326918219893201</v>
      </c>
      <c r="O334" s="328">
        <f t="shared" si="216"/>
        <v>8.3432800376984027</v>
      </c>
      <c r="P334" s="332">
        <f t="shared" si="236"/>
        <v>176.94864359909064</v>
      </c>
      <c r="Q334" s="328">
        <f t="shared" si="217"/>
        <v>54377.831499005544</v>
      </c>
      <c r="R334" s="277">
        <f>IF(H334&gt;0, rate1(1,$L$52,$L$51,$L$54,L334,$L$53,$L$50,P334),"")</f>
        <v>2509.2567042834685</v>
      </c>
      <c r="S334" s="323">
        <f t="shared" si="218"/>
        <v>2.5974067855188676</v>
      </c>
      <c r="T334" s="323">
        <f t="shared" si="219"/>
        <v>7.7168310111373345E-2</v>
      </c>
      <c r="U334" s="328">
        <f t="shared" si="220"/>
        <v>9.0906885303804472</v>
      </c>
      <c r="V334" s="336">
        <f t="shared" si="221"/>
        <v>9.0906885303804472</v>
      </c>
      <c r="W334" s="328">
        <f t="shared" si="222"/>
        <v>4.9722678364574335E-3</v>
      </c>
      <c r="X334" s="328">
        <f t="shared" si="223"/>
        <v>54574.491313203987</v>
      </c>
      <c r="Y334" s="328">
        <f t="shared" si="237"/>
        <v>177.33858335817175</v>
      </c>
      <c r="Z334" s="108">
        <f>IF(H334&gt;0, rate1(1,$L$52,$L$51,$L$54,U334,$L$53,$L$50,Y334),"")</f>
        <v>2509.5368979960899</v>
      </c>
      <c r="AA334" s="336">
        <f t="shared" si="224"/>
        <v>2.6065093678191467</v>
      </c>
      <c r="AB334" s="336">
        <f t="shared" si="225"/>
        <v>-3.0950755321192676E-3</v>
      </c>
      <c r="AC334" s="328">
        <f t="shared" si="226"/>
        <v>7.7168310111373345E-2</v>
      </c>
      <c r="AD334" s="328">
        <f t="shared" si="227"/>
        <v>-0.25917374594746151</v>
      </c>
      <c r="AE334" s="328">
        <f t="shared" si="228"/>
        <v>-5.0521924864966331E-2</v>
      </c>
      <c r="AF334" s="328">
        <f t="shared" si="229"/>
        <v>2196.7445439467888</v>
      </c>
      <c r="AG334" s="328">
        <f t="shared" si="230"/>
        <v>2167.7091832860865</v>
      </c>
      <c r="AH334" s="328">
        <f t="shared" si="231"/>
        <v>9.0714525682799572</v>
      </c>
      <c r="AI334" s="328">
        <f t="shared" si="232"/>
        <v>30.7534537935644</v>
      </c>
      <c r="AJ334" s="328">
        <f t="shared" si="233"/>
        <v>10.52101449493874</v>
      </c>
      <c r="AK334" s="337">
        <f t="shared" si="234"/>
        <v>1942.4212246640195</v>
      </c>
      <c r="AL334" s="42">
        <f t="shared" si="235"/>
        <v>32.508768007339881</v>
      </c>
    </row>
    <row r="335" spans="1:38" ht="15" x14ac:dyDescent="0.15">
      <c r="B335" s="328">
        <f t="shared" si="203"/>
        <v>2196.7445439467888</v>
      </c>
      <c r="C335" s="328">
        <f t="shared" si="204"/>
        <v>2167.7091832860865</v>
      </c>
      <c r="D335" s="328">
        <f t="shared" si="205"/>
        <v>9.0714525682799572</v>
      </c>
      <c r="E335" s="328">
        <f t="shared" si="206"/>
        <v>261.18586839662782</v>
      </c>
      <c r="F335" s="328">
        <f t="shared" si="207"/>
        <v>261.25269331821914</v>
      </c>
      <c r="G335" s="328">
        <f t="shared" si="208"/>
        <v>54700.197320580497</v>
      </c>
      <c r="H335" s="313">
        <f t="shared" si="209"/>
        <v>0.02</v>
      </c>
      <c r="I335" s="328">
        <f t="shared" si="210"/>
        <v>23.228288528561826</v>
      </c>
      <c r="J335" s="328">
        <f t="shared" si="211"/>
        <v>859</v>
      </c>
      <c r="K335" s="335">
        <f t="shared" si="212"/>
        <v>-1</v>
      </c>
      <c r="L335" s="323">
        <f t="shared" si="213"/>
        <v>9.0514525682799576</v>
      </c>
      <c r="M335" s="323">
        <f t="shared" si="214"/>
        <v>9.0614525682799574</v>
      </c>
      <c r="N335" s="328">
        <f t="shared" si="215"/>
        <v>-0.12301869348312522</v>
      </c>
      <c r="O335" s="328">
        <f t="shared" si="216"/>
        <v>8.2185782782314636</v>
      </c>
      <c r="P335" s="332">
        <f t="shared" si="236"/>
        <v>176.44851369448116</v>
      </c>
      <c r="Q335" s="328">
        <f t="shared" si="217"/>
        <v>53999.472540336712</v>
      </c>
      <c r="R335" s="277">
        <f>IF(H335&gt;0, rate1(1,$L$52,$L$51,$L$54,L335,$L$53,$L$50,P335),"")</f>
        <v>2508.8954438755582</v>
      </c>
      <c r="S335" s="323">
        <f t="shared" si="218"/>
        <v>2.6188477982943863</v>
      </c>
      <c r="T335" s="323">
        <f t="shared" si="219"/>
        <v>7.5991512983949072E-2</v>
      </c>
      <c r="U335" s="328">
        <f t="shared" si="220"/>
        <v>9.0714525682799572</v>
      </c>
      <c r="V335" s="336">
        <f t="shared" si="221"/>
        <v>9.0714525682799572</v>
      </c>
      <c r="W335" s="328">
        <f t="shared" si="222"/>
        <v>4.9512473909700816E-3</v>
      </c>
      <c r="X335" s="328">
        <f t="shared" si="223"/>
        <v>54195.37666783201</v>
      </c>
      <c r="Y335" s="328">
        <f t="shared" si="237"/>
        <v>176.83817721591168</v>
      </c>
      <c r="Z335" s="108">
        <f>IF(H335&gt;0, rate1(1,$L$52,$L$51,$L$54,U335,$L$53,$L$50,Y335),"")</f>
        <v>2509.1770939388812</v>
      </c>
      <c r="AA335" s="336">
        <f t="shared" si="224"/>
        <v>2.6280536622805397</v>
      </c>
      <c r="AB335" s="336">
        <f t="shared" si="225"/>
        <v>-3.0412065066912409E-3</v>
      </c>
      <c r="AC335" s="328">
        <f t="shared" si="226"/>
        <v>7.5991512983949072E-2</v>
      </c>
      <c r="AD335" s="328">
        <f t="shared" si="227"/>
        <v>-0.26318728519360313</v>
      </c>
      <c r="AE335" s="328">
        <f t="shared" si="228"/>
        <v>-5.2409818254278109E-2</v>
      </c>
      <c r="AF335" s="328">
        <f t="shared" si="229"/>
        <v>2196.5455337403218</v>
      </c>
      <c r="AG335" s="328">
        <f t="shared" si="230"/>
        <v>2167.6331917731027</v>
      </c>
      <c r="AH335" s="328">
        <f t="shared" si="231"/>
        <v>9.0522149427204948</v>
      </c>
      <c r="AI335" s="328">
        <f t="shared" si="232"/>
        <v>30.288832150997468</v>
      </c>
      <c r="AJ335" s="328">
        <f t="shared" si="233"/>
        <v>10.529428059425127</v>
      </c>
      <c r="AK335" s="337">
        <f t="shared" si="234"/>
        <v>1944.1150525161129</v>
      </c>
      <c r="AL335" s="42">
        <f t="shared" si="235"/>
        <v>32.535185224148556</v>
      </c>
    </row>
    <row r="336" spans="1:38" ht="15" x14ac:dyDescent="0.15">
      <c r="B336" s="328">
        <f t="shared" si="203"/>
        <v>2196.5455337403218</v>
      </c>
      <c r="C336" s="328">
        <f t="shared" si="204"/>
        <v>2167.6331917731027</v>
      </c>
      <c r="D336" s="328">
        <f t="shared" si="205"/>
        <v>9.0522149427204948</v>
      </c>
      <c r="E336" s="328">
        <f t="shared" si="206"/>
        <v>261.05035757133464</v>
      </c>
      <c r="F336" s="328">
        <f t="shared" si="207"/>
        <v>261.11811298398123</v>
      </c>
      <c r="G336" s="328">
        <f t="shared" si="208"/>
        <v>54324.165211558691</v>
      </c>
      <c r="H336" s="313">
        <f t="shared" si="209"/>
        <v>0.02</v>
      </c>
      <c r="I336" s="328">
        <f t="shared" si="210"/>
        <v>23.129873573775331</v>
      </c>
      <c r="J336" s="328">
        <f t="shared" si="211"/>
        <v>859</v>
      </c>
      <c r="K336" s="335">
        <f t="shared" si="212"/>
        <v>-1</v>
      </c>
      <c r="L336" s="323">
        <f t="shared" si="213"/>
        <v>9.0322149427204952</v>
      </c>
      <c r="M336" s="323">
        <f t="shared" si="214"/>
        <v>9.042214942720495</v>
      </c>
      <c r="N336" s="328">
        <f t="shared" si="215"/>
        <v>-0.12276813857368296</v>
      </c>
      <c r="O336" s="328">
        <f t="shared" si="216"/>
        <v>8.094764908855602</v>
      </c>
      <c r="P336" s="332">
        <f t="shared" si="236"/>
        <v>175.94869526235647</v>
      </c>
      <c r="Q336" s="328">
        <f t="shared" si="217"/>
        <v>53622.535962410955</v>
      </c>
      <c r="R336" s="277">
        <f>IF(H336&gt;0, rate1(1,$L$52,$L$51,$L$54,L336,$L$53,$L$50,P336),"")</f>
        <v>2508.5322702797653</v>
      </c>
      <c r="S336" s="323">
        <f t="shared" si="218"/>
        <v>2.6407264568601652</v>
      </c>
      <c r="T336" s="323">
        <f t="shared" si="219"/>
        <v>7.4825476276296904E-2</v>
      </c>
      <c r="U336" s="328">
        <f t="shared" si="220"/>
        <v>9.0522149427204948</v>
      </c>
      <c r="V336" s="336">
        <f t="shared" si="221"/>
        <v>9.0522149427204948</v>
      </c>
      <c r="W336" s="328">
        <f t="shared" si="222"/>
        <v>4.930269659944031E-3</v>
      </c>
      <c r="X336" s="328">
        <f t="shared" si="223"/>
        <v>53817.68081549737</v>
      </c>
      <c r="Y336" s="328">
        <f t="shared" si="237"/>
        <v>176.33808213116123</v>
      </c>
      <c r="Z336" s="108">
        <f>IF(H336&gt;0, rate1(1,$L$52,$L$51,$L$54,U336,$L$53,$L$50,Y336),"")</f>
        <v>2508.8153877069822</v>
      </c>
      <c r="AA336" s="336">
        <f t="shared" si="224"/>
        <v>2.6500375853270102</v>
      </c>
      <c r="AB336" s="336">
        <f t="shared" si="225"/>
        <v>-2.98797415512625E-3</v>
      </c>
      <c r="AC336" s="328">
        <f t="shared" si="226"/>
        <v>7.4825476276296904E-2</v>
      </c>
      <c r="AD336" s="328">
        <f t="shared" si="227"/>
        <v>-0.26728864278990988</v>
      </c>
      <c r="AE336" s="328">
        <f t="shared" si="228"/>
        <v>-5.4388535620871668E-2</v>
      </c>
      <c r="AF336" s="328">
        <f t="shared" si="229"/>
        <v>2196.3479401254717</v>
      </c>
      <c r="AG336" s="328">
        <f t="shared" si="230"/>
        <v>2167.5583662968265</v>
      </c>
      <c r="AH336" s="328">
        <f t="shared" si="231"/>
        <v>9.0329756534583918</v>
      </c>
      <c r="AI336" s="328">
        <f t="shared" si="232"/>
        <v>29.828388959872523</v>
      </c>
      <c r="AJ336" s="328">
        <f t="shared" si="233"/>
        <v>10.537713723025092</v>
      </c>
      <c r="AK336" s="337">
        <f t="shared" si="234"/>
        <v>1945.7718576113823</v>
      </c>
      <c r="AL336" s="42">
        <f t="shared" si="235"/>
        <v>32.561203330966265</v>
      </c>
    </row>
    <row r="337" spans="2:38" ht="15" x14ac:dyDescent="0.15">
      <c r="B337" s="328">
        <f t="shared" si="203"/>
        <v>2196.3479401254717</v>
      </c>
      <c r="C337" s="328">
        <f t="shared" si="204"/>
        <v>2167.5583662968265</v>
      </c>
      <c r="D337" s="328">
        <f t="shared" si="205"/>
        <v>9.0329756534583918</v>
      </c>
      <c r="E337" s="328">
        <f t="shared" si="206"/>
        <v>260.91300922117023</v>
      </c>
      <c r="F337" s="328">
        <f t="shared" si="207"/>
        <v>260.98168339625244</v>
      </c>
      <c r="G337" s="328">
        <f t="shared" si="208"/>
        <v>53949.557391337723</v>
      </c>
      <c r="H337" s="313">
        <f t="shared" si="209"/>
        <v>0.02</v>
      </c>
      <c r="I337" s="328">
        <f t="shared" si="210"/>
        <v>23.031659062916152</v>
      </c>
      <c r="J337" s="328">
        <f t="shared" si="211"/>
        <v>859</v>
      </c>
      <c r="K337" s="335">
        <f t="shared" si="212"/>
        <v>-1</v>
      </c>
      <c r="L337" s="323">
        <f t="shared" si="213"/>
        <v>9.0129756534583922</v>
      </c>
      <c r="M337" s="323">
        <f t="shared" si="214"/>
        <v>9.022975653458392</v>
      </c>
      <c r="N337" s="328">
        <f t="shared" si="215"/>
        <v>-0.12251751745581174</v>
      </c>
      <c r="O337" s="328">
        <f t="shared" si="216"/>
        <v>7.9718331962361653</v>
      </c>
      <c r="P337" s="332">
        <f t="shared" si="236"/>
        <v>175.44918889122192</v>
      </c>
      <c r="Q337" s="328">
        <f t="shared" si="217"/>
        <v>53247.029053673454</v>
      </c>
      <c r="R337" s="277">
        <f>IF(H337&gt;0, rate1(1,$L$52,$L$51,$L$54,L337,$L$53,$L$50,P337),"")</f>
        <v>2508.1671689024215</v>
      </c>
      <c r="S337" s="323">
        <f t="shared" si="218"/>
        <v>2.6630584549218876</v>
      </c>
      <c r="T337" s="323">
        <f t="shared" si="219"/>
        <v>7.3670000650437925E-2</v>
      </c>
      <c r="U337" s="328">
        <f t="shared" si="220"/>
        <v>9.0329756534583918</v>
      </c>
      <c r="V337" s="336">
        <f t="shared" si="221"/>
        <v>9.0329756534583918</v>
      </c>
      <c r="W337" s="328">
        <f t="shared" si="222"/>
        <v>4.9093346547763872E-3</v>
      </c>
      <c r="X337" s="328">
        <f t="shared" si="223"/>
        <v>53441.411184808276</v>
      </c>
      <c r="Y337" s="328">
        <f t="shared" si="237"/>
        <v>175.83829869093265</v>
      </c>
      <c r="Z337" s="108">
        <f>IF(H337&gt;0, rate1(1,$L$52,$L$51,$L$54,U337,$L$53,$L$50,Y337),"")</f>
        <v>2508.4517648160145</v>
      </c>
      <c r="AA337" s="336">
        <f t="shared" si="224"/>
        <v>2.6724769026832988</v>
      </c>
      <c r="AB337" s="336">
        <f t="shared" si="225"/>
        <v>-2.9353676854370417E-3</v>
      </c>
      <c r="AC337" s="328">
        <f t="shared" si="226"/>
        <v>7.3670000650437925E-2</v>
      </c>
      <c r="AD337" s="328">
        <f t="shared" si="227"/>
        <v>-0.27148092606785001</v>
      </c>
      <c r="AE337" s="328">
        <f t="shared" si="228"/>
        <v>-5.6463447435621712E-2</v>
      </c>
      <c r="AF337" s="328">
        <f t="shared" si="229"/>
        <v>2196.1517526073653</v>
      </c>
      <c r="AG337" s="328">
        <f t="shared" si="230"/>
        <v>2167.484696296176</v>
      </c>
      <c r="AH337" s="328">
        <f t="shared" si="231"/>
        <v>9.013734700249401</v>
      </c>
      <c r="AI337" s="328">
        <f t="shared" si="232"/>
        <v>29.372045676953839</v>
      </c>
      <c r="AJ337" s="328">
        <f t="shared" si="233"/>
        <v>10.545872624602024</v>
      </c>
      <c r="AK337" s="337">
        <f t="shared" si="234"/>
        <v>1947.3922599412331</v>
      </c>
      <c r="AL337" s="42">
        <f t="shared" si="235"/>
        <v>32.586825917082798</v>
      </c>
    </row>
    <row r="338" spans="2:38" ht="15" x14ac:dyDescent="0.15">
      <c r="B338" s="328">
        <f t="shared" si="203"/>
        <v>2196.1517526073653</v>
      </c>
      <c r="C338" s="328">
        <f t="shared" si="204"/>
        <v>2167.484696296176</v>
      </c>
      <c r="D338" s="328">
        <f t="shared" si="205"/>
        <v>9.013734700249401</v>
      </c>
      <c r="E338" s="328">
        <f t="shared" si="206"/>
        <v>260.77384636886268</v>
      </c>
      <c r="F338" s="328">
        <f t="shared" si="207"/>
        <v>260.84342779501645</v>
      </c>
      <c r="G338" s="328">
        <f t="shared" si="208"/>
        <v>53576.380953951724</v>
      </c>
      <c r="H338" s="313">
        <f t="shared" si="209"/>
        <v>0.02</v>
      </c>
      <c r="I338" s="328">
        <f t="shared" si="210"/>
        <v>22.933645048951441</v>
      </c>
      <c r="J338" s="328">
        <f t="shared" si="211"/>
        <v>859</v>
      </c>
      <c r="K338" s="335">
        <f t="shared" si="212"/>
        <v>-1</v>
      </c>
      <c r="L338" s="323">
        <f t="shared" si="213"/>
        <v>8.9937347002494015</v>
      </c>
      <c r="M338" s="323">
        <f t="shared" si="214"/>
        <v>9.0037347002494013</v>
      </c>
      <c r="N338" s="328">
        <f t="shared" si="215"/>
        <v>-0.1222668301147749</v>
      </c>
      <c r="O338" s="328">
        <f t="shared" si="216"/>
        <v>7.8497765343823609</v>
      </c>
      <c r="P338" s="332">
        <f t="shared" si="236"/>
        <v>174.94999517164166</v>
      </c>
      <c r="Q338" s="328">
        <f t="shared" si="217"/>
        <v>52872.958831074277</v>
      </c>
      <c r="R338" s="277">
        <f>IF(H338&gt;0, rate1(1,$L$52,$L$51,$L$54,L338,$L$53,$L$50,P338),"")</f>
        <v>2507.8001250042107</v>
      </c>
      <c r="S338" s="323">
        <f t="shared" si="218"/>
        <v>2.6858601860596676</v>
      </c>
      <c r="T338" s="323">
        <f t="shared" si="219"/>
        <v>7.252489330123342E-2</v>
      </c>
      <c r="U338" s="328">
        <f t="shared" si="220"/>
        <v>9.013734700249401</v>
      </c>
      <c r="V338" s="336">
        <f t="shared" si="221"/>
        <v>9.013734700249401</v>
      </c>
      <c r="W338" s="328">
        <f t="shared" si="222"/>
        <v>4.8884423867079363E-3</v>
      </c>
      <c r="X338" s="328">
        <f t="shared" si="223"/>
        <v>53066.574929086513</v>
      </c>
      <c r="Y338" s="328">
        <f t="shared" si="237"/>
        <v>175.33882748428817</v>
      </c>
      <c r="Z338" s="108">
        <f>IF(H338&gt;0, rate1(1,$L$52,$L$51,$L$54,U338,$L$53,$L$50,Y338),"")</f>
        <v>2508.0862106372961</v>
      </c>
      <c r="AA338" s="336">
        <f t="shared" si="224"/>
        <v>2.6953880831127051</v>
      </c>
      <c r="AB338" s="336">
        <f t="shared" si="225"/>
        <v>-2.8833766353558621E-3</v>
      </c>
      <c r="AC338" s="328">
        <f t="shared" si="226"/>
        <v>7.252489330123342E-2</v>
      </c>
      <c r="AD338" s="328">
        <f t="shared" si="227"/>
        <v>-0.27576738261343797</v>
      </c>
      <c r="AE338" s="328">
        <f t="shared" si="228"/>
        <v>-5.8640304455570946E-2</v>
      </c>
      <c r="AF338" s="328">
        <f t="shared" si="229"/>
        <v>2195.9569608839493</v>
      </c>
      <c r="AG338" s="328">
        <f t="shared" si="230"/>
        <v>2167.4121714028747</v>
      </c>
      <c r="AH338" s="328">
        <f t="shared" si="231"/>
        <v>8.9944920828484847</v>
      </c>
      <c r="AI338" s="328">
        <f t="shared" si="232"/>
        <v>28.919726328314002</v>
      </c>
      <c r="AJ338" s="328">
        <f t="shared" si="233"/>
        <v>10.553905881915446</v>
      </c>
      <c r="AK338" s="337">
        <f t="shared" si="234"/>
        <v>1948.9768688051829</v>
      </c>
      <c r="AL338" s="42">
        <f t="shared" si="235"/>
        <v>32.612056504319298</v>
      </c>
    </row>
    <row r="339" spans="2:38" ht="15" x14ac:dyDescent="0.15">
      <c r="B339" s="328">
        <f t="shared" si="203"/>
        <v>2195.9569608839493</v>
      </c>
      <c r="C339" s="328">
        <f t="shared" si="204"/>
        <v>2167.4121714028747</v>
      </c>
      <c r="D339" s="328">
        <f t="shared" si="205"/>
        <v>8.9944920828484847</v>
      </c>
      <c r="E339" s="328">
        <f t="shared" si="206"/>
        <v>260.63289161673595</v>
      </c>
      <c r="F339" s="328">
        <f t="shared" si="207"/>
        <v>260.70336899279931</v>
      </c>
      <c r="G339" s="328">
        <f t="shared" si="208"/>
        <v>53204.642726754682</v>
      </c>
      <c r="H339" s="313">
        <f t="shared" si="209"/>
        <v>0.02</v>
      </c>
      <c r="I339" s="328">
        <f t="shared" si="210"/>
        <v>22.835831584859626</v>
      </c>
      <c r="J339" s="328">
        <f t="shared" si="211"/>
        <v>859</v>
      </c>
      <c r="K339" s="335">
        <f t="shared" si="212"/>
        <v>-1</v>
      </c>
      <c r="L339" s="323">
        <f t="shared" si="213"/>
        <v>8.9744920828484851</v>
      </c>
      <c r="M339" s="323">
        <f t="shared" si="214"/>
        <v>8.9844920828484849</v>
      </c>
      <c r="N339" s="328">
        <f t="shared" si="215"/>
        <v>-0.12201607653585711</v>
      </c>
      <c r="O339" s="328">
        <f t="shared" si="216"/>
        <v>7.7285884404471741</v>
      </c>
      <c r="P339" s="332">
        <f t="shared" si="236"/>
        <v>174.45111469624496</v>
      </c>
      <c r="Q339" s="328">
        <f t="shared" si="217"/>
        <v>52500.332047315249</v>
      </c>
      <c r="R339" s="277">
        <f>IF(H339&gt;0, rate1(1,$L$52,$L$51,$L$54,L339,$L$53,$L$50,P339),"")</f>
        <v>2507.4311236983672</v>
      </c>
      <c r="S339" s="323">
        <f t="shared" si="218"/>
        <v>2.7091487847045377</v>
      </c>
      <c r="T339" s="323">
        <f t="shared" si="219"/>
        <v>7.138996770076407E-2</v>
      </c>
      <c r="U339" s="328">
        <f t="shared" si="220"/>
        <v>8.9944920828484847</v>
      </c>
      <c r="V339" s="336">
        <f t="shared" si="221"/>
        <v>8.9944920828484847</v>
      </c>
      <c r="W339" s="328">
        <f t="shared" si="222"/>
        <v>4.8675928670007806E-3</v>
      </c>
      <c r="X339" s="328">
        <f t="shared" si="223"/>
        <v>52693.178933754163</v>
      </c>
      <c r="Y339" s="328">
        <f t="shared" si="237"/>
        <v>174.83966910234662</v>
      </c>
      <c r="Z339" s="108">
        <f>IF(H339&gt;0, rate1(1,$L$52,$L$51,$L$54,U339,$L$53,$L$50,Y339),"")</f>
        <v>2507.7187103960596</v>
      </c>
      <c r="AA339" s="336">
        <f t="shared" si="224"/>
        <v>2.7187883395811632</v>
      </c>
      <c r="AB339" s="336">
        <f t="shared" si="225"/>
        <v>-2.8319908594370163E-3</v>
      </c>
      <c r="AC339" s="328">
        <f t="shared" si="226"/>
        <v>7.138996770076407E-2</v>
      </c>
      <c r="AD339" s="328">
        <f t="shared" si="227"/>
        <v>-0.28015140844202885</v>
      </c>
      <c r="AE339" s="328">
        <f t="shared" si="228"/>
        <v>-6.0925269260830923E-2</v>
      </c>
      <c r="AF339" s="328">
        <f t="shared" si="229"/>
        <v>2195.7635548397125</v>
      </c>
      <c r="AG339" s="328">
        <f t="shared" si="230"/>
        <v>2167.340781435174</v>
      </c>
      <c r="AH339" s="328">
        <f t="shared" si="231"/>
        <v>8.9752478010098802</v>
      </c>
      <c r="AI339" s="328">
        <f t="shared" si="232"/>
        <v>28.471357408799541</v>
      </c>
      <c r="AJ339" s="328">
        <f t="shared" si="233"/>
        <v>10.56181459230678</v>
      </c>
      <c r="AK339" s="337">
        <f t="shared" si="234"/>
        <v>1950.5262830800327</v>
      </c>
      <c r="AL339" s="42">
        <f t="shared" si="235"/>
        <v>32.636898549235319</v>
      </c>
    </row>
    <row r="340" spans="2:38" ht="15" x14ac:dyDescent="0.15">
      <c r="B340" s="328">
        <f t="shared" si="203"/>
        <v>2195.7635548397125</v>
      </c>
      <c r="C340" s="328">
        <f t="shared" si="204"/>
        <v>2167.340781435174</v>
      </c>
      <c r="D340" s="328">
        <f t="shared" si="205"/>
        <v>8.9752478010098802</v>
      </c>
      <c r="E340" s="328">
        <f t="shared" si="206"/>
        <v>260.49016716027256</v>
      </c>
      <c r="F340" s="328">
        <f t="shared" si="207"/>
        <v>260.56152938850425</v>
      </c>
      <c r="G340" s="328">
        <f t="shared" si="208"/>
        <v>52834.349277508714</v>
      </c>
      <c r="H340" s="313">
        <f t="shared" si="209"/>
        <v>0.02</v>
      </c>
      <c r="I340" s="328">
        <f t="shared" si="210"/>
        <v>22.73821872363078</v>
      </c>
      <c r="J340" s="328">
        <f t="shared" si="211"/>
        <v>859</v>
      </c>
      <c r="K340" s="335">
        <f t="shared" si="212"/>
        <v>-1</v>
      </c>
      <c r="L340" s="323">
        <f t="shared" si="213"/>
        <v>8.9552478010098806</v>
      </c>
      <c r="M340" s="323">
        <f t="shared" si="214"/>
        <v>8.9652478010098804</v>
      </c>
      <c r="N340" s="328">
        <f t="shared" si="215"/>
        <v>-0.12176525670422222</v>
      </c>
      <c r="O340" s="328">
        <f t="shared" si="216"/>
        <v>7.6082625506913235</v>
      </c>
      <c r="P340" s="332">
        <f t="shared" si="236"/>
        <v>173.95254805974</v>
      </c>
      <c r="Q340" s="328">
        <f t="shared" si="217"/>
        <v>52129.155197839507</v>
      </c>
      <c r="R340" s="277">
        <f>IF(H340&gt;0, rate1(1,$L$52,$L$51,$L$54,L340,$L$53,$L$50,P340),"")</f>
        <v>2507.0601499488516</v>
      </c>
      <c r="S340" s="323">
        <f t="shared" si="218"/>
        <v>2.7329421699722753</v>
      </c>
      <c r="T340" s="323">
        <f t="shared" si="219"/>
        <v>7.0265043354660994E-2</v>
      </c>
      <c r="U340" s="328">
        <f t="shared" si="220"/>
        <v>8.9752478010098802</v>
      </c>
      <c r="V340" s="336">
        <f t="shared" si="221"/>
        <v>8.9752478010098802</v>
      </c>
      <c r="W340" s="328">
        <f t="shared" si="222"/>
        <v>4.8467861070307094E-3</v>
      </c>
      <c r="X340" s="328">
        <f t="shared" si="223"/>
        <v>52321.229823454902</v>
      </c>
      <c r="Y340" s="328">
        <f t="shared" si="237"/>
        <v>174.34082413829674</v>
      </c>
      <c r="Z340" s="108">
        <f>IF(H340&gt;0, rate1(1,$L$52,$L$51,$L$54,U340,$L$53,$L$50,Y340),"")</f>
        <v>2507.3492491696466</v>
      </c>
      <c r="AA340" s="336">
        <f t="shared" si="224"/>
        <v>2.742695673291526</v>
      </c>
      <c r="AB340" s="336">
        <f t="shared" si="225"/>
        <v>-2.7812005167123159E-3</v>
      </c>
      <c r="AC340" s="328">
        <f t="shared" si="226"/>
        <v>7.0265043354660994E-2</v>
      </c>
      <c r="AD340" s="328">
        <f t="shared" si="227"/>
        <v>-0.28463655674487409</v>
      </c>
      <c r="AE340" s="328">
        <f t="shared" si="228"/>
        <v>-6.3324950800227583E-2</v>
      </c>
      <c r="AF340" s="328">
        <f t="shared" si="229"/>
        <v>2195.5715245396536</v>
      </c>
      <c r="AG340" s="328">
        <f t="shared" si="230"/>
        <v>2167.2705163918195</v>
      </c>
      <c r="AH340" s="328">
        <f t="shared" si="231"/>
        <v>8.9560018544872246</v>
      </c>
      <c r="AI340" s="328">
        <f t="shared" si="232"/>
        <v>28.026867786197521</v>
      </c>
      <c r="AJ340" s="328">
        <f t="shared" si="233"/>
        <v>10.569599833358501</v>
      </c>
      <c r="AK340" s="337">
        <f t="shared" si="234"/>
        <v>1952.0410914789136</v>
      </c>
      <c r="AL340" s="42">
        <f t="shared" si="235"/>
        <v>32.661355445249477</v>
      </c>
    </row>
    <row r="341" spans="2:38" ht="15" x14ac:dyDescent="0.15">
      <c r="B341" s="328">
        <f t="shared" si="203"/>
        <v>2195.5715245396536</v>
      </c>
      <c r="C341" s="328">
        <f t="shared" si="204"/>
        <v>2167.2705163918195</v>
      </c>
      <c r="D341" s="328">
        <f t="shared" si="205"/>
        <v>8.9560018544872246</v>
      </c>
      <c r="E341" s="328">
        <f t="shared" si="206"/>
        <v>260.34569480115061</v>
      </c>
      <c r="F341" s="328">
        <f t="shared" si="207"/>
        <v>260.41793098071162</v>
      </c>
      <c r="G341" s="328">
        <f t="shared" si="208"/>
        <v>52465.506921217137</v>
      </c>
      <c r="H341" s="313">
        <f t="shared" si="209"/>
        <v>0.02</v>
      </c>
      <c r="I341" s="328">
        <f t="shared" si="210"/>
        <v>22.640806518267347</v>
      </c>
      <c r="J341" s="328">
        <f t="shared" si="211"/>
        <v>859</v>
      </c>
      <c r="K341" s="335">
        <f t="shared" si="212"/>
        <v>-1</v>
      </c>
      <c r="L341" s="323">
        <f t="shared" si="213"/>
        <v>8.9360018544872251</v>
      </c>
      <c r="M341" s="323">
        <f t="shared" si="214"/>
        <v>8.9460018544872248</v>
      </c>
      <c r="N341" s="328">
        <f t="shared" si="215"/>
        <v>-0.1215143706051407</v>
      </c>
      <c r="O341" s="328">
        <f t="shared" si="216"/>
        <v>7.4887926166056662</v>
      </c>
      <c r="P341" s="332">
        <f t="shared" si="236"/>
        <v>173.45429585892916</v>
      </c>
      <c r="Q341" s="328">
        <f t="shared" si="217"/>
        <v>51759.434527569669</v>
      </c>
      <c r="R341" s="277">
        <f>IF(H341&gt;0, rate1(1,$L$52,$L$51,$L$54,L341,$L$53,$L$50,P341),"")</f>
        <v>2506.6871885684982</v>
      </c>
      <c r="S341" s="323">
        <f t="shared" si="218"/>
        <v>2.757259092591112</v>
      </c>
      <c r="T341" s="323">
        <f t="shared" si="219"/>
        <v>6.9149945570044224E-2</v>
      </c>
      <c r="U341" s="328">
        <f t="shared" si="220"/>
        <v>8.9560018544872246</v>
      </c>
      <c r="V341" s="336">
        <f t="shared" si="221"/>
        <v>8.9560018544872246</v>
      </c>
      <c r="W341" s="328">
        <f t="shared" si="222"/>
        <v>4.8260221180314034E-3</v>
      </c>
      <c r="X341" s="328">
        <f t="shared" si="223"/>
        <v>51950.733968918823</v>
      </c>
      <c r="Y341" s="328">
        <f t="shared" si="237"/>
        <v>173.84229318741282</v>
      </c>
      <c r="Z341" s="108">
        <f>IF(H341&gt;0, rate1(1,$L$52,$L$51,$L$54,U341,$L$53,$L$50,Y341),"")</f>
        <v>2506.9778118856784</v>
      </c>
      <c r="AA341" s="336">
        <f t="shared" si="224"/>
        <v>2.7671289208258125</v>
      </c>
      <c r="AB341" s="336">
        <f t="shared" si="225"/>
        <v>-2.7309960587233854E-3</v>
      </c>
      <c r="AC341" s="328">
        <f t="shared" si="226"/>
        <v>6.9149945570044224E-2</v>
      </c>
      <c r="AD341" s="328">
        <f t="shared" si="227"/>
        <v>-0.28922654725362512</v>
      </c>
      <c r="AE341" s="328">
        <f t="shared" si="228"/>
        <v>-6.5846442253493648E-2</v>
      </c>
      <c r="AF341" s="328">
        <f t="shared" si="229"/>
        <v>2195.3808602234785</v>
      </c>
      <c r="AG341" s="328">
        <f t="shared" si="230"/>
        <v>2167.2013664462493</v>
      </c>
      <c r="AH341" s="328">
        <f t="shared" si="231"/>
        <v>8.9367542430334126</v>
      </c>
      <c r="AI341" s="328">
        <f t="shared" si="232"/>
        <v>27.58618860996928</v>
      </c>
      <c r="AJ341" s="328">
        <f t="shared" si="233"/>
        <v>10.577262663527936</v>
      </c>
      <c r="AK341" s="337">
        <f t="shared" si="234"/>
        <v>1953.5218728006842</v>
      </c>
      <c r="AL341" s="42">
        <f t="shared" si="235"/>
        <v>32.68543052467782</v>
      </c>
    </row>
    <row r="342" spans="2:38" ht="15" x14ac:dyDescent="0.15">
      <c r="B342" s="328">
        <f t="shared" si="203"/>
        <v>2195.3808602234785</v>
      </c>
      <c r="C342" s="328">
        <f t="shared" si="204"/>
        <v>2167.2013664462493</v>
      </c>
      <c r="D342" s="328">
        <f t="shared" si="205"/>
        <v>8.9367542430334126</v>
      </c>
      <c r="E342" s="328">
        <f t="shared" si="206"/>
        <v>260.19949595977516</v>
      </c>
      <c r="F342" s="328">
        <f t="shared" si="207"/>
        <v>260.27259538046292</v>
      </c>
      <c r="G342" s="328">
        <f t="shared" si="208"/>
        <v>52098.121726707388</v>
      </c>
      <c r="H342" s="313">
        <f t="shared" si="209"/>
        <v>0.02</v>
      </c>
      <c r="I342" s="328">
        <f t="shared" si="210"/>
        <v>22.543595021783403</v>
      </c>
      <c r="J342" s="328">
        <f t="shared" si="211"/>
        <v>859</v>
      </c>
      <c r="K342" s="335">
        <f t="shared" si="212"/>
        <v>-1</v>
      </c>
      <c r="L342" s="323">
        <f t="shared" si="213"/>
        <v>8.916754243033413</v>
      </c>
      <c r="M342" s="323">
        <f t="shared" si="214"/>
        <v>8.9267542430334128</v>
      </c>
      <c r="N342" s="328">
        <f t="shared" si="215"/>
        <v>-0.12126341822388298</v>
      </c>
      <c r="O342" s="328">
        <f t="shared" si="216"/>
        <v>7.3701725011847099</v>
      </c>
      <c r="P342" s="332">
        <f t="shared" si="236"/>
        <v>172.95635869271754</v>
      </c>
      <c r="Q342" s="328">
        <f t="shared" si="217"/>
        <v>51391.176037399797</v>
      </c>
      <c r="R342" s="277">
        <f>IF(H342&gt;0, rate1(1,$L$52,$L$51,$L$54,L342,$L$53,$L$50,P342),"")</f>
        <v>2506.3122242171357</v>
      </c>
      <c r="S342" s="323">
        <f t="shared" si="218"/>
        <v>2.7821191851832108</v>
      </c>
      <c r="T342" s="323">
        <f t="shared" si="219"/>
        <v>6.80445052340405E-2</v>
      </c>
      <c r="U342" s="328">
        <f t="shared" si="220"/>
        <v>8.9367542430334126</v>
      </c>
      <c r="V342" s="336">
        <f t="shared" si="221"/>
        <v>8.9367542430334126</v>
      </c>
      <c r="W342" s="328">
        <f t="shared" si="222"/>
        <v>4.8053009113075973E-3</v>
      </c>
      <c r="X342" s="328">
        <f t="shared" si="223"/>
        <v>51581.697493575899</v>
      </c>
      <c r="Y342" s="328">
        <f t="shared" si="237"/>
        <v>173.34407684706275</v>
      </c>
      <c r="Z342" s="108">
        <f>IF(H342&gt;0, rate1(1,$L$52,$L$51,$L$54,U342,$L$53,$L$50,Y342),"")</f>
        <v>2506.6043833201948</v>
      </c>
      <c r="AA342" s="336">
        <f t="shared" si="224"/>
        <v>2.7921078046565029</v>
      </c>
      <c r="AB342" s="336">
        <f t="shared" si="225"/>
        <v>-2.6813682183749205E-3</v>
      </c>
      <c r="AC342" s="328">
        <f t="shared" si="226"/>
        <v>6.80445052340405E-2</v>
      </c>
      <c r="AD342" s="328">
        <f t="shared" si="227"/>
        <v>-0.29392527627630743</v>
      </c>
      <c r="AE342" s="328">
        <f t="shared" si="228"/>
        <v>-6.8497362614063056E-2</v>
      </c>
      <c r="AF342" s="328">
        <f t="shared" si="229"/>
        <v>2195.1915523000207</v>
      </c>
      <c r="AG342" s="328">
        <f t="shared" si="230"/>
        <v>2167.1333219410153</v>
      </c>
      <c r="AH342" s="328">
        <f t="shared" si="231"/>
        <v>8.9175049664005144</v>
      </c>
      <c r="AI342" s="328">
        <f t="shared" si="232"/>
        <v>27.149253224144761</v>
      </c>
      <c r="AJ342" s="328">
        <f t="shared" si="233"/>
        <v>10.584804122756864</v>
      </c>
      <c r="AK342" s="337">
        <f t="shared" si="234"/>
        <v>1954.9691961701305</v>
      </c>
      <c r="AL342" s="42">
        <f t="shared" si="235"/>
        <v>32.709127060693781</v>
      </c>
    </row>
    <row r="343" spans="2:38" ht="15" x14ac:dyDescent="0.15">
      <c r="B343" s="328">
        <f t="shared" si="203"/>
        <v>2195.1915523000207</v>
      </c>
      <c r="C343" s="328">
        <f t="shared" si="204"/>
        <v>2167.1333219410153</v>
      </c>
      <c r="D343" s="328">
        <f t="shared" si="205"/>
        <v>8.9175049664005144</v>
      </c>
      <c r="E343" s="328">
        <f t="shared" si="206"/>
        <v>260.05159168733104</v>
      </c>
      <c r="F343" s="328">
        <f t="shared" si="207"/>
        <v>260.12554382355313</v>
      </c>
      <c r="G343" s="328">
        <f t="shared" si="208"/>
        <v>51732.199522980911</v>
      </c>
      <c r="H343" s="313">
        <f t="shared" si="209"/>
        <v>0.02</v>
      </c>
      <c r="I343" s="328">
        <f t="shared" si="210"/>
        <v>22.446584287204317</v>
      </c>
      <c r="J343" s="328">
        <f t="shared" si="211"/>
        <v>859</v>
      </c>
      <c r="K343" s="335">
        <f t="shared" si="212"/>
        <v>-1</v>
      </c>
      <c r="L343" s="323">
        <f t="shared" si="213"/>
        <v>8.8975049664005148</v>
      </c>
      <c r="M343" s="323">
        <f t="shared" si="214"/>
        <v>8.9075049664005146</v>
      </c>
      <c r="N343" s="328">
        <f t="shared" si="215"/>
        <v>-0.1210123995455632</v>
      </c>
      <c r="O343" s="328">
        <f t="shared" si="216"/>
        <v>7.2523961753422714</v>
      </c>
      <c r="P343" s="332">
        <f t="shared" si="236"/>
        <v>172.45873716212327</v>
      </c>
      <c r="Q343" s="328">
        <f t="shared" si="217"/>
        <v>51024.385490458721</v>
      </c>
      <c r="R343" s="277">
        <f>IF(H343&gt;0, rate1(1,$L$52,$L$51,$L$54,L343,$L$53,$L$50,P343),"")</f>
        <v>2505.9352413996744</v>
      </c>
      <c r="S343" s="323">
        <f t="shared" si="218"/>
        <v>2.8075430161864552</v>
      </c>
      <c r="T343" s="323">
        <f t="shared" si="219"/>
        <v>6.6948558602425143E-2</v>
      </c>
      <c r="U343" s="328">
        <f t="shared" si="220"/>
        <v>8.9175049664005144</v>
      </c>
      <c r="V343" s="336">
        <f t="shared" si="221"/>
        <v>8.9175049664005144</v>
      </c>
      <c r="W343" s="328">
        <f t="shared" si="222"/>
        <v>4.7846224981711316E-3</v>
      </c>
      <c r="X343" s="328">
        <f t="shared" si="223"/>
        <v>51214.126279934528</v>
      </c>
      <c r="Y343" s="328">
        <f t="shared" si="237"/>
        <v>172.84617571671848</v>
      </c>
      <c r="Z343" s="108">
        <f>IF(H343&gt;0, rate1(1,$L$52,$L$51,$L$54,U343,$L$53,$L$50,Y343),"")</f>
        <v>2506.2289480957638</v>
      </c>
      <c r="AA343" s="336">
        <f t="shared" si="224"/>
        <v>2.8176529873146143</v>
      </c>
      <c r="AB343" s="336">
        <f t="shared" si="225"/>
        <v>-2.632307999141186E-3</v>
      </c>
      <c r="AC343" s="328">
        <f t="shared" si="226"/>
        <v>6.6948558602425143E-2</v>
      </c>
      <c r="AD343" s="328">
        <f t="shared" si="227"/>
        <v>-0.29873682746136854</v>
      </c>
      <c r="AE343" s="328">
        <f t="shared" si="228"/>
        <v>-7.1285902376287263E-2</v>
      </c>
      <c r="AF343" s="328">
        <f t="shared" si="229"/>
        <v>2195.0035913418728</v>
      </c>
      <c r="AG343" s="328">
        <f t="shared" si="230"/>
        <v>2167.0663733824131</v>
      </c>
      <c r="AH343" s="328">
        <f t="shared" si="231"/>
        <v>8.8982540243399839</v>
      </c>
      <c r="AI343" s="328">
        <f t="shared" si="232"/>
        <v>26.715997084198971</v>
      </c>
      <c r="AJ343" s="328">
        <f t="shared" si="233"/>
        <v>10.592225233058031</v>
      </c>
      <c r="AK343" s="337">
        <f t="shared" si="234"/>
        <v>1956.3836212693911</v>
      </c>
      <c r="AL343" s="42">
        <f t="shared" si="235"/>
        <v>32.732448269213322</v>
      </c>
    </row>
    <row r="344" spans="2:38" ht="15" x14ac:dyDescent="0.15">
      <c r="B344" s="328">
        <f t="shared" si="203"/>
        <v>2195.0035913418728</v>
      </c>
      <c r="C344" s="328">
        <f t="shared" si="204"/>
        <v>2167.0663733824131</v>
      </c>
      <c r="D344" s="328">
        <f t="shared" si="205"/>
        <v>8.8982540243399839</v>
      </c>
      <c r="E344" s="328">
        <f t="shared" si="206"/>
        <v>259.90200267738891</v>
      </c>
      <c r="F344" s="328">
        <f t="shared" si="207"/>
        <v>259.97679718235997</v>
      </c>
      <c r="G344" s="328">
        <f t="shared" si="208"/>
        <v>51367.745905344054</v>
      </c>
      <c r="H344" s="313">
        <f t="shared" si="209"/>
        <v>0.02</v>
      </c>
      <c r="I344" s="328">
        <f t="shared" si="210"/>
        <v>22.349774367567807</v>
      </c>
      <c r="J344" s="328">
        <f t="shared" si="211"/>
        <v>859</v>
      </c>
      <c r="K344" s="335">
        <f t="shared" si="212"/>
        <v>-1</v>
      </c>
      <c r="L344" s="323">
        <f t="shared" si="213"/>
        <v>8.8782540243399843</v>
      </c>
      <c r="M344" s="323">
        <f t="shared" si="214"/>
        <v>8.8882540243399841</v>
      </c>
      <c r="N344" s="328">
        <f t="shared" si="215"/>
        <v>-0.12076131455538075</v>
      </c>
      <c r="O344" s="328">
        <f t="shared" si="216"/>
        <v>7.1354577144650637</v>
      </c>
      <c r="P344" s="332">
        <f t="shared" si="236"/>
        <v>171.9614318702952</v>
      </c>
      <c r="Q344" s="328">
        <f t="shared" si="217"/>
        <v>50659.068418160306</v>
      </c>
      <c r="R344" s="277">
        <f>IF(H344&gt;0, rate1(1,$L$52,$L$51,$L$54,L344,$L$53,$L$50,P344),"")</f>
        <v>2505.5562244641778</v>
      </c>
      <c r="S344" s="323">
        <f t="shared" si="218"/>
        <v>2.8335521477294199</v>
      </c>
      <c r="T344" s="323">
        <f t="shared" si="219"/>
        <v>6.5861947098109858E-2</v>
      </c>
      <c r="U344" s="328">
        <f t="shared" si="220"/>
        <v>8.8982540243399839</v>
      </c>
      <c r="V344" s="336">
        <f t="shared" si="221"/>
        <v>8.8982540243399839</v>
      </c>
      <c r="W344" s="328">
        <f t="shared" si="222"/>
        <v>4.7639868899480575E-3</v>
      </c>
      <c r="X344" s="328">
        <f t="shared" si="223"/>
        <v>50848.025975741519</v>
      </c>
      <c r="Y344" s="328">
        <f t="shared" si="237"/>
        <v>172.34859039797365</v>
      </c>
      <c r="Z344" s="108">
        <f>IF(H344&gt;0, rate1(1,$L$52,$L$51,$L$54,U344,$L$53,$L$50,Y344),"")</f>
        <v>2505.8514906795735</v>
      </c>
      <c r="AA344" s="336">
        <f t="shared" si="224"/>
        <v>2.8437861295289073</v>
      </c>
      <c r="AB344" s="336">
        <f t="shared" si="225"/>
        <v>-2.5838066648029671E-3</v>
      </c>
      <c r="AC344" s="328">
        <f t="shared" si="226"/>
        <v>6.5861947098109858E-2</v>
      </c>
      <c r="AD344" s="328">
        <f t="shared" si="227"/>
        <v>-0.30366548335121984</v>
      </c>
      <c r="AE344" s="328">
        <f t="shared" si="228"/>
        <v>-7.4220873775822899E-2</v>
      </c>
      <c r="AF344" s="328">
        <f t="shared" si="229"/>
        <v>2194.8169680802193</v>
      </c>
      <c r="AG344" s="328">
        <f t="shared" si="230"/>
        <v>2167.0005114353148</v>
      </c>
      <c r="AH344" s="328">
        <f t="shared" si="231"/>
        <v>8.8790014166025699</v>
      </c>
      <c r="AI344" s="328">
        <f t="shared" si="232"/>
        <v>26.286357677802528</v>
      </c>
      <c r="AJ344" s="328">
        <f t="shared" si="233"/>
        <v>10.599526999079643</v>
      </c>
      <c r="AK344" s="337">
        <f t="shared" si="234"/>
        <v>1957.7656985610063</v>
      </c>
      <c r="AL344" s="42">
        <f t="shared" si="235"/>
        <v>32.755397310708652</v>
      </c>
    </row>
    <row r="345" spans="2:38" ht="15" x14ac:dyDescent="0.15">
      <c r="B345" s="328">
        <f t="shared" si="203"/>
        <v>2194.8169680802193</v>
      </c>
      <c r="C345" s="328">
        <f t="shared" si="204"/>
        <v>2167.0005114353148</v>
      </c>
      <c r="D345" s="328">
        <f t="shared" si="205"/>
        <v>8.8790014166025699</v>
      </c>
      <c r="E345" s="328">
        <f t="shared" si="206"/>
        <v>259.75074927706862</v>
      </c>
      <c r="F345" s="328">
        <f t="shared" si="207"/>
        <v>259.82637597722874</v>
      </c>
      <c r="G345" s="328">
        <f t="shared" si="208"/>
        <v>51004.766241321646</v>
      </c>
      <c r="H345" s="313">
        <f t="shared" si="209"/>
        <v>0.02</v>
      </c>
      <c r="I345" s="328">
        <f t="shared" si="210"/>
        <v>22.253165315923617</v>
      </c>
      <c r="J345" s="328">
        <f t="shared" si="211"/>
        <v>859</v>
      </c>
      <c r="K345" s="335">
        <f t="shared" si="212"/>
        <v>-1</v>
      </c>
      <c r="L345" s="323">
        <f t="shared" si="213"/>
        <v>8.8590014166025703</v>
      </c>
      <c r="M345" s="323">
        <f t="shared" si="214"/>
        <v>8.8690014166025701</v>
      </c>
      <c r="N345" s="328">
        <f t="shared" si="215"/>
        <v>-0.12051016323852792</v>
      </c>
      <c r="O345" s="328">
        <f t="shared" si="216"/>
        <v>7.0193512950963335</v>
      </c>
      <c r="P345" s="332">
        <f t="shared" si="236"/>
        <v>171.46444342252295</v>
      </c>
      <c r="Q345" s="328">
        <f t="shared" si="217"/>
        <v>50295.230126037583</v>
      </c>
      <c r="R345" s="277">
        <f>IF(H345&gt;0, rate1(1,$L$52,$L$51,$L$54,L345,$L$53,$L$50,P345),"")</f>
        <v>2505.1751575998906</v>
      </c>
      <c r="S345" s="323">
        <f t="shared" si="218"/>
        <v>2.8601691978040238</v>
      </c>
      <c r="T345" s="323">
        <f t="shared" si="219"/>
        <v>6.4784517118546631E-2</v>
      </c>
      <c r="U345" s="328">
        <f t="shared" si="220"/>
        <v>8.8790014166025699</v>
      </c>
      <c r="V345" s="336">
        <f t="shared" si="221"/>
        <v>8.8790014166025699</v>
      </c>
      <c r="W345" s="328">
        <f t="shared" si="222"/>
        <v>4.743394097893372E-3</v>
      </c>
      <c r="X345" s="328">
        <f t="shared" si="223"/>
        <v>50483.401999922193</v>
      </c>
      <c r="Y345" s="328">
        <f t="shared" si="237"/>
        <v>171.85132149455339</v>
      </c>
      <c r="Z345" s="108">
        <f>IF(H345&gt;0, rate1(1,$L$52,$L$51,$L$54,U345,$L$53,$L$50,Y345),"")</f>
        <v>2505.4719953814847</v>
      </c>
      <c r="AA345" s="336">
        <f t="shared" si="224"/>
        <v>2.8705299526823653</v>
      </c>
      <c r="AB345" s="336">
        <f t="shared" si="225"/>
        <v>-2.5358557295975296E-3</v>
      </c>
      <c r="AC345" s="328">
        <f t="shared" si="226"/>
        <v>6.4784517118546631E-2</v>
      </c>
      <c r="AD345" s="328">
        <f t="shared" si="227"/>
        <v>-0.30871573779585004</v>
      </c>
      <c r="AE345" s="328">
        <f t="shared" si="228"/>
        <v>-7.7311766145544511E-2</v>
      </c>
      <c r="AF345" s="328">
        <f t="shared" si="229"/>
        <v>2194.6316733998624</v>
      </c>
      <c r="AG345" s="328">
        <f t="shared" si="230"/>
        <v>2166.9357269181965</v>
      </c>
      <c r="AH345" s="328">
        <f t="shared" si="231"/>
        <v>8.8597471429381809</v>
      </c>
      <c r="AI345" s="328">
        <f t="shared" si="232"/>
        <v>25.860274449078492</v>
      </c>
      <c r="AJ345" s="328">
        <f t="shared" si="233"/>
        <v>10.606710408648832</v>
      </c>
      <c r="AK345" s="337">
        <f t="shared" si="234"/>
        <v>1959.1159695029767</v>
      </c>
      <c r="AL345" s="42">
        <f t="shared" si="235"/>
        <v>32.777977291953881</v>
      </c>
    </row>
    <row r="346" spans="2:38" ht="15" x14ac:dyDescent="0.15">
      <c r="B346" s="328">
        <f t="shared" si="203"/>
        <v>2194.6316733998624</v>
      </c>
      <c r="C346" s="328">
        <f t="shared" si="204"/>
        <v>2166.9357269181965</v>
      </c>
      <c r="D346" s="328">
        <f t="shared" si="205"/>
        <v>8.8597471429381809</v>
      </c>
      <c r="E346" s="328">
        <f t="shared" si="206"/>
        <v>259.59785149778372</v>
      </c>
      <c r="F346" s="328">
        <f t="shared" si="207"/>
        <v>259.67430038742617</v>
      </c>
      <c r="G346" s="328">
        <f t="shared" si="208"/>
        <v>50643.265676363182</v>
      </c>
      <c r="H346" s="313">
        <f t="shared" si="209"/>
        <v>0.02</v>
      </c>
      <c r="I346" s="328">
        <f t="shared" si="210"/>
        <v>22.156757185332754</v>
      </c>
      <c r="J346" s="328">
        <f t="shared" si="211"/>
        <v>859</v>
      </c>
      <c r="K346" s="335">
        <f t="shared" si="212"/>
        <v>-1</v>
      </c>
      <c r="L346" s="323">
        <f t="shared" si="213"/>
        <v>8.8397471429381813</v>
      </c>
      <c r="M346" s="323">
        <f t="shared" si="214"/>
        <v>8.8497471429381811</v>
      </c>
      <c r="N346" s="328">
        <f t="shared" si="215"/>
        <v>-0.12025894558016859</v>
      </c>
      <c r="O346" s="328">
        <f t="shared" si="216"/>
        <v>6.9040711917439417</v>
      </c>
      <c r="P346" s="332">
        <f t="shared" si="236"/>
        <v>170.96777242624648</v>
      </c>
      <c r="Q346" s="328">
        <f t="shared" si="217"/>
        <v>49932.875699374395</v>
      </c>
      <c r="R346" s="277">
        <f>IF(H346&gt;0, rate1(1,$L$52,$L$51,$L$54,L346,$L$53,$L$50,P346),"")</f>
        <v>2504.7920248352466</v>
      </c>
      <c r="S346" s="323">
        <f t="shared" si="218"/>
        <v>2.887417907115172</v>
      </c>
      <c r="T346" s="323">
        <f t="shared" si="219"/>
        <v>6.371611985179193E-2</v>
      </c>
      <c r="U346" s="328">
        <f t="shared" si="220"/>
        <v>8.8597471429381809</v>
      </c>
      <c r="V346" s="336">
        <f t="shared" si="221"/>
        <v>8.8597471429381809</v>
      </c>
      <c r="W346" s="328">
        <f t="shared" si="222"/>
        <v>4.7228441334112858E-3</v>
      </c>
      <c r="X346" s="328">
        <f t="shared" si="223"/>
        <v>50120.259548313377</v>
      </c>
      <c r="Y346" s="328">
        <f t="shared" si="237"/>
        <v>171.35436961232409</v>
      </c>
      <c r="Z346" s="108">
        <f>IF(H346&gt;0, rate1(1,$L$52,$L$51,$L$54,U346,$L$53,$L$50,Y346),"")</f>
        <v>2505.0904463520565</v>
      </c>
      <c r="AA346" s="336">
        <f t="shared" si="224"/>
        <v>2.8979083059669288</v>
      </c>
      <c r="AB346" s="336">
        <f t="shared" si="225"/>
        <v>-2.4884469489716127E-3</v>
      </c>
      <c r="AC346" s="328">
        <f t="shared" si="226"/>
        <v>6.371611985179193E-2</v>
      </c>
      <c r="AD346" s="328">
        <f t="shared" si="227"/>
        <v>-0.31389230930134121</v>
      </c>
      <c r="AE346" s="328">
        <f t="shared" si="228"/>
        <v>-8.056880693417981E-2</v>
      </c>
      <c r="AF346" s="328">
        <f t="shared" si="229"/>
        <v>2194.4476983344302</v>
      </c>
      <c r="AG346" s="328">
        <f t="shared" si="230"/>
        <v>2166.8720107983445</v>
      </c>
      <c r="AH346" s="328">
        <f t="shared" si="231"/>
        <v>8.8404912030960734</v>
      </c>
      <c r="AI346" s="328">
        <f t="shared" si="232"/>
        <v>25.437688726265758</v>
      </c>
      <c r="AJ346" s="328">
        <f t="shared" si="233"/>
        <v>10.613776433295017</v>
      </c>
      <c r="AK346" s="337">
        <f t="shared" si="234"/>
        <v>1960.4349667561883</v>
      </c>
      <c r="AL346" s="42">
        <f t="shared" si="235"/>
        <v>32.800191267705642</v>
      </c>
    </row>
    <row r="347" spans="2:38" ht="15" x14ac:dyDescent="0.15">
      <c r="B347" s="328">
        <f t="shared" si="203"/>
        <v>2194.4476983344302</v>
      </c>
      <c r="C347" s="328">
        <f t="shared" si="204"/>
        <v>2166.8720107983445</v>
      </c>
      <c r="D347" s="328">
        <f t="shared" si="205"/>
        <v>8.8404912030960734</v>
      </c>
      <c r="E347" s="328">
        <f t="shared" si="206"/>
        <v>259.44332902560222</v>
      </c>
      <c r="F347" s="328">
        <f t="shared" si="207"/>
        <v>259.52059026169297</v>
      </c>
      <c r="G347" s="328">
        <f t="shared" si="208"/>
        <v>50283.249139361404</v>
      </c>
      <c r="H347" s="313">
        <f t="shared" si="209"/>
        <v>0.02</v>
      </c>
      <c r="I347" s="328">
        <f t="shared" si="210"/>
        <v>22.060550028868604</v>
      </c>
      <c r="J347" s="328">
        <f t="shared" si="211"/>
        <v>859</v>
      </c>
      <c r="K347" s="335">
        <f t="shared" si="212"/>
        <v>-1</v>
      </c>
      <c r="L347" s="323">
        <f t="shared" si="213"/>
        <v>8.8204912030960738</v>
      </c>
      <c r="M347" s="323">
        <f t="shared" si="214"/>
        <v>8.8304912030960736</v>
      </c>
      <c r="N347" s="328">
        <f t="shared" si="215"/>
        <v>-0.12000766156546661</v>
      </c>
      <c r="O347" s="328">
        <f t="shared" si="216"/>
        <v>6.7896117738078328</v>
      </c>
      <c r="P347" s="332">
        <f t="shared" si="236"/>
        <v>170.47141949107311</v>
      </c>
      <c r="Q347" s="328">
        <f t="shared" si="217"/>
        <v>49572.01000865375</v>
      </c>
      <c r="R347" s="277">
        <f>IF(H347&gt;0, rate1(1,$L$52,$L$51,$L$54,L347,$L$53,$L$50,P347),"")</f>
        <v>2504.406810035845</v>
      </c>
      <c r="S347" s="323">
        <f t="shared" si="218"/>
        <v>2.9153232110256031</v>
      </c>
      <c r="T347" s="323">
        <f t="shared" si="219"/>
        <v>6.2656611100747744E-2</v>
      </c>
      <c r="U347" s="328">
        <f t="shared" si="220"/>
        <v>8.8404912030960734</v>
      </c>
      <c r="V347" s="336">
        <f t="shared" si="221"/>
        <v>8.8404912030960734</v>
      </c>
      <c r="W347" s="328">
        <f t="shared" si="222"/>
        <v>4.7023370076999527E-3</v>
      </c>
      <c r="X347" s="328">
        <f t="shared" si="223"/>
        <v>49758.60359920661</v>
      </c>
      <c r="Y347" s="328">
        <f t="shared" si="237"/>
        <v>170.85773535931006</v>
      </c>
      <c r="Z347" s="108">
        <f>IF(H347&gt;0, rate1(1,$L$52,$L$51,$L$54,U347,$L$53,$L$50,Y347),"")</f>
        <v>2504.7068275805495</v>
      </c>
      <c r="AA347" s="336">
        <f t="shared" si="224"/>
        <v>2.9259462386564725</v>
      </c>
      <c r="AB347" s="336">
        <f t="shared" si="225"/>
        <v>-2.4415723104401254E-3</v>
      </c>
      <c r="AC347" s="328">
        <f t="shared" si="226"/>
        <v>6.2656611100747744E-2</v>
      </c>
      <c r="AD347" s="328">
        <f t="shared" si="227"/>
        <v>-0.31920015539687113</v>
      </c>
      <c r="AE347" s="328">
        <f t="shared" si="228"/>
        <v>-8.4003029063656587E-2</v>
      </c>
      <c r="AF347" s="328">
        <f t="shared" si="229"/>
        <v>2194.2650340617643</v>
      </c>
      <c r="AG347" s="328">
        <f t="shared" si="230"/>
        <v>2166.8093541872436</v>
      </c>
      <c r="AH347" s="328">
        <f t="shared" si="231"/>
        <v>8.8212335968247881</v>
      </c>
      <c r="AI347" s="328">
        <f t="shared" si="232"/>
        <v>25.018543652598897</v>
      </c>
      <c r="AJ347" s="328">
        <f t="shared" si="233"/>
        <v>10.620726028754072</v>
      </c>
      <c r="AK347" s="337">
        <f t="shared" si="234"/>
        <v>1961.7232143845451</v>
      </c>
      <c r="AL347" s="42">
        <f t="shared" si="235"/>
        <v>32.822042242321501</v>
      </c>
    </row>
    <row r="348" spans="2:38" ht="15" x14ac:dyDescent="0.15">
      <c r="B348" s="328">
        <f t="shared" si="203"/>
        <v>2194.2650340617643</v>
      </c>
      <c r="C348" s="328">
        <f t="shared" si="204"/>
        <v>2166.8093541872436</v>
      </c>
      <c r="D348" s="328">
        <f t="shared" si="205"/>
        <v>8.8212335968247881</v>
      </c>
      <c r="E348" s="328">
        <f t="shared" si="206"/>
        <v>259.28720123121394</v>
      </c>
      <c r="F348" s="328">
        <f t="shared" si="207"/>
        <v>259.36526512840805</v>
      </c>
      <c r="G348" s="328">
        <f t="shared" si="208"/>
        <v>49924.721347978892</v>
      </c>
      <c r="H348" s="313">
        <f t="shared" si="209"/>
        <v>0.02</v>
      </c>
      <c r="I348" s="328">
        <f t="shared" si="210"/>
        <v>21.964543899616547</v>
      </c>
      <c r="J348" s="328">
        <f t="shared" si="211"/>
        <v>859</v>
      </c>
      <c r="K348" s="335">
        <f t="shared" si="212"/>
        <v>-1</v>
      </c>
      <c r="L348" s="323">
        <f t="shared" si="213"/>
        <v>8.8012335968247886</v>
      </c>
      <c r="M348" s="323">
        <f t="shared" si="214"/>
        <v>8.8112335968247883</v>
      </c>
      <c r="N348" s="328">
        <f t="shared" si="215"/>
        <v>-0.11975631117948637</v>
      </c>
      <c r="O348" s="328">
        <f t="shared" si="216"/>
        <v>6.675967502620141</v>
      </c>
      <c r="P348" s="332">
        <f t="shared" si="236"/>
        <v>169.97538522878904</v>
      </c>
      <c r="Q348" s="328">
        <f t="shared" si="217"/>
        <v>49212.637714815064</v>
      </c>
      <c r="R348" s="277">
        <f>IF(H348&gt;0, rate1(1,$L$52,$L$51,$L$54,L348,$L$53,$L$50,P348),"")</f>
        <v>2504.0194969023937</v>
      </c>
      <c r="S348" s="323">
        <f t="shared" si="218"/>
        <v>2.943911317056561</v>
      </c>
      <c r="T348" s="323">
        <f t="shared" si="219"/>
        <v>6.160585111507013E-2</v>
      </c>
      <c r="U348" s="328">
        <f t="shared" si="220"/>
        <v>8.8212335968247881</v>
      </c>
      <c r="V348" s="336">
        <f t="shared" si="221"/>
        <v>8.8212335968247881</v>
      </c>
      <c r="W348" s="328">
        <f t="shared" si="222"/>
        <v>4.6818727321706888E-3</v>
      </c>
      <c r="X348" s="328">
        <f t="shared" si="223"/>
        <v>49398.438918699358</v>
      </c>
      <c r="Y348" s="328">
        <f t="shared" si="237"/>
        <v>170.36141934570514</v>
      </c>
      <c r="Z348" s="108">
        <f>IF(H348&gt;0, rate1(1,$L$52,$L$51,$L$54,U348,$L$53,$L$50,Y348),"")</f>
        <v>2504.3211228928913</v>
      </c>
      <c r="AA348" s="336">
        <f t="shared" si="224"/>
        <v>2.9546700779610657</v>
      </c>
      <c r="AB348" s="336">
        <f t="shared" si="225"/>
        <v>-2.3952240252505391E-3</v>
      </c>
      <c r="AC348" s="328">
        <f t="shared" si="226"/>
        <v>6.160585111507013E-2</v>
      </c>
      <c r="AD348" s="328">
        <f t="shared" si="227"/>
        <v>-0.32464448811271379</v>
      </c>
      <c r="AE348" s="328">
        <f t="shared" si="228"/>
        <v>-8.7626345378333054E-2</v>
      </c>
      <c r="AF348" s="328">
        <f t="shared" si="229"/>
        <v>2194.0836718994697</v>
      </c>
      <c r="AG348" s="328">
        <f t="shared" si="230"/>
        <v>2166.7477483361286</v>
      </c>
      <c r="AH348" s="328">
        <f t="shared" si="231"/>
        <v>8.8019743238719119</v>
      </c>
      <c r="AI348" s="328">
        <f t="shared" si="232"/>
        <v>24.602784120203484</v>
      </c>
      <c r="AJ348" s="328">
        <f t="shared" si="233"/>
        <v>10.627560135454129</v>
      </c>
      <c r="AK348" s="337">
        <f t="shared" si="234"/>
        <v>1962.9812280481328</v>
      </c>
      <c r="AL348" s="42">
        <f t="shared" si="235"/>
        <v>32.843533171319081</v>
      </c>
    </row>
    <row r="349" spans="2:38" ht="15" x14ac:dyDescent="0.15">
      <c r="B349" s="328">
        <f t="shared" si="203"/>
        <v>2194.0836718994697</v>
      </c>
      <c r="C349" s="328">
        <f t="shared" si="204"/>
        <v>2166.7477483361286</v>
      </c>
      <c r="D349" s="328">
        <f t="shared" si="205"/>
        <v>8.8019743238719119</v>
      </c>
      <c r="E349" s="328">
        <f t="shared" si="206"/>
        <v>259.12948717954055</v>
      </c>
      <c r="F349" s="328">
        <f t="shared" si="207"/>
        <v>259.20834420537722</v>
      </c>
      <c r="G349" s="328">
        <f t="shared" si="208"/>
        <v>49567.686813791668</v>
      </c>
      <c r="H349" s="313">
        <f t="shared" si="209"/>
        <v>0.02</v>
      </c>
      <c r="I349" s="328">
        <f t="shared" si="210"/>
        <v>21.868738850672891</v>
      </c>
      <c r="J349" s="328">
        <f t="shared" si="211"/>
        <v>859</v>
      </c>
      <c r="K349" s="335">
        <f t="shared" si="212"/>
        <v>-1</v>
      </c>
      <c r="L349" s="323">
        <f t="shared" si="213"/>
        <v>8.7819743238719123</v>
      </c>
      <c r="M349" s="323">
        <f t="shared" si="214"/>
        <v>8.7919743238719121</v>
      </c>
      <c r="N349" s="328">
        <f t="shared" si="215"/>
        <v>-0.11950489440742018</v>
      </c>
      <c r="O349" s="328">
        <f t="shared" si="216"/>
        <v>6.5631329285956959</v>
      </c>
      <c r="P349" s="332">
        <f t="shared" si="236"/>
        <v>169.47967025336601</v>
      </c>
      <c r="Q349" s="328">
        <f t="shared" si="217"/>
        <v>48854.763274333804</v>
      </c>
      <c r="R349" s="277">
        <f>IF(H349&gt;0, rate1(1,$L$52,$L$51,$L$54,L349,$L$53,$L$50,P349),"")</f>
        <v>2503.6300689686209</v>
      </c>
      <c r="S349" s="323">
        <f t="shared" si="218"/>
        <v>2.973209788452515</v>
      </c>
      <c r="T349" s="323">
        <f t="shared" si="219"/>
        <v>6.0563704430607761E-2</v>
      </c>
      <c r="U349" s="328">
        <f t="shared" si="220"/>
        <v>8.8019743238719119</v>
      </c>
      <c r="V349" s="336">
        <f t="shared" si="221"/>
        <v>8.8019743238719119</v>
      </c>
      <c r="W349" s="328">
        <f t="shared" si="222"/>
        <v>4.6614513180571748E-3</v>
      </c>
      <c r="X349" s="328">
        <f t="shared" si="223"/>
        <v>49039.770065862293</v>
      </c>
      <c r="Y349" s="328">
        <f t="shared" si="237"/>
        <v>169.86542218387928</v>
      </c>
      <c r="Z349" s="108">
        <f>IF(H349&gt;0, rate1(1,$L$52,$L$51,$L$54,U349,$L$53,$L$50,Y349),"")</f>
        <v>2503.9333159496091</v>
      </c>
      <c r="AA349" s="336">
        <f t="shared" si="224"/>
        <v>2.9841075129727272</v>
      </c>
      <c r="AB349" s="336">
        <f t="shared" si="225"/>
        <v>-2.3493945199940629E-3</v>
      </c>
      <c r="AC349" s="328">
        <f t="shared" si="226"/>
        <v>6.0563704430607761E-2</v>
      </c>
      <c r="AD349" s="328">
        <f t="shared" si="227"/>
        <v>-0.33023079066960731</v>
      </c>
      <c r="AE349" s="328">
        <f t="shared" si="228"/>
        <v>-9.1451631004826894E-2</v>
      </c>
      <c r="AF349" s="328">
        <f t="shared" si="229"/>
        <v>2193.9036033006319</v>
      </c>
      <c r="AG349" s="328">
        <f t="shared" si="230"/>
        <v>2166.6871846316981</v>
      </c>
      <c r="AH349" s="328">
        <f t="shared" si="231"/>
        <v>8.7827133839845111</v>
      </c>
      <c r="AI349" s="328">
        <f t="shared" si="232"/>
        <v>24.19035670695439</v>
      </c>
      <c r="AJ349" s="328">
        <f t="shared" si="233"/>
        <v>10.634279678983837</v>
      </c>
      <c r="AK349" s="337">
        <f t="shared" si="234"/>
        <v>1964.2095151897186</v>
      </c>
      <c r="AL349" s="42">
        <f t="shared" si="235"/>
        <v>32.864666962878339</v>
      </c>
    </row>
    <row r="350" spans="2:38" ht="15" x14ac:dyDescent="0.15">
      <c r="B350" s="328">
        <f t="shared" si="203"/>
        <v>2193.9036033006319</v>
      </c>
      <c r="C350" s="328">
        <f t="shared" si="204"/>
        <v>2166.6871846316981</v>
      </c>
      <c r="D350" s="328">
        <f t="shared" si="205"/>
        <v>8.7827133839845111</v>
      </c>
      <c r="E350" s="328">
        <f t="shared" si="206"/>
        <v>258.97020563900651</v>
      </c>
      <c r="F350" s="328">
        <f t="shared" si="207"/>
        <v>259.04984640927353</v>
      </c>
      <c r="G350" s="328">
        <f t="shared" si="208"/>
        <v>49212.149847275075</v>
      </c>
      <c r="H350" s="313">
        <f t="shared" si="209"/>
        <v>0.02</v>
      </c>
      <c r="I350" s="328">
        <f t="shared" si="210"/>
        <v>21.773134935147027</v>
      </c>
      <c r="J350" s="328">
        <f t="shared" si="211"/>
        <v>859</v>
      </c>
      <c r="K350" s="335">
        <f t="shared" si="212"/>
        <v>-1</v>
      </c>
      <c r="L350" s="323">
        <f t="shared" si="213"/>
        <v>8.7627133839845115</v>
      </c>
      <c r="M350" s="323">
        <f t="shared" si="214"/>
        <v>8.7727133839845113</v>
      </c>
      <c r="N350" s="328">
        <f t="shared" si="215"/>
        <v>-0.11925341123434663</v>
      </c>
      <c r="O350" s="328">
        <f t="shared" si="216"/>
        <v>6.4511026884836529</v>
      </c>
      <c r="P350" s="332">
        <f t="shared" si="236"/>
        <v>168.98427518098558</v>
      </c>
      <c r="Q350" s="328">
        <f t="shared" si="217"/>
        <v>48498.390944145889</v>
      </c>
      <c r="R350" s="277">
        <f>IF(H350&gt;0, rate1(1,$L$52,$L$51,$L$54,L350,$L$53,$L$50,P350),"")</f>
        <v>2503.2385095991654</v>
      </c>
      <c r="S350" s="323">
        <f t="shared" si="218"/>
        <v>3.0032476343757795</v>
      </c>
      <c r="T350" s="323">
        <f t="shared" si="219"/>
        <v>5.9530039715487544E-2</v>
      </c>
      <c r="U350" s="328">
        <f t="shared" si="220"/>
        <v>8.7827133839845111</v>
      </c>
      <c r="V350" s="336">
        <f t="shared" si="221"/>
        <v>8.7827133839845111</v>
      </c>
      <c r="W350" s="328">
        <f t="shared" si="222"/>
        <v>4.6410727767494109E-3</v>
      </c>
      <c r="X350" s="328">
        <f t="shared" si="223"/>
        <v>48682.601397747698</v>
      </c>
      <c r="Y350" s="328">
        <f t="shared" si="237"/>
        <v>169.36974448840263</v>
      </c>
      <c r="Z350" s="108">
        <f>IF(H350&gt;0, rate1(1,$L$52,$L$51,$L$54,U350,$L$53,$L$50,Y350),"")</f>
        <v>2503.5433902437453</v>
      </c>
      <c r="AA350" s="336">
        <f t="shared" si="224"/>
        <v>3.0142876852712361</v>
      </c>
      <c r="AB350" s="336">
        <f t="shared" si="225"/>
        <v>-2.3040764289458792E-3</v>
      </c>
      <c r="AC350" s="328">
        <f t="shared" si="226"/>
        <v>5.9530039715487544E-2</v>
      </c>
      <c r="AD350" s="328">
        <f t="shared" si="227"/>
        <v>-0.33596483549458694</v>
      </c>
      <c r="AE350" s="328">
        <f t="shared" si="228"/>
        <v>-9.549281464659988E-2</v>
      </c>
      <c r="AF350" s="328">
        <f t="shared" si="229"/>
        <v>2193.7248198496818</v>
      </c>
      <c r="AG350" s="328">
        <f t="shared" si="230"/>
        <v>2166.6276545919827</v>
      </c>
      <c r="AH350" s="328">
        <f t="shared" si="231"/>
        <v>8.763450776908682</v>
      </c>
      <c r="AI350" s="328">
        <f t="shared" si="232"/>
        <v>23.781209615946615</v>
      </c>
      <c r="AJ350" s="328">
        <f t="shared" si="233"/>
        <v>10.640885570543823</v>
      </c>
      <c r="AK350" s="337">
        <f t="shared" si="234"/>
        <v>1965.4085752148828</v>
      </c>
      <c r="AL350" s="42">
        <f t="shared" si="235"/>
        <v>32.885446479289612</v>
      </c>
    </row>
    <row r="351" spans="2:38" ht="15" x14ac:dyDescent="0.15">
      <c r="B351" s="328">
        <f t="shared" si="203"/>
        <v>2193.7248198496818</v>
      </c>
      <c r="C351" s="328">
        <f t="shared" si="204"/>
        <v>2166.6276545919827</v>
      </c>
      <c r="D351" s="328">
        <f t="shared" si="205"/>
        <v>8.763450776908682</v>
      </c>
      <c r="E351" s="328">
        <f t="shared" si="206"/>
        <v>258.80937509046362</v>
      </c>
      <c r="F351" s="328">
        <f t="shared" si="207"/>
        <v>258.88979036473506</v>
      </c>
      <c r="G351" s="328">
        <f t="shared" si="208"/>
        <v>48858.114562609517</v>
      </c>
      <c r="H351" s="313">
        <f t="shared" si="209"/>
        <v>0.02</v>
      </c>
      <c r="I351" s="328">
        <f t="shared" si="210"/>
        <v>21.677732206159273</v>
      </c>
      <c r="J351" s="328">
        <f t="shared" si="211"/>
        <v>859</v>
      </c>
      <c r="K351" s="335">
        <f t="shared" si="212"/>
        <v>-1</v>
      </c>
      <c r="L351" s="323">
        <f t="shared" si="213"/>
        <v>8.7434507769086824</v>
      </c>
      <c r="M351" s="323">
        <f t="shared" si="214"/>
        <v>8.7534507769086822</v>
      </c>
      <c r="N351" s="328">
        <f t="shared" si="215"/>
        <v>-0.11900186164537274</v>
      </c>
      <c r="O351" s="328">
        <f t="shared" si="216"/>
        <v>6.3398715027213708</v>
      </c>
      <c r="P351" s="332">
        <f t="shared" si="236"/>
        <v>168.4892006300405</v>
      </c>
      <c r="Q351" s="328">
        <f t="shared" si="217"/>
        <v>48143.524786392831</v>
      </c>
      <c r="R351" s="277">
        <f>IF(H351&gt;0, rate1(1,$L$52,$L$51,$L$54,L351,$L$53,$L$50,P351),"")</f>
        <v>2502.8448019874168</v>
      </c>
      <c r="S351" s="323">
        <f t="shared" si="218"/>
        <v>3.0340554073502095</v>
      </c>
      <c r="T351" s="323">
        <f t="shared" si="219"/>
        <v>5.8504729623072571E-2</v>
      </c>
      <c r="U351" s="328">
        <f t="shared" si="220"/>
        <v>8.763450776908682</v>
      </c>
      <c r="V351" s="336">
        <f t="shared" si="221"/>
        <v>8.763450776908682</v>
      </c>
      <c r="W351" s="328">
        <f t="shared" si="222"/>
        <v>4.620737119537921E-3</v>
      </c>
      <c r="X351" s="328">
        <f t="shared" si="223"/>
        <v>48326.937074216934</v>
      </c>
      <c r="Y351" s="328">
        <f t="shared" si="237"/>
        <v>168.87438687604703</v>
      </c>
      <c r="Z351" s="108">
        <f>IF(H351&gt;0, rate1(1,$L$52,$L$51,$L$54,U351,$L$53,$L$50,Y351),"")</f>
        <v>2503.1513290987255</v>
      </c>
      <c r="AA351" s="336">
        <f t="shared" si="224"/>
        <v>3.0452412868121148</v>
      </c>
      <c r="AB351" s="336">
        <f t="shared" si="225"/>
        <v>-2.2592625864404441E-3</v>
      </c>
      <c r="AC351" s="328">
        <f t="shared" si="226"/>
        <v>5.8504729623072571E-2</v>
      </c>
      <c r="AD351" s="328">
        <f t="shared" si="227"/>
        <v>-0.34185270368487575</v>
      </c>
      <c r="AE351" s="328">
        <f t="shared" si="228"/>
        <v>-9.9764979815406454E-2</v>
      </c>
      <c r="AF351" s="328">
        <f t="shared" si="229"/>
        <v>2193.5473132584134</v>
      </c>
      <c r="AG351" s="328">
        <f t="shared" si="230"/>
        <v>2166.5691498623596</v>
      </c>
      <c r="AH351" s="328">
        <f t="shared" si="231"/>
        <v>8.7441865023899847</v>
      </c>
      <c r="AI351" s="328">
        <f t="shared" si="232"/>
        <v>23.375292617670947</v>
      </c>
      <c r="AJ351" s="328">
        <f t="shared" si="233"/>
        <v>10.647378707382064</v>
      </c>
      <c r="AK351" s="337">
        <f t="shared" si="234"/>
        <v>1966.5788996660522</v>
      </c>
      <c r="AL351" s="42">
        <f t="shared" si="235"/>
        <v>32.905874538349714</v>
      </c>
    </row>
    <row r="352" spans="2:38" ht="15" x14ac:dyDescent="0.15">
      <c r="B352" s="328">
        <f t="shared" si="203"/>
        <v>2193.5473132584134</v>
      </c>
      <c r="C352" s="328">
        <f t="shared" si="204"/>
        <v>2166.5691498623596</v>
      </c>
      <c r="D352" s="328">
        <f t="shared" si="205"/>
        <v>8.7441865023899847</v>
      </c>
      <c r="E352" s="328">
        <f t="shared" si="206"/>
        <v>258.64701373581283</v>
      </c>
      <c r="F352" s="328">
        <f t="shared" si="207"/>
        <v>258.72819441313823</v>
      </c>
      <c r="G352" s="328">
        <f t="shared" si="208"/>
        <v>48505.584882344025</v>
      </c>
      <c r="H352" s="313">
        <f t="shared" si="209"/>
        <v>0.02</v>
      </c>
      <c r="I352" s="328">
        <f t="shared" si="210"/>
        <v>21.582530716843031</v>
      </c>
      <c r="J352" s="328">
        <f t="shared" si="211"/>
        <v>859</v>
      </c>
      <c r="K352" s="335">
        <f t="shared" si="212"/>
        <v>-1</v>
      </c>
      <c r="L352" s="323">
        <f t="shared" si="213"/>
        <v>8.7241865023899852</v>
      </c>
      <c r="M352" s="323">
        <f t="shared" si="214"/>
        <v>8.734186502389985</v>
      </c>
      <c r="N352" s="328">
        <f t="shared" si="215"/>
        <v>-0.11875024562555581</v>
      </c>
      <c r="O352" s="328">
        <f t="shared" si="216"/>
        <v>6.2294341728804312</v>
      </c>
      <c r="P352" s="332">
        <f t="shared" si="236"/>
        <v>167.99444722115922</v>
      </c>
      <c r="Q352" s="328">
        <f t="shared" si="217"/>
        <v>47790.168673030326</v>
      </c>
      <c r="R352" s="277">
        <f>IF(H352&gt;0, rate1(1,$L$52,$L$51,$L$54,L352,$L$53,$L$50,P352),"")</f>
        <v>2502.448929153345</v>
      </c>
      <c r="S352" s="323">
        <f t="shared" si="218"/>
        <v>3.0656653086499879</v>
      </c>
      <c r="T352" s="323">
        <f t="shared" si="219"/>
        <v>5.7487650650997681E-2</v>
      </c>
      <c r="U352" s="328">
        <f t="shared" si="220"/>
        <v>8.7441865023899847</v>
      </c>
      <c r="V352" s="336">
        <f t="shared" si="221"/>
        <v>8.7441865023899847</v>
      </c>
      <c r="W352" s="328">
        <f t="shared" si="222"/>
        <v>4.6004443577700727E-3</v>
      </c>
      <c r="X352" s="328">
        <f t="shared" si="223"/>
        <v>47972.781062625319</v>
      </c>
      <c r="Y352" s="328">
        <f t="shared" si="237"/>
        <v>168.37934996581023</v>
      </c>
      <c r="Z352" s="108">
        <f>IF(H352&gt;0, rate1(1,$L$52,$L$51,$L$54,U352,$L$53,$L$50,Y352),"")</f>
        <v>2502.7571156662038</v>
      </c>
      <c r="AA352" s="336">
        <f t="shared" si="224"/>
        <v>3.0770006657956963</v>
      </c>
      <c r="AB352" s="336">
        <f t="shared" si="225"/>
        <v>-2.2149460197730115E-3</v>
      </c>
      <c r="AC352" s="328">
        <f t="shared" si="226"/>
        <v>5.7487650650997681E-2</v>
      </c>
      <c r="AD352" s="328">
        <f t="shared" si="227"/>
        <v>-0.34790080606038659</v>
      </c>
      <c r="AE352" s="328">
        <f t="shared" si="228"/>
        <v>-0.10428447732894537</v>
      </c>
      <c r="AF352" s="328">
        <f t="shared" si="229"/>
        <v>2193.3710753621367</v>
      </c>
      <c r="AG352" s="328">
        <f t="shared" si="230"/>
        <v>2166.5116622117084</v>
      </c>
      <c r="AH352" s="328">
        <f t="shared" si="231"/>
        <v>8.7249205601729916</v>
      </c>
      <c r="AI352" s="328">
        <f t="shared" si="232"/>
        <v>22.97255699457871</v>
      </c>
      <c r="AJ352" s="328">
        <f t="shared" si="233"/>
        <v>10.653759973213891</v>
      </c>
      <c r="AK352" s="337">
        <f t="shared" si="234"/>
        <v>1967.7209723907008</v>
      </c>
      <c r="AL352" s="42">
        <f t="shared" si="235"/>
        <v>32.925953914708295</v>
      </c>
    </row>
    <row r="353" spans="2:38" ht="15" x14ac:dyDescent="0.15">
      <c r="B353" s="328">
        <f t="shared" si="203"/>
        <v>2193.3710753621367</v>
      </c>
      <c r="C353" s="328">
        <f t="shared" si="204"/>
        <v>2166.5116622117084</v>
      </c>
      <c r="D353" s="328">
        <f t="shared" si="205"/>
        <v>8.7249205601729916</v>
      </c>
      <c r="E353" s="328">
        <f t="shared" si="206"/>
        <v>258.48313950630745</v>
      </c>
      <c r="F353" s="328">
        <f t="shared" si="207"/>
        <v>258.56507662106014</v>
      </c>
      <c r="G353" s="328">
        <f t="shared" si="208"/>
        <v>48154.564541894448</v>
      </c>
      <c r="H353" s="313">
        <f t="shared" si="209"/>
        <v>0.02</v>
      </c>
      <c r="I353" s="328">
        <f t="shared" si="210"/>
        <v>21.487530520342627</v>
      </c>
      <c r="J353" s="328">
        <f t="shared" si="211"/>
        <v>859</v>
      </c>
      <c r="K353" s="335">
        <f t="shared" si="212"/>
        <v>-1</v>
      </c>
      <c r="L353" s="323">
        <f t="shared" si="213"/>
        <v>8.704920560172992</v>
      </c>
      <c r="M353" s="323">
        <f t="shared" si="214"/>
        <v>8.7149205601729918</v>
      </c>
      <c r="N353" s="328">
        <f t="shared" si="215"/>
        <v>-0.11849856316000995</v>
      </c>
      <c r="O353" s="328">
        <f t="shared" si="216"/>
        <v>6.1197855792064697</v>
      </c>
      <c r="P353" s="332">
        <f t="shared" si="236"/>
        <v>167.50001557720776</v>
      </c>
      <c r="Q353" s="328">
        <f t="shared" si="217"/>
        <v>47438.326290270874</v>
      </c>
      <c r="R353" s="277">
        <f>IF(H353&gt;0, rate1(1,$L$52,$L$51,$L$54,L353,$L$53,$L$50,P353),"")</f>
        <v>2502.0508739412726</v>
      </c>
      <c r="S353" s="323">
        <f t="shared" si="218"/>
        <v>3.098111302396287</v>
      </c>
      <c r="T353" s="323">
        <f t="shared" si="219"/>
        <v>5.6478683006316595E-2</v>
      </c>
      <c r="U353" s="328">
        <f t="shared" si="220"/>
        <v>8.7249205601729916</v>
      </c>
      <c r="V353" s="336">
        <f t="shared" si="221"/>
        <v>8.7249205601729916</v>
      </c>
      <c r="W353" s="328">
        <f t="shared" si="222"/>
        <v>4.5801945027434954E-3</v>
      </c>
      <c r="X353" s="328">
        <f t="shared" si="223"/>
        <v>47620.13714234066</v>
      </c>
      <c r="Y353" s="328">
        <f t="shared" si="237"/>
        <v>167.88463437891767</v>
      </c>
      <c r="Z353" s="108">
        <f>IF(H353&gt;0, rate1(1,$L$52,$L$51,$L$54,U353,$L$53,$L$50,Y353),"")</f>
        <v>2502.3607329238707</v>
      </c>
      <c r="AA353" s="336">
        <f t="shared" si="224"/>
        <v>3.1095999412838617</v>
      </c>
      <c r="AB353" s="336">
        <f t="shared" si="225"/>
        <v>-2.1711199422749686E-3</v>
      </c>
      <c r="AC353" s="328">
        <f t="shared" si="226"/>
        <v>5.6478683006316595E-2</v>
      </c>
      <c r="AD353" s="328">
        <f t="shared" si="227"/>
        <v>-0.35411590595629139</v>
      </c>
      <c r="AE353" s="328">
        <f t="shared" si="228"/>
        <v>-0.10906905041962656</v>
      </c>
      <c r="AF353" s="328">
        <f t="shared" si="229"/>
        <v>2193.1960981159705</v>
      </c>
      <c r="AG353" s="328">
        <f t="shared" si="230"/>
        <v>2166.455183528702</v>
      </c>
      <c r="AH353" s="328">
        <f t="shared" si="231"/>
        <v>8.7056529500015749</v>
      </c>
      <c r="AI353" s="328">
        <f t="shared" si="232"/>
        <v>22.572955488051459</v>
      </c>
      <c r="AJ353" s="328">
        <f t="shared" si="233"/>
        <v>10.660030238627238</v>
      </c>
      <c r="AK353" s="337">
        <f t="shared" si="234"/>
        <v>1968.8352697039659</v>
      </c>
      <c r="AL353" s="42">
        <f t="shared" si="235"/>
        <v>32.945687341166639</v>
      </c>
    </row>
    <row r="354" spans="2:38" ht="15" x14ac:dyDescent="0.15">
      <c r="B354" s="328">
        <f t="shared" si="203"/>
        <v>2193.1960981159705</v>
      </c>
      <c r="C354" s="328">
        <f t="shared" si="204"/>
        <v>2166.455183528702</v>
      </c>
      <c r="D354" s="328">
        <f t="shared" si="205"/>
        <v>8.7056529500015749</v>
      </c>
      <c r="E354" s="328">
        <f t="shared" si="206"/>
        <v>258.31777007057667</v>
      </c>
      <c r="F354" s="328">
        <f t="shared" si="207"/>
        <v>258.40045478844206</v>
      </c>
      <c r="G354" s="328">
        <f t="shared" si="208"/>
        <v>47805.057093909636</v>
      </c>
      <c r="H354" s="313">
        <f t="shared" si="209"/>
        <v>0.02</v>
      </c>
      <c r="I354" s="328">
        <f t="shared" si="210"/>
        <v>21.392731669814751</v>
      </c>
      <c r="J354" s="328">
        <f t="shared" si="211"/>
        <v>859</v>
      </c>
      <c r="K354" s="335">
        <f t="shared" si="212"/>
        <v>-1</v>
      </c>
      <c r="L354" s="323">
        <f t="shared" si="213"/>
        <v>8.6856529500015753</v>
      </c>
      <c r="M354" s="323">
        <f t="shared" si="214"/>
        <v>8.6956529500015751</v>
      </c>
      <c r="N354" s="328">
        <f t="shared" si="215"/>
        <v>-0.1182468142337072</v>
      </c>
      <c r="O354" s="328">
        <f t="shared" si="216"/>
        <v>6.0109206782430142</v>
      </c>
      <c r="P354" s="332">
        <f t="shared" si="236"/>
        <v>167.00590632331026</v>
      </c>
      <c r="Q354" s="328">
        <f t="shared" si="217"/>
        <v>47088.00114289928</v>
      </c>
      <c r="R354" s="277">
        <f>IF(H354&gt;0, rate1(1,$L$52,$L$51,$L$54,L354,$L$53,$L$50,P354),"")</f>
        <v>2501.6506190176347</v>
      </c>
      <c r="S354" s="323">
        <f t="shared" si="218"/>
        <v>3.1314292392200391</v>
      </c>
      <c r="T354" s="323">
        <f t="shared" si="219"/>
        <v>5.5477710476083006E-2</v>
      </c>
      <c r="U354" s="328">
        <f t="shared" si="220"/>
        <v>8.7056529500015749</v>
      </c>
      <c r="V354" s="336">
        <f t="shared" si="221"/>
        <v>8.7056529500015749</v>
      </c>
      <c r="W354" s="328">
        <f t="shared" si="222"/>
        <v>4.5599875658339784E-3</v>
      </c>
      <c r="X354" s="328">
        <f t="shared" si="223"/>
        <v>47269.008909128926</v>
      </c>
      <c r="Y354" s="328">
        <f t="shared" si="237"/>
        <v>167.39024073884335</v>
      </c>
      <c r="Z354" s="108">
        <f>IF(H354&gt;0, rate1(1,$L$52,$L$51,$L$54,U354,$L$53,$L$50,Y354),"")</f>
        <v>2501.9621636732318</v>
      </c>
      <c r="AA354" s="336">
        <f t="shared" si="224"/>
        <v>3.1430751274262541</v>
      </c>
      <c r="AB354" s="336">
        <f t="shared" si="225"/>
        <v>-2.1277777467887176E-3</v>
      </c>
      <c r="AC354" s="328">
        <f t="shared" si="226"/>
        <v>5.5477710476083006E-2</v>
      </c>
      <c r="AD354" s="328">
        <f t="shared" si="227"/>
        <v>-0.3605051439284287</v>
      </c>
      <c r="AE354" s="328">
        <f t="shared" si="228"/>
        <v>-0.11413797414154367</v>
      </c>
      <c r="AF354" s="328">
        <f t="shared" si="229"/>
        <v>2193.0223735912605</v>
      </c>
      <c r="AG354" s="328">
        <f t="shared" si="230"/>
        <v>2166.3997058182258</v>
      </c>
      <c r="AH354" s="328">
        <f t="shared" si="231"/>
        <v>8.6863836716187404</v>
      </c>
      <c r="AI354" s="328">
        <f t="shared" si="232"/>
        <v>22.176442247506319</v>
      </c>
      <c r="AJ354" s="328">
        <f t="shared" si="233"/>
        <v>10.666190361473767</v>
      </c>
      <c r="AK354" s="337">
        <f t="shared" si="234"/>
        <v>1969.9222605459165</v>
      </c>
      <c r="AL354" s="42">
        <f t="shared" si="235"/>
        <v>32.965077509930879</v>
      </c>
    </row>
    <row r="355" spans="2:38" ht="15" x14ac:dyDescent="0.15">
      <c r="B355" s="328">
        <f t="shared" si="203"/>
        <v>2193.0223735912605</v>
      </c>
      <c r="C355" s="328">
        <f t="shared" si="204"/>
        <v>2166.3997058182258</v>
      </c>
      <c r="D355" s="328">
        <f t="shared" si="205"/>
        <v>8.6863836716187404</v>
      </c>
      <c r="E355" s="328">
        <f t="shared" si="206"/>
        <v>258.15092284236545</v>
      </c>
      <c r="F355" s="328">
        <f t="shared" si="207"/>
        <v>258.23434645647103</v>
      </c>
      <c r="G355" s="328">
        <f t="shared" si="208"/>
        <v>47457.065912491656</v>
      </c>
      <c r="H355" s="313">
        <f t="shared" si="209"/>
        <v>0.02</v>
      </c>
      <c r="I355" s="328">
        <f t="shared" si="210"/>
        <v>21.298134218427734</v>
      </c>
      <c r="J355" s="328">
        <f t="shared" si="211"/>
        <v>859</v>
      </c>
      <c r="K355" s="335">
        <f t="shared" si="212"/>
        <v>-1</v>
      </c>
      <c r="L355" s="323">
        <f t="shared" si="213"/>
        <v>8.6663836716187408</v>
      </c>
      <c r="M355" s="323">
        <f t="shared" si="214"/>
        <v>8.6763836716187406</v>
      </c>
      <c r="N355" s="328">
        <f t="shared" si="215"/>
        <v>-0.11799499883178299</v>
      </c>
      <c r="O355" s="328">
        <f t="shared" si="216"/>
        <v>5.9028345005412604</v>
      </c>
      <c r="P355" s="332">
        <f t="shared" si="236"/>
        <v>166.51212008685852</v>
      </c>
      <c r="Q355" s="328">
        <f t="shared" si="217"/>
        <v>46739.196558443196</v>
      </c>
      <c r="R355" s="277">
        <f>IF(H355&gt;0, rate1(1,$L$52,$L$51,$L$54,L355,$L$53,$L$50,P355),"")</f>
        <v>2501.2481468686892</v>
      </c>
      <c r="S355" s="323">
        <f t="shared" si="218"/>
        <v>3.1656569904369514</v>
      </c>
      <c r="T355" s="323">
        <f t="shared" si="219"/>
        <v>5.4484620303594737E-2</v>
      </c>
      <c r="U355" s="328">
        <f t="shared" si="220"/>
        <v>8.6863836716187404</v>
      </c>
      <c r="V355" s="336">
        <f t="shared" si="221"/>
        <v>8.6863836716187404</v>
      </c>
      <c r="W355" s="328">
        <f t="shared" si="222"/>
        <v>4.5398235582965185E-3</v>
      </c>
      <c r="X355" s="328">
        <f t="shared" si="223"/>
        <v>46919.399779393854</v>
      </c>
      <c r="Y355" s="328">
        <f t="shared" si="237"/>
        <v>166.89616967131866</v>
      </c>
      <c r="Z355" s="108">
        <f>IF(H355&gt;0, rate1(1,$L$52,$L$51,$L$54,U355,$L$53,$L$50,Y355),"")</f>
        <v>2501.5613905373461</v>
      </c>
      <c r="AA355" s="336">
        <f t="shared" si="224"/>
        <v>3.177464268246692</v>
      </c>
      <c r="AB355" s="336">
        <f t="shared" si="225"/>
        <v>-2.0849129992622168E-3</v>
      </c>
      <c r="AC355" s="328">
        <f t="shared" si="226"/>
        <v>5.4484620303594737E-2</v>
      </c>
      <c r="AD355" s="328">
        <f t="shared" si="227"/>
        <v>-0.36707606455835867</v>
      </c>
      <c r="AE355" s="328">
        <f t="shared" si="228"/>
        <v>-0.11951221083328213</v>
      </c>
      <c r="AF355" s="328">
        <f t="shared" si="229"/>
        <v>2192.8498939721253</v>
      </c>
      <c r="AG355" s="328">
        <f t="shared" si="230"/>
        <v>2166.345221197922</v>
      </c>
      <c r="AH355" s="328">
        <f t="shared" si="231"/>
        <v>8.6671127247668558</v>
      </c>
      <c r="AI355" s="328">
        <f t="shared" si="232"/>
        <v>21.782972781730592</v>
      </c>
      <c r="AJ355" s="328">
        <f t="shared" si="233"/>
        <v>10.67224118724647</v>
      </c>
      <c r="AK355" s="337">
        <f t="shared" si="234"/>
        <v>1970.9824066336982</v>
      </c>
      <c r="AL355" s="42">
        <f t="shared" si="235"/>
        <v>32.98412707382149</v>
      </c>
    </row>
    <row r="356" spans="2:38" ht="15" x14ac:dyDescent="0.15">
      <c r="B356" s="328">
        <f t="shared" si="203"/>
        <v>2192.8498939721253</v>
      </c>
      <c r="C356" s="328">
        <f t="shared" si="204"/>
        <v>2166.345221197922</v>
      </c>
      <c r="D356" s="328">
        <f t="shared" si="205"/>
        <v>8.6671127247668558</v>
      </c>
      <c r="E356" s="328">
        <f t="shared" si="206"/>
        <v>257.982614988009</v>
      </c>
      <c r="F356" s="328">
        <f t="shared" si="207"/>
        <v>258.06676891518725</v>
      </c>
      <c r="G356" s="328">
        <f t="shared" si="208"/>
        <v>47110.594197290091</v>
      </c>
      <c r="H356" s="313">
        <f t="shared" si="209"/>
        <v>0.02</v>
      </c>
      <c r="I356" s="328">
        <f t="shared" si="210"/>
        <v>21.203738219362641</v>
      </c>
      <c r="J356" s="328">
        <f t="shared" si="211"/>
        <v>859</v>
      </c>
      <c r="K356" s="335">
        <f t="shared" si="212"/>
        <v>-1</v>
      </c>
      <c r="L356" s="323">
        <f t="shared" si="213"/>
        <v>8.6471127247668562</v>
      </c>
      <c r="M356" s="323">
        <f t="shared" si="214"/>
        <v>8.657112724766856</v>
      </c>
      <c r="N356" s="328">
        <f t="shared" si="215"/>
        <v>-0.11774311693919515</v>
      </c>
      <c r="O356" s="328">
        <f t="shared" si="216"/>
        <v>5.795522148447672</v>
      </c>
      <c r="P356" s="332">
        <f t="shared" si="236"/>
        <v>166.01865749753134</v>
      </c>
      <c r="Q356" s="328">
        <f t="shared" si="217"/>
        <v>46391.915691220107</v>
      </c>
      <c r="R356" s="277">
        <f>IF(H356&gt;0, rate1(1,$L$52,$L$51,$L$54,L356,$L$53,$L$50,P356),"")</f>
        <v>2500.8434397982064</v>
      </c>
      <c r="S356" s="323">
        <f t="shared" si="218"/>
        <v>3.2008345937976821</v>
      </c>
      <c r="T356" s="323">
        <f t="shared" si="219"/>
        <v>5.3499303069396868E-2</v>
      </c>
      <c r="U356" s="328">
        <f t="shared" si="220"/>
        <v>8.6671127247668558</v>
      </c>
      <c r="V356" s="336">
        <f t="shared" si="221"/>
        <v>8.6671127247668558</v>
      </c>
      <c r="W356" s="328">
        <f t="shared" si="222"/>
        <v>4.5197024915637485E-3</v>
      </c>
      <c r="X356" s="328">
        <f t="shared" si="223"/>
        <v>46571.312994289437</v>
      </c>
      <c r="Y356" s="328">
        <f t="shared" si="237"/>
        <v>166.4024218043522</v>
      </c>
      <c r="Z356" s="108">
        <f>IF(H356&gt;0, rate1(1,$L$52,$L$51,$L$54,U356,$L$53,$L$50,Y356),"")</f>
        <v>2501.1583959585414</v>
      </c>
      <c r="AA356" s="336">
        <f t="shared" si="224"/>
        <v>3.2128075840573769</v>
      </c>
      <c r="AB356" s="336">
        <f t="shared" si="225"/>
        <v>-2.0425194328358535E-3</v>
      </c>
      <c r="AC356" s="328">
        <f t="shared" si="226"/>
        <v>5.3499303069396868E-2</v>
      </c>
      <c r="AD356" s="328">
        <f t="shared" si="227"/>
        <v>-0.37383664557381069</v>
      </c>
      <c r="AE356" s="328">
        <f t="shared" si="228"/>
        <v>-0.12521458388023229</v>
      </c>
      <c r="AF356" s="328">
        <f t="shared" si="229"/>
        <v>2192.6786515521167</v>
      </c>
      <c r="AG356" s="328">
        <f t="shared" si="230"/>
        <v>2166.2917218948528</v>
      </c>
      <c r="AH356" s="328">
        <f t="shared" si="231"/>
        <v>8.6478401091871824</v>
      </c>
      <c r="AI356" s="328">
        <f t="shared" si="232"/>
        <v>21.392503912085651</v>
      </c>
      <c r="AJ356" s="328">
        <f t="shared" si="233"/>
        <v>10.678183549444272</v>
      </c>
      <c r="AK356" s="337">
        <f t="shared" si="234"/>
        <v>1972.0161626087709</v>
      </c>
      <c r="AL356" s="42">
        <f t="shared" si="235"/>
        <v>33.002838647440996</v>
      </c>
    </row>
    <row r="357" spans="2:38" ht="15" x14ac:dyDescent="0.15">
      <c r="B357" s="328">
        <f t="shared" si="203"/>
        <v>2192.6786515521167</v>
      </c>
      <c r="C357" s="328">
        <f t="shared" si="204"/>
        <v>2166.2917218948528</v>
      </c>
      <c r="D357" s="328">
        <f t="shared" si="205"/>
        <v>8.6478401091871824</v>
      </c>
      <c r="E357" s="328">
        <f t="shared" si="206"/>
        <v>257.81286343364241</v>
      </c>
      <c r="F357" s="328">
        <f t="shared" si="207"/>
        <v>257.8977392108257</v>
      </c>
      <c r="G357" s="328">
        <f t="shared" si="208"/>
        <v>46765.644977456395</v>
      </c>
      <c r="H357" s="313">
        <f t="shared" si="209"/>
        <v>0.02</v>
      </c>
      <c r="I357" s="328">
        <f t="shared" si="210"/>
        <v>21.109543725811093</v>
      </c>
      <c r="J357" s="328">
        <f t="shared" si="211"/>
        <v>859</v>
      </c>
      <c r="K357" s="335">
        <f t="shared" si="212"/>
        <v>-1</v>
      </c>
      <c r="L357" s="323">
        <f t="shared" si="213"/>
        <v>8.6278401091871828</v>
      </c>
      <c r="M357" s="323">
        <f t="shared" si="214"/>
        <v>8.6378401091871826</v>
      </c>
      <c r="N357" s="328">
        <f t="shared" si="215"/>
        <v>-0.11749116854098673</v>
      </c>
      <c r="O357" s="328">
        <f t="shared" si="216"/>
        <v>5.6889787939702341</v>
      </c>
      <c r="P357" s="332">
        <f t="shared" si="236"/>
        <v>165.5255191872966</v>
      </c>
      <c r="Q357" s="328">
        <f t="shared" si="217"/>
        <v>46046.161526245611</v>
      </c>
      <c r="R357" s="277">
        <f>IF(H357&gt;0, rate1(1,$L$52,$L$51,$L$54,L357,$L$53,$L$50,P357),"")</f>
        <v>2500.436479925102</v>
      </c>
      <c r="S357" s="323">
        <f t="shared" si="218"/>
        <v>3.2370044119931221</v>
      </c>
      <c r="T357" s="323">
        <f t="shared" si="219"/>
        <v>5.2521652577477339E-2</v>
      </c>
      <c r="U357" s="328">
        <f t="shared" si="220"/>
        <v>8.6478401091871824</v>
      </c>
      <c r="V357" s="336">
        <f t="shared" si="221"/>
        <v>8.6478401091871824</v>
      </c>
      <c r="W357" s="328">
        <f t="shared" si="222"/>
        <v>4.4996243769119815E-3</v>
      </c>
      <c r="X357" s="328">
        <f t="shared" si="223"/>
        <v>46224.751623691955</v>
      </c>
      <c r="Y357" s="328">
        <f t="shared" si="237"/>
        <v>165.90899776823139</v>
      </c>
      <c r="Z357" s="108">
        <f>IF(H357&gt;0, rate1(1,$L$52,$L$51,$L$54,U357,$L$53,$L$50,Y357),"")</f>
        <v>2500.7531621960757</v>
      </c>
      <c r="AA357" s="336">
        <f t="shared" si="224"/>
        <v>3.2491476306863265</v>
      </c>
      <c r="AB357" s="336">
        <f t="shared" si="225"/>
        <v>-2.0005909418844697E-3</v>
      </c>
      <c r="AC357" s="328">
        <f t="shared" si="226"/>
        <v>5.2521652577477339E-2</v>
      </c>
      <c r="AD357" s="328">
        <f t="shared" si="227"/>
        <v>-0.38079532951665968</v>
      </c>
      <c r="AE357" s="328">
        <f t="shared" si="228"/>
        <v>-0.13126997206149307</v>
      </c>
      <c r="AF357" s="328">
        <f t="shared" si="229"/>
        <v>2192.508638730998</v>
      </c>
      <c r="AG357" s="328">
        <f t="shared" si="230"/>
        <v>2166.2392002422753</v>
      </c>
      <c r="AH357" s="328">
        <f t="shared" si="231"/>
        <v>8.628565824620468</v>
      </c>
      <c r="AI357" s="328">
        <f t="shared" si="232"/>
        <v>21.004993727755313</v>
      </c>
      <c r="AJ357" s="328">
        <f t="shared" si="233"/>
        <v>10.684018269924204</v>
      </c>
      <c r="AK357" s="337">
        <f t="shared" si="234"/>
        <v>1973.0239761794371</v>
      </c>
      <c r="AL357" s="42">
        <f t="shared" si="235"/>
        <v>33.02121480830148</v>
      </c>
    </row>
    <row r="358" spans="2:38" ht="15" x14ac:dyDescent="0.15">
      <c r="B358" s="328">
        <f t="shared" si="203"/>
        <v>2192.508638730998</v>
      </c>
      <c r="C358" s="328">
        <f t="shared" si="204"/>
        <v>2166.2392002422753</v>
      </c>
      <c r="D358" s="328">
        <f t="shared" si="205"/>
        <v>8.628565824620468</v>
      </c>
      <c r="E358" s="328">
        <f t="shared" si="206"/>
        <v>257.64168487218319</v>
      </c>
      <c r="F358" s="328">
        <f t="shared" si="207"/>
        <v>257.7272741529128</v>
      </c>
      <c r="G358" s="328">
        <f t="shared" si="208"/>
        <v>46422.221115494584</v>
      </c>
      <c r="H358" s="313">
        <f t="shared" si="209"/>
        <v>0.02</v>
      </c>
      <c r="I358" s="328">
        <f t="shared" si="210"/>
        <v>21.01555079097816</v>
      </c>
      <c r="J358" s="328">
        <f t="shared" si="211"/>
        <v>859</v>
      </c>
      <c r="K358" s="335">
        <f t="shared" si="212"/>
        <v>-1</v>
      </c>
      <c r="L358" s="323">
        <f t="shared" si="213"/>
        <v>8.6085658246204684</v>
      </c>
      <c r="M358" s="323">
        <f t="shared" si="214"/>
        <v>8.6185658246204682</v>
      </c>
      <c r="N358" s="328">
        <f t="shared" si="215"/>
        <v>-0.11723915362214399</v>
      </c>
      <c r="O358" s="328">
        <f t="shared" si="216"/>
        <v>5.5831996767154806</v>
      </c>
      <c r="P358" s="332">
        <f t="shared" si="236"/>
        <v>165.03270579043991</v>
      </c>
      <c r="Q358" s="328">
        <f t="shared" si="217"/>
        <v>45701.936883042436</v>
      </c>
      <c r="R358" s="277">
        <f>IF(H358&gt;0, rate1(1,$L$52,$L$51,$L$54,L358,$L$53,$L$50,P358),"")</f>
        <v>2500.027249181062</v>
      </c>
      <c r="S358" s="323">
        <f t="shared" si="218"/>
        <v>3.2742113052432487</v>
      </c>
      <c r="T358" s="323">
        <f t="shared" si="219"/>
        <v>5.1551565745824195E-2</v>
      </c>
      <c r="U358" s="328">
        <f t="shared" si="220"/>
        <v>8.628565824620468</v>
      </c>
      <c r="V358" s="336">
        <f t="shared" si="221"/>
        <v>8.628565824620468</v>
      </c>
      <c r="W358" s="328">
        <f t="shared" si="222"/>
        <v>4.4795892256814795E-3</v>
      </c>
      <c r="X358" s="328">
        <f t="shared" si="223"/>
        <v>45879.718570067955</v>
      </c>
      <c r="Y358" s="328">
        <f t="shared" si="237"/>
        <v>165.41589819555128</v>
      </c>
      <c r="Z358" s="108">
        <f>IF(H358&gt;0, rate1(1,$L$52,$L$51,$L$54,U358,$L$53,$L$50,Y358),"")</f>
        <v>2500.3456713237874</v>
      </c>
      <c r="AA358" s="336">
        <f t="shared" si="224"/>
        <v>3.286529472852322</v>
      </c>
      <c r="AB358" s="336">
        <f t="shared" si="225"/>
        <v>-1.9591215765495619E-3</v>
      </c>
      <c r="AC358" s="328">
        <f t="shared" si="226"/>
        <v>5.1551565745824195E-2</v>
      </c>
      <c r="AD358" s="328">
        <f t="shared" si="227"/>
        <v>-0.38796105822683086</v>
      </c>
      <c r="AE358" s="328">
        <f t="shared" si="228"/>
        <v>-0.13770552742802625</v>
      </c>
      <c r="AF358" s="328">
        <f t="shared" si="229"/>
        <v>2192.3398480116298</v>
      </c>
      <c r="AG358" s="328">
        <f t="shared" si="230"/>
        <v>2166.1876486765295</v>
      </c>
      <c r="AH358" s="328">
        <f t="shared" si="231"/>
        <v>8.6092898708064851</v>
      </c>
      <c r="AI358" s="328">
        <f t="shared" si="232"/>
        <v>20.620401542707594</v>
      </c>
      <c r="AJ358" s="328">
        <f t="shared" si="233"/>
        <v>10.689746159241622</v>
      </c>
      <c r="AK358" s="337">
        <f t="shared" si="234"/>
        <v>1974.0062882588629</v>
      </c>
      <c r="AL358" s="42">
        <f t="shared" si="235"/>
        <v>33.039258097913624</v>
      </c>
    </row>
    <row r="359" spans="2:38" ht="15" x14ac:dyDescent="0.15">
      <c r="B359" s="328">
        <f t="shared" si="203"/>
        <v>2192.3398480116298</v>
      </c>
      <c r="C359" s="328">
        <f t="shared" si="204"/>
        <v>2166.1876486765295</v>
      </c>
      <c r="D359" s="328">
        <f t="shared" si="205"/>
        <v>8.6092898708064851</v>
      </c>
      <c r="E359" s="328">
        <f t="shared" si="206"/>
        <v>257.46909577005431</v>
      </c>
      <c r="F359" s="328">
        <f t="shared" si="207"/>
        <v>257.55539032111875</v>
      </c>
      <c r="G359" s="328">
        <f t="shared" si="208"/>
        <v>46080.325310976274</v>
      </c>
      <c r="H359" s="313">
        <f t="shared" si="209"/>
        <v>0.02</v>
      </c>
      <c r="I359" s="328">
        <f t="shared" si="210"/>
        <v>20.9217594680802</v>
      </c>
      <c r="J359" s="328">
        <f t="shared" si="211"/>
        <v>859</v>
      </c>
      <c r="K359" s="335">
        <f t="shared" si="212"/>
        <v>-1</v>
      </c>
      <c r="L359" s="323">
        <f t="shared" si="213"/>
        <v>8.5892898708064855</v>
      </c>
      <c r="M359" s="323">
        <f t="shared" si="214"/>
        <v>8.5992898708064853</v>
      </c>
      <c r="N359" s="328">
        <f t="shared" si="215"/>
        <v>-0.11698707216768156</v>
      </c>
      <c r="O359" s="328">
        <f t="shared" si="216"/>
        <v>5.4781801018985732</v>
      </c>
      <c r="P359" s="332">
        <f t="shared" si="236"/>
        <v>164.54021794356731</v>
      </c>
      <c r="Q359" s="328">
        <f t="shared" si="217"/>
        <v>45359.244419311923</v>
      </c>
      <c r="R359" s="277">
        <f>IF(H359&gt;0, rate1(1,$L$52,$L$51,$L$54,L359,$L$53,$L$50,P359),"")</f>
        <v>2499.6157293081028</v>
      </c>
      <c r="S359" s="323">
        <f t="shared" si="218"/>
        <v>3.3125028194467001</v>
      </c>
      <c r="T359" s="323">
        <f t="shared" si="219"/>
        <v>5.058894250155873E-2</v>
      </c>
      <c r="U359" s="328">
        <f t="shared" si="220"/>
        <v>8.6092898708064851</v>
      </c>
      <c r="V359" s="336">
        <f t="shared" si="221"/>
        <v>8.6092898708064851</v>
      </c>
      <c r="W359" s="328">
        <f t="shared" si="222"/>
        <v>4.4595970492125048E-3</v>
      </c>
      <c r="X359" s="328">
        <f t="shared" si="223"/>
        <v>45536.216572206096</v>
      </c>
      <c r="Y359" s="328">
        <f t="shared" si="237"/>
        <v>164.923123721217</v>
      </c>
      <c r="Z359" s="108">
        <f>IF(H359&gt;0, rate1(1,$L$52,$L$51,$L$54,U359,$L$53,$L$50,Y359),"")</f>
        <v>2499.9359052276859</v>
      </c>
      <c r="AA359" s="336">
        <f t="shared" si="224"/>
        <v>3.3250008731716822</v>
      </c>
      <c r="AB359" s="336">
        <f t="shared" si="225"/>
        <v>-1.9181055373664799E-3</v>
      </c>
      <c r="AC359" s="328">
        <f t="shared" si="226"/>
        <v>5.058894250155873E-2</v>
      </c>
      <c r="AD359" s="328">
        <f t="shared" si="227"/>
        <v>-0.39534331043555154</v>
      </c>
      <c r="AE359" s="328">
        <f t="shared" si="228"/>
        <v>-0.14455091981412449</v>
      </c>
      <c r="AF359" s="328">
        <f t="shared" si="229"/>
        <v>2192.1722719969607</v>
      </c>
      <c r="AG359" s="328">
        <f t="shared" si="230"/>
        <v>2166.1370597340278</v>
      </c>
      <c r="AH359" s="328">
        <f t="shared" si="231"/>
        <v>8.5900122474843279</v>
      </c>
      <c r="AI359" s="328">
        <f t="shared" si="232"/>
        <v>20.238687854457464</v>
      </c>
      <c r="AJ359" s="328">
        <f t="shared" si="233"/>
        <v>10.695368016978971</v>
      </c>
      <c r="AK359" s="337">
        <f t="shared" si="234"/>
        <v>1974.9635330987687</v>
      </c>
      <c r="AL359" s="42">
        <f t="shared" si="235"/>
        <v>33.056971022838809</v>
      </c>
    </row>
    <row r="360" spans="2:38" ht="15" x14ac:dyDescent="0.15">
      <c r="B360" s="328">
        <f t="shared" si="203"/>
        <v>2192.1722719969607</v>
      </c>
      <c r="C360" s="328">
        <f t="shared" si="204"/>
        <v>2166.1370597340278</v>
      </c>
      <c r="D360" s="328">
        <f t="shared" si="205"/>
        <v>8.5900122474843279</v>
      </c>
      <c r="E360" s="328">
        <f t="shared" si="206"/>
        <v>257.29511237370099</v>
      </c>
      <c r="F360" s="328">
        <f t="shared" si="207"/>
        <v>257.38210407187762</v>
      </c>
      <c r="G360" s="328">
        <f t="shared" si="208"/>
        <v>45739.960104155507</v>
      </c>
      <c r="H360" s="313">
        <f t="shared" si="209"/>
        <v>0.02</v>
      </c>
      <c r="I360" s="328">
        <f t="shared" si="210"/>
        <v>20.828169810346299</v>
      </c>
      <c r="J360" s="328">
        <f t="shared" si="211"/>
        <v>859</v>
      </c>
      <c r="K360" s="335">
        <f t="shared" si="212"/>
        <v>-1</v>
      </c>
      <c r="L360" s="323">
        <f t="shared" si="213"/>
        <v>8.5700122474843283</v>
      </c>
      <c r="M360" s="323">
        <f t="shared" si="214"/>
        <v>8.5800122474843281</v>
      </c>
      <c r="N360" s="328">
        <f t="shared" si="215"/>
        <v>-0.11673492416252884</v>
      </c>
      <c r="O360" s="328">
        <f t="shared" si="216"/>
        <v>5.3739154384193899</v>
      </c>
      <c r="P360" s="332">
        <f t="shared" si="236"/>
        <v>164.04805628562664</v>
      </c>
      <c r="Q360" s="328">
        <f t="shared" si="217"/>
        <v>45018.086634510582</v>
      </c>
      <c r="R360" s="277">
        <f>IF(H360&gt;0, rate1(1,$L$52,$L$51,$L$54,L360,$L$53,$L$50,P360),"")</f>
        <v>2499.2019018561159</v>
      </c>
      <c r="S360" s="323">
        <f t="shared" si="218"/>
        <v>3.3519293915599508</v>
      </c>
      <c r="T360" s="323">
        <f t="shared" si="219"/>
        <v>4.9633685680122705E-2</v>
      </c>
      <c r="U360" s="328">
        <f t="shared" si="220"/>
        <v>8.5900122474843279</v>
      </c>
      <c r="V360" s="336">
        <f t="shared" si="221"/>
        <v>8.5900122474843279</v>
      </c>
      <c r="W360" s="328">
        <f t="shared" si="222"/>
        <v>4.4396478588879518E-3</v>
      </c>
      <c r="X360" s="328">
        <f t="shared" si="223"/>
        <v>45194.24820884769</v>
      </c>
      <c r="Y360" s="328">
        <f t="shared" si="237"/>
        <v>164.43067498246518</v>
      </c>
      <c r="Z360" s="108">
        <f>IF(H360&gt;0, rate1(1,$L$52,$L$51,$L$54,U360,$L$53,$L$50,Y360),"")</f>
        <v>2499.5238456035236</v>
      </c>
      <c r="AA360" s="336">
        <f t="shared" si="224"/>
        <v>3.3646124984727739</v>
      </c>
      <c r="AB360" s="336">
        <f t="shared" si="225"/>
        <v>-1.8775371701517164E-3</v>
      </c>
      <c r="AC360" s="328">
        <f t="shared" si="226"/>
        <v>4.9633685680122705E-2</v>
      </c>
      <c r="AD360" s="328">
        <f t="shared" si="227"/>
        <v>-0.40295214280267722</v>
      </c>
      <c r="AE360" s="328">
        <f t="shared" si="228"/>
        <v>-0.15183861180196842</v>
      </c>
      <c r="AF360" s="328">
        <f t="shared" si="229"/>
        <v>2192.005903387118</v>
      </c>
      <c r="AG360" s="328">
        <f t="shared" si="230"/>
        <v>2166.0874260483479</v>
      </c>
      <c r="AH360" s="328">
        <f t="shared" si="231"/>
        <v>8.5707329543919464</v>
      </c>
      <c r="AI360" s="328">
        <f t="shared" si="232"/>
        <v>19.859814304422777</v>
      </c>
      <c r="AJ360" s="328">
        <f t="shared" si="233"/>
        <v>10.700884632063532</v>
      </c>
      <c r="AK360" s="337">
        <f t="shared" si="234"/>
        <v>1975.8961384189695</v>
      </c>
      <c r="AL360" s="42">
        <f t="shared" si="235"/>
        <v>33.074356055705785</v>
      </c>
    </row>
    <row r="361" spans="2:38" ht="15" x14ac:dyDescent="0.15">
      <c r="B361" s="328">
        <f t="shared" si="203"/>
        <v>2192.005903387118</v>
      </c>
      <c r="C361" s="328">
        <f t="shared" si="204"/>
        <v>2166.0874260483479</v>
      </c>
      <c r="D361" s="328">
        <f t="shared" si="205"/>
        <v>8.5707329543919464</v>
      </c>
      <c r="E361" s="328">
        <f t="shared" si="206"/>
        <v>257.11975071587091</v>
      </c>
      <c r="F361" s="328">
        <f t="shared" si="207"/>
        <v>257.20743154478595</v>
      </c>
      <c r="G361" s="328">
        <f t="shared" si="208"/>
        <v>45401.127879462343</v>
      </c>
      <c r="H361" s="313">
        <f t="shared" si="209"/>
        <v>0.02</v>
      </c>
      <c r="I361" s="328">
        <f t="shared" si="210"/>
        <v>20.734781871016096</v>
      </c>
      <c r="J361" s="328">
        <f t="shared" si="211"/>
        <v>859</v>
      </c>
      <c r="K361" s="335">
        <f t="shared" si="212"/>
        <v>-1</v>
      </c>
      <c r="L361" s="323">
        <f t="shared" si="213"/>
        <v>8.5507329543919468</v>
      </c>
      <c r="M361" s="323">
        <f t="shared" si="214"/>
        <v>8.5607329543919466</v>
      </c>
      <c r="N361" s="328">
        <f t="shared" si="215"/>
        <v>-0.11648270959165075</v>
      </c>
      <c r="O361" s="328">
        <f t="shared" si="216"/>
        <v>5.2704011170037646</v>
      </c>
      <c r="P361" s="332">
        <f t="shared" si="236"/>
        <v>163.55622145791</v>
      </c>
      <c r="Q361" s="328">
        <f t="shared" si="217"/>
        <v>44678.465873304107</v>
      </c>
      <c r="R361" s="277">
        <f>IF(H361&gt;0, rate1(1,$L$52,$L$51,$L$54,L361,$L$53,$L$50,P361),"")</f>
        <v>2498.7857481803526</v>
      </c>
      <c r="S361" s="323">
        <f t="shared" si="218"/>
        <v>3.3925445740732965</v>
      </c>
      <c r="T361" s="323">
        <f t="shared" si="219"/>
        <v>4.8685700928588954E-2</v>
      </c>
      <c r="U361" s="328">
        <f t="shared" si="220"/>
        <v>8.5707329543919464</v>
      </c>
      <c r="V361" s="336">
        <f t="shared" si="221"/>
        <v>8.5707329543919464</v>
      </c>
      <c r="W361" s="328">
        <f t="shared" si="222"/>
        <v>4.4197416660622935E-3</v>
      </c>
      <c r="X361" s="328">
        <f t="shared" si="223"/>
        <v>44853.815902196133</v>
      </c>
      <c r="Y361" s="328">
        <f t="shared" si="237"/>
        <v>163.9385526188662</v>
      </c>
      <c r="Z361" s="108">
        <f>IF(H361&gt;0, rate1(1,$L$52,$L$51,$L$54,U361,$L$53,$L$50,Y361),"")</f>
        <v>2499.1094739543078</v>
      </c>
      <c r="AA361" s="336">
        <f t="shared" si="224"/>
        <v>3.4054181452945409</v>
      </c>
      <c r="AB361" s="336">
        <f t="shared" si="225"/>
        <v>-1.8374109610456526E-3</v>
      </c>
      <c r="AC361" s="328">
        <f t="shared" si="226"/>
        <v>4.8685700928588954E-2</v>
      </c>
      <c r="AD361" s="328">
        <f t="shared" si="227"/>
        <v>-0.41079823476990773</v>
      </c>
      <c r="AE361" s="328">
        <f t="shared" si="228"/>
        <v>-0.15960416837131303</v>
      </c>
      <c r="AF361" s="328">
        <f t="shared" si="229"/>
        <v>2191.8407349765976</v>
      </c>
      <c r="AG361" s="328">
        <f t="shared" si="230"/>
        <v>2166.0387403474192</v>
      </c>
      <c r="AH361" s="328">
        <f t="shared" si="231"/>
        <v>8.5514519912667364</v>
      </c>
      <c r="AI361" s="328">
        <f t="shared" si="232"/>
        <v>19.483743639902901</v>
      </c>
      <c r="AJ361" s="328">
        <f t="shared" si="233"/>
        <v>10.706296783074617</v>
      </c>
      <c r="AK361" s="337">
        <f t="shared" si="234"/>
        <v>1976.8045255329298</v>
      </c>
      <c r="AL361" s="42">
        <f t="shared" si="235"/>
        <v>33.091415636193283</v>
      </c>
    </row>
    <row r="362" spans="2:38" ht="15" x14ac:dyDescent="0.15">
      <c r="B362" s="328">
        <f t="shared" si="203"/>
        <v>2191.8407349765976</v>
      </c>
      <c r="C362" s="328">
        <f t="shared" si="204"/>
        <v>2166.0387403474192</v>
      </c>
      <c r="D362" s="328">
        <f t="shared" si="205"/>
        <v>8.5514519912667364</v>
      </c>
      <c r="E362" s="328">
        <f t="shared" si="206"/>
        <v>256.94302662170878</v>
      </c>
      <c r="F362" s="328">
        <f t="shared" si="207"/>
        <v>257.03138866878987</v>
      </c>
      <c r="G362" s="328">
        <f t="shared" si="208"/>
        <v>45063.830868910052</v>
      </c>
      <c r="H362" s="313">
        <f t="shared" si="209"/>
        <v>0.02</v>
      </c>
      <c r="I362" s="328">
        <f t="shared" si="210"/>
        <v>20.641595703342684</v>
      </c>
      <c r="J362" s="328">
        <f t="shared" si="211"/>
        <v>859</v>
      </c>
      <c r="K362" s="335">
        <f t="shared" si="212"/>
        <v>-1</v>
      </c>
      <c r="L362" s="323">
        <f t="shared" si="213"/>
        <v>8.5314519912667368</v>
      </c>
      <c r="M362" s="323">
        <f t="shared" si="214"/>
        <v>8.5414519912667366</v>
      </c>
      <c r="N362" s="328">
        <f t="shared" si="215"/>
        <v>-0.11623042843997666</v>
      </c>
      <c r="O362" s="328">
        <f t="shared" si="216"/>
        <v>5.167632628406281</v>
      </c>
      <c r="P362" s="332">
        <f t="shared" si="236"/>
        <v>163.06471410408315</v>
      </c>
      <c r="Q362" s="328">
        <f t="shared" si="217"/>
        <v>44340.384328939799</v>
      </c>
      <c r="R362" s="277">
        <f>IF(H362&gt;0, rate1(1,$L$52,$L$51,$L$54,L362,$L$53,$L$50,P362),"")</f>
        <v>2498.367249438897</v>
      </c>
      <c r="S362" s="323">
        <f t="shared" si="218"/>
        <v>3.4344052806930194</v>
      </c>
      <c r="T362" s="323">
        <f t="shared" si="219"/>
        <v>4.774489661264969E-2</v>
      </c>
      <c r="U362" s="328">
        <f t="shared" si="220"/>
        <v>8.5514519912667364</v>
      </c>
      <c r="V362" s="336">
        <f t="shared" si="221"/>
        <v>8.5514519912667364</v>
      </c>
      <c r="W362" s="328">
        <f t="shared" si="222"/>
        <v>4.3998784820260539E-3</v>
      </c>
      <c r="X362" s="328">
        <f t="shared" si="223"/>
        <v>44514.921921338922</v>
      </c>
      <c r="Y362" s="328">
        <f t="shared" si="237"/>
        <v>163.44675727235366</v>
      </c>
      <c r="Z362" s="108">
        <f>IF(H362&gt;0, rate1(1,$L$52,$L$51,$L$54,U362,$L$53,$L$50,Y362),"")</f>
        <v>2498.6927715878055</v>
      </c>
      <c r="AA362" s="336">
        <f t="shared" si="224"/>
        <v>3.4474749866874577</v>
      </c>
      <c r="AB362" s="336">
        <f t="shared" si="225"/>
        <v>-1.7977215317657169E-3</v>
      </c>
      <c r="AC362" s="328">
        <f t="shared" si="226"/>
        <v>4.774489661264969E-2</v>
      </c>
      <c r="AD362" s="328">
        <f t="shared" si="227"/>
        <v>-0.41889293765275709</v>
      </c>
      <c r="AE362" s="328">
        <f t="shared" si="228"/>
        <v>-0.16788660631056757</v>
      </c>
      <c r="AF362" s="328">
        <f t="shared" si="229"/>
        <v>2191.6767596515451</v>
      </c>
      <c r="AG362" s="328">
        <f t="shared" si="230"/>
        <v>2165.9909954508066</v>
      </c>
      <c r="AH362" s="328">
        <f t="shared" si="231"/>
        <v>8.5321693578451541</v>
      </c>
      <c r="AI362" s="328">
        <f t="shared" si="232"/>
        <v>19.110439677502423</v>
      </c>
      <c r="AJ362" s="328">
        <f t="shared" si="233"/>
        <v>10.71160523854059</v>
      </c>
      <c r="AK362" s="337">
        <f t="shared" si="234"/>
        <v>1977.6891094694956</v>
      </c>
      <c r="AL362" s="42">
        <f t="shared" si="235"/>
        <v>33.10815217197996</v>
      </c>
    </row>
    <row r="363" spans="2:38" ht="15" x14ac:dyDescent="0.15">
      <c r="B363" s="328">
        <f t="shared" si="203"/>
        <v>2191.6767596515451</v>
      </c>
      <c r="C363" s="328">
        <f t="shared" si="204"/>
        <v>2165.9909954508066</v>
      </c>
      <c r="D363" s="328">
        <f t="shared" si="205"/>
        <v>8.5321693578451541</v>
      </c>
      <c r="E363" s="328">
        <f t="shared" si="206"/>
        <v>256.7649557146284</v>
      </c>
      <c r="F363" s="328">
        <f t="shared" si="207"/>
        <v>256.85399116816859</v>
      </c>
      <c r="G363" s="328">
        <f t="shared" si="208"/>
        <v>44728.071155386082</v>
      </c>
      <c r="H363" s="313">
        <f t="shared" si="209"/>
        <v>0.02</v>
      </c>
      <c r="I363" s="328">
        <f t="shared" si="210"/>
        <v>20.548611360590805</v>
      </c>
      <c r="J363" s="328">
        <f t="shared" si="211"/>
        <v>859</v>
      </c>
      <c r="K363" s="335">
        <f t="shared" si="212"/>
        <v>-1</v>
      </c>
      <c r="L363" s="323">
        <f t="shared" si="213"/>
        <v>8.5121693578451545</v>
      </c>
      <c r="M363" s="323">
        <f t="shared" si="214"/>
        <v>8.5221693578451543</v>
      </c>
      <c r="N363" s="328">
        <f t="shared" si="215"/>
        <v>-0.11597808069247861</v>
      </c>
      <c r="O363" s="328">
        <f t="shared" si="216"/>
        <v>5.0656055216745415</v>
      </c>
      <c r="P363" s="332">
        <f t="shared" si="236"/>
        <v>162.57353487019043</v>
      </c>
      <c r="Q363" s="328">
        <f t="shared" si="217"/>
        <v>44003.844046500715</v>
      </c>
      <c r="R363" s="277">
        <f>IF(H363&gt;0, rate1(1,$L$52,$L$51,$L$54,L363,$L$53,$L$50,P363),"")</f>
        <v>2497.9463865900734</v>
      </c>
      <c r="S363" s="323">
        <f t="shared" si="218"/>
        <v>3.4775720556009961</v>
      </c>
      <c r="T363" s="323">
        <f t="shared" si="219"/>
        <v>4.6811183727346842E-2</v>
      </c>
      <c r="U363" s="328">
        <f t="shared" si="220"/>
        <v>8.5321693578451541</v>
      </c>
      <c r="V363" s="336">
        <f t="shared" si="221"/>
        <v>8.5321693578451541</v>
      </c>
      <c r="W363" s="328">
        <f t="shared" si="222"/>
        <v>4.3800583182118658E-3</v>
      </c>
      <c r="X363" s="328">
        <f t="shared" si="223"/>
        <v>44177.568385553597</v>
      </c>
      <c r="Y363" s="328">
        <f t="shared" si="237"/>
        <v>162.95528958722895</v>
      </c>
      <c r="Z363" s="108">
        <f>IF(H363&gt;0, rate1(1,$L$52,$L$51,$L$54,U363,$L$53,$L$50,Y363),"")</f>
        <v>2498.2737196139801</v>
      </c>
      <c r="AA363" s="336">
        <f t="shared" si="224"/>
        <v>3.4908438426995896</v>
      </c>
      <c r="AB363" s="336">
        <f t="shared" si="225"/>
        <v>-1.7584636351449217E-3</v>
      </c>
      <c r="AC363" s="328">
        <f t="shared" si="226"/>
        <v>4.6811183727346842E-2</v>
      </c>
      <c r="AD363" s="328">
        <f t="shared" si="227"/>
        <v>-0.42724832844413008</v>
      </c>
      <c r="AE363" s="328">
        <f t="shared" si="228"/>
        <v>-0.17672878912343654</v>
      </c>
      <c r="AF363" s="328">
        <f t="shared" si="229"/>
        <v>2191.5139703871255</v>
      </c>
      <c r="AG363" s="328">
        <f t="shared" si="230"/>
        <v>2165.9441842670794</v>
      </c>
      <c r="AH363" s="328">
        <f t="shared" si="231"/>
        <v>8.5128850538627105</v>
      </c>
      <c r="AI363" s="328">
        <f t="shared" si="232"/>
        <v>18.739867268027481</v>
      </c>
      <c r="AJ363" s="328">
        <f t="shared" si="233"/>
        <v>10.716810757226154</v>
      </c>
      <c r="AK363" s="337">
        <f t="shared" si="234"/>
        <v>1978.5502990909531</v>
      </c>
      <c r="AL363" s="42">
        <f t="shared" si="235"/>
        <v>33.124568039662933</v>
      </c>
    </row>
    <row r="364" spans="2:38" ht="15" x14ac:dyDescent="0.15">
      <c r="B364" s="328">
        <f t="shared" si="203"/>
        <v>2191.5139703871255</v>
      </c>
      <c r="C364" s="328">
        <f t="shared" si="204"/>
        <v>2165.9441842670794</v>
      </c>
      <c r="D364" s="328">
        <f t="shared" si="205"/>
        <v>8.5128850538627105</v>
      </c>
      <c r="E364" s="328">
        <f t="shared" si="206"/>
        <v>256.58555342200316</v>
      </c>
      <c r="F364" s="328">
        <f t="shared" si="207"/>
        <v>256.67525456831578</v>
      </c>
      <c r="G364" s="328">
        <f t="shared" si="208"/>
        <v>44393.850675852176</v>
      </c>
      <c r="H364" s="313">
        <f t="shared" si="209"/>
        <v>0.02</v>
      </c>
      <c r="I364" s="328">
        <f t="shared" si="210"/>
        <v>20.455828896036838</v>
      </c>
      <c r="J364" s="328">
        <f t="shared" si="211"/>
        <v>859</v>
      </c>
      <c r="K364" s="335">
        <f t="shared" si="212"/>
        <v>-1</v>
      </c>
      <c r="L364" s="323">
        <f t="shared" si="213"/>
        <v>8.492885053862711</v>
      </c>
      <c r="M364" s="323">
        <f t="shared" si="214"/>
        <v>8.5028850538627108</v>
      </c>
      <c r="N364" s="328">
        <f t="shared" si="215"/>
        <v>-0.11572566633405756</v>
      </c>
      <c r="O364" s="328">
        <f t="shared" si="216"/>
        <v>4.9643154024696585</v>
      </c>
      <c r="P364" s="332">
        <f t="shared" si="236"/>
        <v>162.08268440466873</v>
      </c>
      <c r="Q364" s="328">
        <f t="shared" si="217"/>
        <v>43668.846926073064</v>
      </c>
      <c r="R364" s="277">
        <f>IF(H364&gt;0, rate1(1,$L$52,$L$51,$L$54,L364,$L$53,$L$50,P364),"")</f>
        <v>2497.5231403898251</v>
      </c>
      <c r="S364" s="323">
        <f t="shared" si="218"/>
        <v>3.5221093689803209</v>
      </c>
      <c r="T364" s="323">
        <f t="shared" si="219"/>
        <v>4.5884475811152077E-2</v>
      </c>
      <c r="U364" s="328">
        <f t="shared" si="220"/>
        <v>8.5128850538627105</v>
      </c>
      <c r="V364" s="336">
        <f t="shared" si="221"/>
        <v>8.5128850538627105</v>
      </c>
      <c r="W364" s="328">
        <f t="shared" si="222"/>
        <v>4.3602811858747259E-3</v>
      </c>
      <c r="X364" s="328">
        <f t="shared" si="223"/>
        <v>43841.757267521571</v>
      </c>
      <c r="Y364" s="328">
        <f t="shared" si="237"/>
        <v>162.4641502101754</v>
      </c>
      <c r="Z364" s="108">
        <f>IF(H364&gt;0, rate1(1,$L$52,$L$51,$L$54,U364,$L$53,$L$50,Y364),"")</f>
        <v>2497.8522989424014</v>
      </c>
      <c r="AA364" s="336">
        <f t="shared" si="224"/>
        <v>3.5355894772479854</v>
      </c>
      <c r="AB364" s="336">
        <f t="shared" si="225"/>
        <v>-1.7196321506299903E-3</v>
      </c>
      <c r="AC364" s="328">
        <f t="shared" si="226"/>
        <v>4.5884475811152077E-2</v>
      </c>
      <c r="AD364" s="328">
        <f t="shared" si="227"/>
        <v>-0.43587726886789591</v>
      </c>
      <c r="AE364" s="328">
        <f t="shared" si="228"/>
        <v>-0.18617787427645424</v>
      </c>
      <c r="AF364" s="328">
        <f t="shared" si="229"/>
        <v>2191.3523602449804</v>
      </c>
      <c r="AG364" s="328">
        <f t="shared" si="230"/>
        <v>2165.8982997912681</v>
      </c>
      <c r="AH364" s="328">
        <f t="shared" si="231"/>
        <v>8.4935990790541869</v>
      </c>
      <c r="AI364" s="328">
        <f t="shared" si="232"/>
        <v>18.371992262698399</v>
      </c>
      <c r="AJ364" s="328">
        <f t="shared" si="233"/>
        <v>10.721914088410237</v>
      </c>
      <c r="AK364" s="337">
        <f t="shared" si="234"/>
        <v>1979.38849720756</v>
      </c>
      <c r="AL364" s="42">
        <f t="shared" si="235"/>
        <v>33.140665585646168</v>
      </c>
    </row>
    <row r="365" spans="2:38" ht="15" x14ac:dyDescent="0.15">
      <c r="B365" s="328">
        <f t="shared" si="203"/>
        <v>2191.3523602449804</v>
      </c>
      <c r="C365" s="328">
        <f t="shared" si="204"/>
        <v>2165.8982997912681</v>
      </c>
      <c r="D365" s="328">
        <f t="shared" si="205"/>
        <v>8.4935990790541869</v>
      </c>
      <c r="E365" s="328">
        <f t="shared" si="206"/>
        <v>256.40483498067266</v>
      </c>
      <c r="F365" s="328">
        <f t="shared" si="207"/>
        <v>256.49519420133788</v>
      </c>
      <c r="G365" s="328">
        <f t="shared" si="208"/>
        <v>44061.171224456441</v>
      </c>
      <c r="H365" s="313">
        <f t="shared" si="209"/>
        <v>0.02</v>
      </c>
      <c r="I365" s="328">
        <f t="shared" si="210"/>
        <v>20.363248362969898</v>
      </c>
      <c r="J365" s="328">
        <f t="shared" si="211"/>
        <v>859</v>
      </c>
      <c r="K365" s="335">
        <f t="shared" si="212"/>
        <v>-1</v>
      </c>
      <c r="L365" s="323">
        <f t="shared" si="213"/>
        <v>8.4735990790541873</v>
      </c>
      <c r="M365" s="323">
        <f t="shared" si="214"/>
        <v>8.4835990790541871</v>
      </c>
      <c r="N365" s="328">
        <f t="shared" si="215"/>
        <v>-0.11547318534957185</v>
      </c>
      <c r="O365" s="328">
        <f t="shared" si="216"/>
        <v>4.8637579314412083</v>
      </c>
      <c r="P365" s="332">
        <f t="shared" si="236"/>
        <v>161.59216335836834</v>
      </c>
      <c r="Q365" s="328">
        <f t="shared" si="217"/>
        <v>43335.394725825892</v>
      </c>
      <c r="R365" s="277">
        <f>IF(H365&gt;0, rate1(1,$L$52,$L$51,$L$54,L365,$L$53,$L$50,P365),"")</f>
        <v>2497.0974913890591</v>
      </c>
      <c r="S365" s="323">
        <f t="shared" si="218"/>
        <v>3.5680859418463569</v>
      </c>
      <c r="T365" s="323">
        <f t="shared" si="219"/>
        <v>4.496468886339177E-2</v>
      </c>
      <c r="U365" s="328">
        <f t="shared" si="220"/>
        <v>8.4935990790541869</v>
      </c>
      <c r="V365" s="336">
        <f t="shared" si="221"/>
        <v>8.4935990790541869</v>
      </c>
      <c r="W365" s="328">
        <f t="shared" si="222"/>
        <v>4.3405470964543724E-3</v>
      </c>
      <c r="X365" s="328">
        <f t="shared" si="223"/>
        <v>43507.490396453963</v>
      </c>
      <c r="Y365" s="328">
        <f t="shared" si="237"/>
        <v>161.97333979027894</v>
      </c>
      <c r="Z365" s="108">
        <f>IF(H365&gt;0, rate1(1,$L$52,$L$51,$L$54,U365,$L$53,$L$50,Y365),"")</f>
        <v>2497.4284902796185</v>
      </c>
      <c r="AA365" s="336">
        <f t="shared" si="224"/>
        <v>3.5817809244290273</v>
      </c>
      <c r="AB365" s="336">
        <f t="shared" si="225"/>
        <v>-1.6812220802252245E-3</v>
      </c>
      <c r="AC365" s="328">
        <f t="shared" si="226"/>
        <v>4.496468886339177E-2</v>
      </c>
      <c r="AD365" s="328">
        <f t="shared" si="227"/>
        <v>-0.44479347028870697</v>
      </c>
      <c r="AE365" s="328">
        <f t="shared" si="228"/>
        <v>-0.19628582062922162</v>
      </c>
      <c r="AF365" s="328">
        <f t="shared" si="229"/>
        <v>2191.1919223707673</v>
      </c>
      <c r="AG365" s="328">
        <f t="shared" si="230"/>
        <v>2165.8533351024048</v>
      </c>
      <c r="AH365" s="328">
        <f t="shared" si="231"/>
        <v>8.4743114331532379</v>
      </c>
      <c r="AI365" s="328">
        <f t="shared" si="232"/>
        <v>18.006781480677908</v>
      </c>
      <c r="AJ365" s="328">
        <f t="shared" si="233"/>
        <v>10.72691597215487</v>
      </c>
      <c r="AK365" s="337">
        <f t="shared" si="234"/>
        <v>1980.2041006886882</v>
      </c>
      <c r="AL365" s="42">
        <f t="shared" si="235"/>
        <v>33.156447126999829</v>
      </c>
    </row>
    <row r="366" spans="2:38" ht="15" x14ac:dyDescent="0.15">
      <c r="B366" s="328">
        <f t="shared" si="203"/>
        <v>2191.1919223707673</v>
      </c>
      <c r="C366" s="328">
        <f t="shared" si="204"/>
        <v>2165.8533351024048</v>
      </c>
      <c r="D366" s="328">
        <f t="shared" si="205"/>
        <v>8.4743114331532379</v>
      </c>
      <c r="E366" s="328">
        <f t="shared" si="206"/>
        <v>256.22281544225893</v>
      </c>
      <c r="F366" s="328">
        <f t="shared" si="207"/>
        <v>256.31382521146577</v>
      </c>
      <c r="G366" s="328">
        <f t="shared" si="208"/>
        <v>43730.034455545319</v>
      </c>
      <c r="H366" s="313">
        <f t="shared" si="209"/>
        <v>0.02</v>
      </c>
      <c r="I366" s="328">
        <f t="shared" si="210"/>
        <v>20.270869814690016</v>
      </c>
      <c r="J366" s="328">
        <f t="shared" si="211"/>
        <v>859</v>
      </c>
      <c r="K366" s="335">
        <f t="shared" si="212"/>
        <v>-1</v>
      </c>
      <c r="L366" s="323">
        <f t="shared" si="213"/>
        <v>8.4543114331532383</v>
      </c>
      <c r="M366" s="323">
        <f t="shared" si="214"/>
        <v>8.4643114331532381</v>
      </c>
      <c r="N366" s="328">
        <f t="shared" si="215"/>
        <v>-0.11522063772390823</v>
      </c>
      <c r="O366" s="328">
        <f t="shared" si="216"/>
        <v>4.7639288226569771</v>
      </c>
      <c r="P366" s="332">
        <f t="shared" si="236"/>
        <v>161.1019723845572</v>
      </c>
      <c r="Q366" s="328">
        <f t="shared" si="217"/>
        <v>43003.489064991227</v>
      </c>
      <c r="R366" s="277">
        <f>IF(H366&gt;0, rate1(1,$L$52,$L$51,$L$54,L366,$L$53,$L$50,P366),"")</f>
        <v>2496.6694199309277</v>
      </c>
      <c r="S366" s="323">
        <f t="shared" si="218"/>
        <v>3.6155751036289159</v>
      </c>
      <c r="T366" s="323">
        <f t="shared" si="219"/>
        <v>4.4051741264874468E-2</v>
      </c>
      <c r="U366" s="328">
        <f t="shared" si="220"/>
        <v>8.4743114331532379</v>
      </c>
      <c r="V366" s="336">
        <f t="shared" si="221"/>
        <v>8.4743114331532379</v>
      </c>
      <c r="W366" s="328">
        <f t="shared" si="222"/>
        <v>4.3208560612910674E-3</v>
      </c>
      <c r="X366" s="328">
        <f t="shared" si="223"/>
        <v>43174.769461116863</v>
      </c>
      <c r="Y366" s="328">
        <f t="shared" si="237"/>
        <v>161.48285897903222</v>
      </c>
      <c r="Z366" s="108">
        <f>IF(H366&gt;0, rate1(1,$L$52,$L$51,$L$54,U366,$L$53,$L$50,Y366),"")</f>
        <v>2497.0022741264775</v>
      </c>
      <c r="AA366" s="336">
        <f t="shared" si="224"/>
        <v>3.6294918477290805</v>
      </c>
      <c r="AB366" s="336">
        <f t="shared" si="225"/>
        <v>-1.6432285443374571E-3</v>
      </c>
      <c r="AC366" s="328">
        <f t="shared" si="226"/>
        <v>4.4051741264874468E-2</v>
      </c>
      <c r="AD366" s="328">
        <f t="shared" si="227"/>
        <v>-0.45401156516705954</v>
      </c>
      <c r="AE366" s="328">
        <f t="shared" si="228"/>
        <v>-0.20710996531921039</v>
      </c>
      <c r="AF366" s="328">
        <f t="shared" si="229"/>
        <v>2191.0326499917787</v>
      </c>
      <c r="AG366" s="328">
        <f t="shared" si="230"/>
        <v>2165.8092833611399</v>
      </c>
      <c r="AH366" s="328">
        <f t="shared" si="231"/>
        <v>8.4550221158929979</v>
      </c>
      <c r="AI366" s="328">
        <f t="shared" si="232"/>
        <v>17.644202677859209</v>
      </c>
      <c r="AJ366" s="328">
        <f t="shared" si="233"/>
        <v>10.731817139565386</v>
      </c>
      <c r="AK366" s="337">
        <f t="shared" si="234"/>
        <v>1980.9975005707097</v>
      </c>
      <c r="AL366" s="42">
        <f t="shared" si="235"/>
        <v>33.171914952291729</v>
      </c>
    </row>
    <row r="367" spans="2:38" ht="15" x14ac:dyDescent="0.15">
      <c r="B367" s="328">
        <f t="shared" si="203"/>
        <v>2191.0326499917787</v>
      </c>
      <c r="C367" s="328">
        <f t="shared" si="204"/>
        <v>2165.8092833611399</v>
      </c>
      <c r="D367" s="328">
        <f t="shared" si="205"/>
        <v>8.4550221158929979</v>
      </c>
      <c r="E367" s="328">
        <f t="shared" si="206"/>
        <v>256.03950967833293</v>
      </c>
      <c r="F367" s="328">
        <f t="shared" si="207"/>
        <v>256.13116256029593</v>
      </c>
      <c r="G367" s="328">
        <f t="shared" si="208"/>
        <v>43400.44188660619</v>
      </c>
      <c r="H367" s="313">
        <f t="shared" si="209"/>
        <v>0.02</v>
      </c>
      <c r="I367" s="328">
        <f t="shared" si="210"/>
        <v>20.178693304511036</v>
      </c>
      <c r="J367" s="328">
        <f t="shared" si="211"/>
        <v>859</v>
      </c>
      <c r="K367" s="335">
        <f t="shared" si="212"/>
        <v>-1</v>
      </c>
      <c r="L367" s="323">
        <f t="shared" si="213"/>
        <v>8.4350221158929983</v>
      </c>
      <c r="M367" s="323">
        <f t="shared" si="214"/>
        <v>8.4450221158929981</v>
      </c>
      <c r="N367" s="328">
        <f t="shared" si="215"/>
        <v>-0.11496802344194634</v>
      </c>
      <c r="O367" s="328">
        <f t="shared" si="216"/>
        <v>4.6648238420824324</v>
      </c>
      <c r="P367" s="332">
        <f t="shared" si="236"/>
        <v>160.61211213895157</v>
      </c>
      <c r="Q367" s="328">
        <f t="shared" si="217"/>
        <v>42673.131426778949</v>
      </c>
      <c r="R367" s="277">
        <f>IF(H367&gt;0, rate1(1,$L$52,$L$51,$L$54,L367,$L$53,$L$50,P367),"")</f>
        <v>2496.2389061480985</v>
      </c>
      <c r="S367" s="323">
        <f t="shared" si="218"/>
        <v>3.6646551864304269</v>
      </c>
      <c r="T367" s="323">
        <f t="shared" si="219"/>
        <v>4.3145553701436905E-2</v>
      </c>
      <c r="U367" s="328">
        <f t="shared" si="220"/>
        <v>8.4550221158929979</v>
      </c>
      <c r="V367" s="336">
        <f t="shared" si="221"/>
        <v>8.4550221158929979</v>
      </c>
      <c r="W367" s="328">
        <f t="shared" si="222"/>
        <v>4.3012080917677054E-3</v>
      </c>
      <c r="X367" s="328">
        <f t="shared" si="223"/>
        <v>42843.596012787006</v>
      </c>
      <c r="Y367" s="328">
        <f t="shared" si="237"/>
        <v>160.99270843036516</v>
      </c>
      <c r="Z367" s="108">
        <f>IF(H367&gt;0, rate1(1,$L$52,$L$51,$L$54,U367,$L$53,$L$50,Y367),"")</f>
        <v>2496.5736307754191</v>
      </c>
      <c r="AA367" s="336">
        <f t="shared" si="224"/>
        <v>3.6788009360778937</v>
      </c>
      <c r="AB367" s="336">
        <f t="shared" si="225"/>
        <v>-1.6056467779443225E-3</v>
      </c>
      <c r="AC367" s="328">
        <f t="shared" si="226"/>
        <v>4.3145553701436905E-2</v>
      </c>
      <c r="AD367" s="328">
        <f t="shared" si="227"/>
        <v>-0.46354718584441129</v>
      </c>
      <c r="AE367" s="328">
        <f t="shared" si="228"/>
        <v>-0.21871368099287564</v>
      </c>
      <c r="AF367" s="328">
        <f t="shared" si="229"/>
        <v>2190.8745364146353</v>
      </c>
      <c r="AG367" s="328">
        <f t="shared" si="230"/>
        <v>2165.7661378074386</v>
      </c>
      <c r="AH367" s="328">
        <f t="shared" si="231"/>
        <v>8.4357311270053774</v>
      </c>
      <c r="AI367" s="328">
        <f t="shared" si="232"/>
        <v>17.284224516800773</v>
      </c>
      <c r="AJ367" s="328">
        <f t="shared" si="233"/>
        <v>10.736618313042275</v>
      </c>
      <c r="AK367" s="337">
        <f t="shared" si="234"/>
        <v>1981.7690821617532</v>
      </c>
      <c r="AL367" s="42">
        <f t="shared" si="235"/>
        <v>33.187071322392008</v>
      </c>
    </row>
    <row r="368" spans="2:38" ht="15" x14ac:dyDescent="0.15">
      <c r="B368" s="328">
        <f t="shared" si="203"/>
        <v>2190.8745364146353</v>
      </c>
      <c r="C368" s="328">
        <f t="shared" si="204"/>
        <v>2165.7661378074386</v>
      </c>
      <c r="D368" s="328">
        <f t="shared" si="205"/>
        <v>8.4357311270053774</v>
      </c>
      <c r="E368" s="328">
        <f t="shared" si="206"/>
        <v>255.85493238538993</v>
      </c>
      <c r="F368" s="328">
        <f t="shared" si="207"/>
        <v>255.94722103186143</v>
      </c>
      <c r="G368" s="328">
        <f t="shared" si="208"/>
        <v>43072.394901107022</v>
      </c>
      <c r="H368" s="313">
        <f t="shared" si="209"/>
        <v>0.02</v>
      </c>
      <c r="I368" s="328">
        <f t="shared" si="210"/>
        <v>20.086718885757364</v>
      </c>
      <c r="J368" s="328">
        <f t="shared" si="211"/>
        <v>859</v>
      </c>
      <c r="K368" s="335">
        <f t="shared" si="212"/>
        <v>-1</v>
      </c>
      <c r="L368" s="323">
        <f t="shared" si="213"/>
        <v>8.4157311270053778</v>
      </c>
      <c r="M368" s="323">
        <f t="shared" si="214"/>
        <v>8.4257311270053776</v>
      </c>
      <c r="N368" s="328">
        <f t="shared" si="215"/>
        <v>-0.11471534248854454</v>
      </c>
      <c r="O368" s="328">
        <f t="shared" si="216"/>
        <v>4.5664388061104599</v>
      </c>
      <c r="P368" s="332">
        <f t="shared" si="236"/>
        <v>160.12258327971315</v>
      </c>
      <c r="Q368" s="328">
        <f t="shared" si="217"/>
        <v>42344.323161185326</v>
      </c>
      <c r="R368" s="277">
        <f>IF(H368&gt;0, rate1(1,$L$52,$L$51,$L$54,L368,$L$53,$L$50,P368),"")</f>
        <v>2495.8059299599445</v>
      </c>
      <c r="S368" s="323">
        <f t="shared" si="218"/>
        <v>3.7154099604206356</v>
      </c>
      <c r="T368" s="323">
        <f t="shared" si="219"/>
        <v>4.224604909041961E-2</v>
      </c>
      <c r="U368" s="328">
        <f t="shared" si="220"/>
        <v>8.4357311270053774</v>
      </c>
      <c r="V368" s="336">
        <f t="shared" si="221"/>
        <v>8.4357311270053774</v>
      </c>
      <c r="W368" s="328">
        <f t="shared" si="222"/>
        <v>4.281603199217443E-3</v>
      </c>
      <c r="X368" s="328">
        <f t="shared" si="223"/>
        <v>42513.971468103497</v>
      </c>
      <c r="Y368" s="328">
        <f t="shared" si="237"/>
        <v>160.5028888006421</v>
      </c>
      <c r="Z368" s="108">
        <f>IF(H368&gt;0, rate1(1,$L$52,$L$51,$L$54,U368,$L$53,$L$50,Y368),"")</f>
        <v>2496.1425403077078</v>
      </c>
      <c r="AA368" s="336">
        <f t="shared" si="224"/>
        <v>3.729792341226136</v>
      </c>
      <c r="AB368" s="336">
        <f t="shared" si="225"/>
        <v>-1.5684721268190982E-3</v>
      </c>
      <c r="AC368" s="328">
        <f t="shared" si="226"/>
        <v>4.224604909041961E-2</v>
      </c>
      <c r="AD368" s="328">
        <f t="shared" si="227"/>
        <v>-0.47341705154945529</v>
      </c>
      <c r="AE368" s="328">
        <f t="shared" si="228"/>
        <v>-0.23116712609557094</v>
      </c>
      <c r="AF368" s="328">
        <f t="shared" si="229"/>
        <v>2190.7175750230563</v>
      </c>
      <c r="AG368" s="328">
        <f t="shared" si="230"/>
        <v>2165.7238917583481</v>
      </c>
      <c r="AH368" s="328">
        <f t="shared" si="231"/>
        <v>8.4164384662215941</v>
      </c>
      <c r="AI368" s="328">
        <f t="shared" si="232"/>
        <v>16.92681653781375</v>
      </c>
      <c r="AJ368" s="328">
        <f t="shared" si="233"/>
        <v>10.741320206525002</v>
      </c>
      <c r="AK368" s="337">
        <f t="shared" si="234"/>
        <v>1982.5192251434496</v>
      </c>
      <c r="AL368" s="42">
        <f t="shared" si="235"/>
        <v>33.201918471251936</v>
      </c>
    </row>
    <row r="369" spans="2:38" ht="15" x14ac:dyDescent="0.15">
      <c r="B369" s="328">
        <f t="shared" si="203"/>
        <v>2190.7175750230563</v>
      </c>
      <c r="C369" s="328">
        <f t="shared" si="204"/>
        <v>2165.7238917583481</v>
      </c>
      <c r="D369" s="328">
        <f t="shared" si="205"/>
        <v>8.4164384662215941</v>
      </c>
      <c r="E369" s="328">
        <f t="shared" si="206"/>
        <v>255.66909808968842</v>
      </c>
      <c r="F369" s="328">
        <f t="shared" si="207"/>
        <v>255.76201523753917</v>
      </c>
      <c r="G369" s="328">
        <f t="shared" si="208"/>
        <v>42745.894751274885</v>
      </c>
      <c r="H369" s="313">
        <f t="shared" si="209"/>
        <v>0.02</v>
      </c>
      <c r="I369" s="328">
        <f t="shared" si="210"/>
        <v>19.994946611766501</v>
      </c>
      <c r="J369" s="328">
        <f t="shared" si="211"/>
        <v>859</v>
      </c>
      <c r="K369" s="335">
        <f t="shared" si="212"/>
        <v>-1</v>
      </c>
      <c r="L369" s="323">
        <f t="shared" si="213"/>
        <v>8.3964384662215945</v>
      </c>
      <c r="M369" s="323">
        <f t="shared" si="214"/>
        <v>8.4064384662215943</v>
      </c>
      <c r="N369" s="328">
        <f t="shared" si="215"/>
        <v>-0.11446259484853272</v>
      </c>
      <c r="O369" s="328">
        <f t="shared" si="216"/>
        <v>4.4687695801360565</v>
      </c>
      <c r="P369" s="332">
        <f t="shared" si="236"/>
        <v>159.633386467478</v>
      </c>
      <c r="Q369" s="328">
        <f t="shared" si="217"/>
        <v>42017.065487746127</v>
      </c>
      <c r="R369" s="277">
        <f>IF(H369&gt;0, rate1(1,$L$52,$L$51,$L$54,L369,$L$53,$L$50,P369),"")</f>
        <v>2495.3704710697243</v>
      </c>
      <c r="S369" s="323">
        <f t="shared" si="218"/>
        <v>3.7679291154726893</v>
      </c>
      <c r="T369" s="323">
        <f t="shared" si="219"/>
        <v>4.1353152509827018E-2</v>
      </c>
      <c r="U369" s="328">
        <f t="shared" si="220"/>
        <v>8.4164384662215941</v>
      </c>
      <c r="V369" s="336">
        <f t="shared" si="221"/>
        <v>8.4164384662215941</v>
      </c>
      <c r="W369" s="328">
        <f t="shared" si="222"/>
        <v>4.2620413950018587E-3</v>
      </c>
      <c r="X369" s="328">
        <f t="shared" si="223"/>
        <v>42185.897111858532</v>
      </c>
      <c r="Y369" s="328">
        <f t="shared" si="237"/>
        <v>160.01340074869057</v>
      </c>
      <c r="Z369" s="108">
        <f>IF(H369&gt;0, rate1(1,$L$52,$L$51,$L$54,U369,$L$53,$L$50,Y369),"")</f>
        <v>2495.7089825906364</v>
      </c>
      <c r="AA369" s="336">
        <f t="shared" si="224"/>
        <v>3.7825561615745413</v>
      </c>
      <c r="AB369" s="336">
        <f t="shared" si="225"/>
        <v>-1.5317000439589092E-3</v>
      </c>
      <c r="AC369" s="328">
        <f t="shared" si="226"/>
        <v>4.1353152509827018E-2</v>
      </c>
      <c r="AD369" s="328">
        <f t="shared" si="227"/>
        <v>-0.48363906464561002</v>
      </c>
      <c r="AE369" s="328">
        <f t="shared" si="228"/>
        <v>-0.24454810334276134</v>
      </c>
      <c r="AF369" s="328">
        <f t="shared" si="229"/>
        <v>2190.561759275698</v>
      </c>
      <c r="AG369" s="328">
        <f t="shared" si="230"/>
        <v>2165.6825386058385</v>
      </c>
      <c r="AH369" s="328">
        <f t="shared" si="231"/>
        <v>8.3971441332718495</v>
      </c>
      <c r="AI369" s="328">
        <f t="shared" si="232"/>
        <v>16.571949131104208</v>
      </c>
      <c r="AJ369" s="328">
        <f t="shared" si="233"/>
        <v>10.745923525728086</v>
      </c>
      <c r="AK369" s="337">
        <f t="shared" si="234"/>
        <v>1983.2483036697849</v>
      </c>
      <c r="AL369" s="42">
        <f t="shared" si="235"/>
        <v>33.216458606657916</v>
      </c>
    </row>
    <row r="370" spans="2:38" ht="15" x14ac:dyDescent="0.15">
      <c r="B370" s="328">
        <f t="shared" si="203"/>
        <v>2190.561759275698</v>
      </c>
      <c r="C370" s="328">
        <f t="shared" si="204"/>
        <v>2165.6825386058385</v>
      </c>
      <c r="D370" s="328">
        <f t="shared" si="205"/>
        <v>8.3971441332718495</v>
      </c>
      <c r="E370" s="328">
        <f t="shared" si="206"/>
        <v>255.4820211519214</v>
      </c>
      <c r="F370" s="328">
        <f t="shared" si="207"/>
        <v>255.57555962080491</v>
      </c>
      <c r="G370" s="328">
        <f t="shared" si="208"/>
        <v>42420.942560785254</v>
      </c>
      <c r="H370" s="313">
        <f t="shared" si="209"/>
        <v>0.02</v>
      </c>
      <c r="I370" s="328">
        <f t="shared" si="210"/>
        <v>19.903376535887585</v>
      </c>
      <c r="J370" s="328">
        <f t="shared" si="211"/>
        <v>859</v>
      </c>
      <c r="K370" s="335">
        <f t="shared" si="212"/>
        <v>-1</v>
      </c>
      <c r="L370" s="323">
        <f t="shared" si="213"/>
        <v>8.3771441332718499</v>
      </c>
      <c r="M370" s="323">
        <f t="shared" si="214"/>
        <v>8.3871441332718497</v>
      </c>
      <c r="N370" s="328">
        <f t="shared" si="215"/>
        <v>-0.1142097805067479</v>
      </c>
      <c r="O370" s="328">
        <f t="shared" si="216"/>
        <v>4.3718120771793387</v>
      </c>
      <c r="P370" s="332">
        <f t="shared" si="236"/>
        <v>159.14452236536354</v>
      </c>
      <c r="Q370" s="328">
        <f t="shared" si="217"/>
        <v>41691.359498198326</v>
      </c>
      <c r="R370" s="277">
        <f>IF(H370&gt;0, rate1(1,$L$52,$L$51,$L$54,L370,$L$53,$L$50,P370),"")</f>
        <v>2494.9325089616923</v>
      </c>
      <c r="S370" s="323">
        <f t="shared" si="218"/>
        <v>3.822308794866784</v>
      </c>
      <c r="T370" s="323">
        <f t="shared" si="219"/>
        <v>4.0466791130181319E-2</v>
      </c>
      <c r="U370" s="328">
        <f t="shared" si="220"/>
        <v>8.3971441332718495</v>
      </c>
      <c r="V370" s="336">
        <f t="shared" si="221"/>
        <v>8.3971441332718495</v>
      </c>
      <c r="W370" s="328">
        <f t="shared" si="222"/>
        <v>4.2425226905251634E-3</v>
      </c>
      <c r="X370" s="328">
        <f t="shared" si="223"/>
        <v>41859.3740996985</v>
      </c>
      <c r="Y370" s="328">
        <f t="shared" si="237"/>
        <v>159.5242449358081</v>
      </c>
      <c r="Z370" s="108">
        <f>IF(H370&gt;0, rate1(1,$L$52,$L$51,$L$54,U370,$L$53,$L$50,Y370),"")</f>
        <v>2495.2729372746794</v>
      </c>
      <c r="AA370" s="336">
        <f t="shared" si="224"/>
        <v>3.8371889783079132</v>
      </c>
      <c r="AB370" s="336">
        <f t="shared" si="225"/>
        <v>-1.4953260861232391E-3</v>
      </c>
      <c r="AC370" s="328">
        <f t="shared" si="226"/>
        <v>4.0466791130181319E-2</v>
      </c>
      <c r="AD370" s="328">
        <f t="shared" si="227"/>
        <v>-0.49423241728409284</v>
      </c>
      <c r="AE370" s="328">
        <f t="shared" si="228"/>
        <v>-0.2589430441333837</v>
      </c>
      <c r="AF370" s="328">
        <f t="shared" si="229"/>
        <v>2190.4070827040609</v>
      </c>
      <c r="AG370" s="328">
        <f t="shared" si="230"/>
        <v>2165.6420718147083</v>
      </c>
      <c r="AH370" s="328">
        <f t="shared" si="231"/>
        <v>8.3778481278854766</v>
      </c>
      <c r="AI370" s="328">
        <f t="shared" si="232"/>
        <v>16.219593509975244</v>
      </c>
      <c r="AJ370" s="328">
        <f t="shared" si="233"/>
        <v>10.750428968369746</v>
      </c>
      <c r="AK370" s="337">
        <f t="shared" si="234"/>
        <v>1983.9566864631665</v>
      </c>
      <c r="AL370" s="42">
        <f t="shared" si="235"/>
        <v>33.230693910961534</v>
      </c>
    </row>
    <row r="371" spans="2:38" ht="15" x14ac:dyDescent="0.15">
      <c r="B371" s="328">
        <f t="shared" si="203"/>
        <v>2190.4070827040609</v>
      </c>
      <c r="C371" s="328">
        <f t="shared" si="204"/>
        <v>2165.6420718147083</v>
      </c>
      <c r="D371" s="328">
        <f t="shared" si="205"/>
        <v>8.3778481278854766</v>
      </c>
      <c r="E371" s="328">
        <f t="shared" si="206"/>
        <v>255.29371577175061</v>
      </c>
      <c r="F371" s="328">
        <f t="shared" si="207"/>
        <v>255.38786846183601</v>
      </c>
      <c r="G371" s="328">
        <f t="shared" si="208"/>
        <v>42097.539327384438</v>
      </c>
      <c r="H371" s="313">
        <f t="shared" si="209"/>
        <v>0.02</v>
      </c>
      <c r="I371" s="328">
        <f t="shared" si="210"/>
        <v>19.812008711482122</v>
      </c>
      <c r="J371" s="328">
        <f t="shared" si="211"/>
        <v>859</v>
      </c>
      <c r="K371" s="335">
        <f t="shared" si="212"/>
        <v>-1</v>
      </c>
      <c r="L371" s="323">
        <f t="shared" si="213"/>
        <v>8.357848127885477</v>
      </c>
      <c r="M371" s="323">
        <f t="shared" si="214"/>
        <v>8.3678481278854768</v>
      </c>
      <c r="N371" s="328">
        <f t="shared" si="215"/>
        <v>-0.11395689944797738</v>
      </c>
      <c r="O371" s="328">
        <f t="shared" si="216"/>
        <v>4.2755622565501188</v>
      </c>
      <c r="P371" s="332">
        <f t="shared" si="236"/>
        <v>158.6559916389879</v>
      </c>
      <c r="Q371" s="328">
        <f t="shared" si="217"/>
        <v>41367.206159077985</v>
      </c>
      <c r="R371" s="277">
        <f>IF(H371&gt;0, rate1(1,$L$52,$L$51,$L$54,L371,$L$53,$L$50,P371),"")</f>
        <v>2494.4920228981773</v>
      </c>
      <c r="S371" s="323">
        <f t="shared" si="218"/>
        <v>3.878652187757198</v>
      </c>
      <c r="T371" s="323">
        <f t="shared" si="219"/>
        <v>3.9586894148807519E-2</v>
      </c>
      <c r="U371" s="328">
        <f t="shared" si="220"/>
        <v>8.3778481278854766</v>
      </c>
      <c r="V371" s="336">
        <f t="shared" si="221"/>
        <v>8.3778481278854766</v>
      </c>
      <c r="W371" s="328">
        <f t="shared" si="222"/>
        <v>4.2230470971347245E-3</v>
      </c>
      <c r="X371" s="328">
        <f t="shared" si="223"/>
        <v>41534.403460757509</v>
      </c>
      <c r="Y371" s="328">
        <f t="shared" si="237"/>
        <v>159.0354220257816</v>
      </c>
      <c r="Z371" s="108">
        <f>IF(H371&gt;0, rate1(1,$L$52,$L$51,$L$54,U371,$L$53,$L$50,Y371),"")</f>
        <v>2494.8343837906009</v>
      </c>
      <c r="AA371" s="336">
        <f t="shared" si="224"/>
        <v>3.8937944505598852</v>
      </c>
      <c r="AB371" s="336">
        <f t="shared" si="225"/>
        <v>-1.4593459104594172E-3</v>
      </c>
      <c r="AC371" s="328">
        <f t="shared" si="226"/>
        <v>3.9586894148807519E-2</v>
      </c>
      <c r="AD371" s="328">
        <f t="shared" si="227"/>
        <v>-0.50521770980112268</v>
      </c>
      <c r="AE371" s="328">
        <f t="shared" si="228"/>
        <v>-0.27444814011362145</v>
      </c>
      <c r="AF371" s="328">
        <f t="shared" si="229"/>
        <v>2190.2535389104642</v>
      </c>
      <c r="AG371" s="328">
        <f t="shared" si="230"/>
        <v>2165.6024849205596</v>
      </c>
      <c r="AH371" s="328">
        <f t="shared" si="231"/>
        <v>8.3585504497908474</v>
      </c>
      <c r="AI371" s="328">
        <f t="shared" si="232"/>
        <v>15.869721684984285</v>
      </c>
      <c r="AJ371" s="328">
        <f t="shared" si="233"/>
        <v>10.754837224393354</v>
      </c>
      <c r="AK371" s="337">
        <f t="shared" si="234"/>
        <v>1984.6447369078126</v>
      </c>
      <c r="AL371" s="42">
        <f t="shared" si="235"/>
        <v>33.244626541786602</v>
      </c>
    </row>
    <row r="372" spans="2:38" ht="15" x14ac:dyDescent="0.15">
      <c r="B372" s="328">
        <f t="shared" si="203"/>
        <v>2190.2535389104642</v>
      </c>
      <c r="C372" s="328">
        <f t="shared" si="204"/>
        <v>2165.6024849205596</v>
      </c>
      <c r="D372" s="328">
        <f t="shared" si="205"/>
        <v>8.3585504497908474</v>
      </c>
      <c r="E372" s="328">
        <f t="shared" si="206"/>
        <v>255.1041959921898</v>
      </c>
      <c r="F372" s="328">
        <f t="shared" si="207"/>
        <v>255.19895588197022</v>
      </c>
      <c r="G372" s="328">
        <f t="shared" si="208"/>
        <v>41775.685925437072</v>
      </c>
      <c r="H372" s="313">
        <f t="shared" si="209"/>
        <v>0.02</v>
      </c>
      <c r="I372" s="328">
        <f t="shared" si="210"/>
        <v>19.720843191923635</v>
      </c>
      <c r="J372" s="328">
        <f t="shared" si="211"/>
        <v>859</v>
      </c>
      <c r="K372" s="335">
        <f t="shared" si="212"/>
        <v>-1</v>
      </c>
      <c r="L372" s="323">
        <f t="shared" si="213"/>
        <v>8.3385504497908478</v>
      </c>
      <c r="M372" s="323">
        <f t="shared" si="214"/>
        <v>8.3485504497908476</v>
      </c>
      <c r="N372" s="328">
        <f t="shared" si="215"/>
        <v>-0.11370395165700131</v>
      </c>
      <c r="O372" s="328">
        <f t="shared" si="216"/>
        <v>4.180016122555184</v>
      </c>
      <c r="P372" s="332">
        <f t="shared" si="236"/>
        <v>158.16779495648305</v>
      </c>
      <c r="Q372" s="328">
        <f t="shared" si="217"/>
        <v>41044.606314242716</v>
      </c>
      <c r="R372" s="277">
        <f>IF(H372&gt;0, rate1(1,$L$52,$L$51,$L$54,L372,$L$53,$L$50,P372),"")</f>
        <v>2494.0489919166075</v>
      </c>
      <c r="S372" s="323">
        <f t="shared" si="218"/>
        <v>3.9370701880897285</v>
      </c>
      <c r="T372" s="323">
        <f t="shared" si="219"/>
        <v>3.8713392726564155E-2</v>
      </c>
      <c r="U372" s="328">
        <f t="shared" si="220"/>
        <v>8.3585504497908474</v>
      </c>
      <c r="V372" s="336">
        <f t="shared" si="221"/>
        <v>8.3585504497908474</v>
      </c>
      <c r="W372" s="328">
        <f t="shared" si="222"/>
        <v>4.2036146262418583E-3</v>
      </c>
      <c r="X372" s="328">
        <f t="shared" si="223"/>
        <v>41210.986100216156</v>
      </c>
      <c r="Y372" s="328">
        <f t="shared" si="237"/>
        <v>158.54693268490038</v>
      </c>
      <c r="Z372" s="108">
        <f>IF(H372&gt;0, rate1(1,$L$52,$L$51,$L$54,U372,$L$53,$L$50,Y372),"")</f>
        <v>2494.3933013465166</v>
      </c>
      <c r="AA372" s="336">
        <f t="shared" si="224"/>
        <v>3.9524839773308069</v>
      </c>
      <c r="AB372" s="336">
        <f t="shared" si="225"/>
        <v>-1.423755271329918E-3</v>
      </c>
      <c r="AC372" s="328">
        <f t="shared" si="226"/>
        <v>3.8713392726564155E-2</v>
      </c>
      <c r="AD372" s="328">
        <f t="shared" si="227"/>
        <v>-0.51661708239475757</v>
      </c>
      <c r="AE372" s="328">
        <f t="shared" si="228"/>
        <v>-0.29117064696784412</v>
      </c>
      <c r="AF372" s="328">
        <f t="shared" si="229"/>
        <v>2190.1011215660806</v>
      </c>
      <c r="AG372" s="328">
        <f t="shared" si="230"/>
        <v>2165.5637715278331</v>
      </c>
      <c r="AH372" s="328">
        <f t="shared" si="231"/>
        <v>8.339251098715442</v>
      </c>
      <c r="AI372" s="328">
        <f t="shared" si="232"/>
        <v>15.522306439062362</v>
      </c>
      <c r="AJ372" s="328">
        <f t="shared" si="233"/>
        <v>10.759148976181983</v>
      </c>
      <c r="AK372" s="337">
        <f t="shared" si="234"/>
        <v>1985.3128131405608</v>
      </c>
      <c r="AL372" s="42">
        <f t="shared" si="235"/>
        <v>33.258258632714004</v>
      </c>
    </row>
    <row r="373" spans="2:38" ht="15" x14ac:dyDescent="0.15">
      <c r="B373" s="328">
        <f t="shared" si="203"/>
        <v>2190.1011215660806</v>
      </c>
      <c r="C373" s="328">
        <f t="shared" si="204"/>
        <v>2165.5637715278331</v>
      </c>
      <c r="D373" s="328">
        <f t="shared" si="205"/>
        <v>8.339251098715442</v>
      </c>
      <c r="E373" s="328">
        <f t="shared" si="206"/>
        <v>254.91347570386074</v>
      </c>
      <c r="F373" s="328">
        <f t="shared" si="207"/>
        <v>255.00883584802529</v>
      </c>
      <c r="G373" s="328">
        <f t="shared" si="208"/>
        <v>41455.383108407463</v>
      </c>
      <c r="H373" s="313">
        <f t="shared" si="209"/>
        <v>0.02</v>
      </c>
      <c r="I373" s="328">
        <f t="shared" si="210"/>
        <v>19.629880030597999</v>
      </c>
      <c r="J373" s="328">
        <f t="shared" si="211"/>
        <v>859</v>
      </c>
      <c r="K373" s="335">
        <f t="shared" si="212"/>
        <v>-1</v>
      </c>
      <c r="L373" s="323">
        <f t="shared" si="213"/>
        <v>8.3192510987154424</v>
      </c>
      <c r="M373" s="323">
        <f t="shared" si="214"/>
        <v>8.3292510987154422</v>
      </c>
      <c r="N373" s="328">
        <f t="shared" si="215"/>
        <v>-0.11345093711861409</v>
      </c>
      <c r="O373" s="328">
        <f t="shared" si="216"/>
        <v>4.085169723247148</v>
      </c>
      <c r="P373" s="332">
        <f t="shared" si="236"/>
        <v>157.67993298851266</v>
      </c>
      <c r="Q373" s="328">
        <f t="shared" si="217"/>
        <v>40723.560687330406</v>
      </c>
      <c r="R373" s="277">
        <f>IF(H373&gt;0, rate1(1,$L$52,$L$51,$L$54,L373,$L$53,$L$50,P373),"")</f>
        <v>2493.6033948264917</v>
      </c>
      <c r="S373" s="323">
        <f t="shared" si="218"/>
        <v>3.9976821288322864</v>
      </c>
      <c r="T373" s="323">
        <f t="shared" si="219"/>
        <v>3.784621992686317E-2</v>
      </c>
      <c r="U373" s="328">
        <f t="shared" si="220"/>
        <v>8.339251098715442</v>
      </c>
      <c r="V373" s="336">
        <f t="shared" si="221"/>
        <v>8.339251098715442</v>
      </c>
      <c r="W373" s="328">
        <f t="shared" si="222"/>
        <v>4.1842252892152487E-3</v>
      </c>
      <c r="X373" s="328">
        <f t="shared" si="223"/>
        <v>40889.122801793448</v>
      </c>
      <c r="Y373" s="328">
        <f t="shared" si="237"/>
        <v>158.05877758197383</v>
      </c>
      <c r="Z373" s="108">
        <f>IF(H373&gt;0, rate1(1,$L$52,$L$51,$L$54,U373,$L$53,$L$50,Y373),"")</f>
        <v>2493.9496689249104</v>
      </c>
      <c r="AA373" s="336">
        <f t="shared" si="224"/>
        <v>4.0133774350615132</v>
      </c>
      <c r="AB373" s="336">
        <f t="shared" si="225"/>
        <v>-1.3885500171769338E-3</v>
      </c>
      <c r="AC373" s="328">
        <f t="shared" si="226"/>
        <v>3.784621992686317E-2</v>
      </c>
      <c r="AD373" s="328">
        <f t="shared" si="227"/>
        <v>-0.52845436185303252</v>
      </c>
      <c r="AE373" s="328">
        <f t="shared" si="228"/>
        <v>-0.30923039048957451</v>
      </c>
      <c r="AF373" s="328">
        <f t="shared" si="229"/>
        <v>2189.949824409035</v>
      </c>
      <c r="AG373" s="328">
        <f t="shared" si="230"/>
        <v>2165.5259253079062</v>
      </c>
      <c r="AH373" s="328">
        <f t="shared" si="231"/>
        <v>8.3199500743857566</v>
      </c>
      <c r="AI373" s="328">
        <f t="shared" si="232"/>
        <v>15.17732130353334</v>
      </c>
      <c r="AJ373" s="328">
        <f t="shared" si="233"/>
        <v>10.763364898766298</v>
      </c>
      <c r="AK373" s="337">
        <f t="shared" si="234"/>
        <v>1985.9612681391975</v>
      </c>
      <c r="AL373" s="42">
        <f t="shared" si="235"/>
        <v>33.271592293945162</v>
      </c>
    </row>
    <row r="374" spans="2:38" ht="15" x14ac:dyDescent="0.15">
      <c r="B374" s="328">
        <f t="shared" si="203"/>
        <v>2189.949824409035</v>
      </c>
      <c r="C374" s="328">
        <f t="shared" si="204"/>
        <v>2165.5259253079062</v>
      </c>
      <c r="D374" s="328">
        <f t="shared" si="205"/>
        <v>8.3199500743857566</v>
      </c>
      <c r="E374" s="328">
        <f t="shared" si="206"/>
        <v>254.72156864910974</v>
      </c>
      <c r="F374" s="328">
        <f t="shared" si="207"/>
        <v>254.81752217648523</v>
      </c>
      <c r="G374" s="328">
        <f t="shared" si="208"/>
        <v>41136.631511272666</v>
      </c>
      <c r="H374" s="313">
        <f t="shared" si="209"/>
        <v>0.02</v>
      </c>
      <c r="I374" s="328">
        <f t="shared" si="210"/>
        <v>19.539119280903108</v>
      </c>
      <c r="J374" s="328">
        <f t="shared" si="211"/>
        <v>859</v>
      </c>
      <c r="K374" s="335">
        <f t="shared" si="212"/>
        <v>-1</v>
      </c>
      <c r="L374" s="323">
        <f t="shared" si="213"/>
        <v>8.299950074385757</v>
      </c>
      <c r="M374" s="323">
        <f t="shared" si="214"/>
        <v>8.3099500743857568</v>
      </c>
      <c r="N374" s="328">
        <f t="shared" si="215"/>
        <v>-0.11319785581757458</v>
      </c>
      <c r="O374" s="328">
        <f t="shared" si="216"/>
        <v>3.991019149210663</v>
      </c>
      <c r="P374" s="332">
        <f t="shared" si="236"/>
        <v>157.19240640828534</v>
      </c>
      <c r="Q374" s="328">
        <f t="shared" si="217"/>
        <v>40404.069884149103</v>
      </c>
      <c r="R374" s="277">
        <f>IF(H374&gt;0, rate1(1,$L$52,$L$51,$L$54,L374,$L$53,$L$50,P374),"")</f>
        <v>2493.1552102063506</v>
      </c>
      <c r="S374" s="323">
        <f t="shared" si="218"/>
        <v>4.0606166017599277</v>
      </c>
      <c r="T374" s="323">
        <f t="shared" si="219"/>
        <v>3.6985310656840555E-2</v>
      </c>
      <c r="U374" s="328">
        <f t="shared" si="220"/>
        <v>8.3199500743857566</v>
      </c>
      <c r="V374" s="336">
        <f t="shared" si="221"/>
        <v>8.3199500743857566</v>
      </c>
      <c r="W374" s="328">
        <f t="shared" si="222"/>
        <v>4.1648790974022631E-3</v>
      </c>
      <c r="X374" s="328">
        <f t="shared" si="223"/>
        <v>40568.814230170181</v>
      </c>
      <c r="Y374" s="328">
        <f t="shared" si="237"/>
        <v>157.5709573883446</v>
      </c>
      <c r="Z374" s="108">
        <f>IF(H374&gt;0, rate1(1,$L$52,$L$51,$L$54,U374,$L$53,$L$50,Y374),"")</f>
        <v>2493.503465279603</v>
      </c>
      <c r="AA374" s="336">
        <f t="shared" si="224"/>
        <v>4.0766040011512157</v>
      </c>
      <c r="AB374" s="336">
        <f t="shared" si="225"/>
        <v>-1.3537260875445239E-3</v>
      </c>
      <c r="AC374" s="328">
        <f t="shared" si="226"/>
        <v>3.6985310656840555E-2</v>
      </c>
      <c r="AD374" s="328">
        <f t="shared" si="227"/>
        <v>-0.54075522538029397</v>
      </c>
      <c r="AE374" s="328">
        <f t="shared" si="228"/>
        <v>-0.32876151085810462</v>
      </c>
      <c r="AF374" s="328">
        <f t="shared" si="229"/>
        <v>2189.7996412425605</v>
      </c>
      <c r="AG374" s="328">
        <f t="shared" si="230"/>
        <v>2165.4889399972494</v>
      </c>
      <c r="AH374" s="328">
        <f t="shared" si="231"/>
        <v>8.3006473765272961</v>
      </c>
      <c r="AI374" s="328">
        <f t="shared" si="232"/>
        <v>14.834740534978325</v>
      </c>
      <c r="AJ374" s="328">
        <f t="shared" si="233"/>
        <v>10.767485660026015</v>
      </c>
      <c r="AK374" s="337">
        <f t="shared" si="234"/>
        <v>1986.5904498083949</v>
      </c>
      <c r="AL374" s="42">
        <f t="shared" si="235"/>
        <v>33.284629612944897</v>
      </c>
    </row>
    <row r="375" spans="2:38" ht="15" x14ac:dyDescent="0.15">
      <c r="B375" s="328">
        <f t="shared" si="203"/>
        <v>2189.7996412425605</v>
      </c>
      <c r="C375" s="328">
        <f t="shared" si="204"/>
        <v>2165.4889399972494</v>
      </c>
      <c r="D375" s="328">
        <f t="shared" si="205"/>
        <v>8.3006473765272961</v>
      </c>
      <c r="E375" s="328">
        <f t="shared" si="206"/>
        <v>254.52848842600045</v>
      </c>
      <c r="F375" s="328">
        <f t="shared" si="207"/>
        <v>254.6250285375551</v>
      </c>
      <c r="G375" s="328">
        <f t="shared" si="208"/>
        <v>40819.431652872583</v>
      </c>
      <c r="H375" s="313">
        <f t="shared" si="209"/>
        <v>0.02</v>
      </c>
      <c r="I375" s="328">
        <f t="shared" si="210"/>
        <v>19.448560996248855</v>
      </c>
      <c r="J375" s="328">
        <f t="shared" si="211"/>
        <v>859</v>
      </c>
      <c r="K375" s="335">
        <f t="shared" si="212"/>
        <v>-1</v>
      </c>
      <c r="L375" s="323">
        <f t="shared" si="213"/>
        <v>8.2806473765272965</v>
      </c>
      <c r="M375" s="323">
        <f t="shared" si="214"/>
        <v>8.2906473765272963</v>
      </c>
      <c r="N375" s="328">
        <f t="shared" si="215"/>
        <v>-0.11294470773857057</v>
      </c>
      <c r="O375" s="328">
        <f t="shared" si="216"/>
        <v>3.8975605323876739</v>
      </c>
      <c r="P375" s="332">
        <f t="shared" si="236"/>
        <v>156.70521589157076</v>
      </c>
      <c r="Q375" s="328">
        <f t="shared" si="217"/>
        <v>40086.13439500564</v>
      </c>
      <c r="R375" s="277">
        <f>IF(H375&gt;0, rate1(1,$L$52,$L$51,$L$54,L375,$L$53,$L$50,P375),"")</f>
        <v>2492.7044164005956</v>
      </c>
      <c r="S375" s="323">
        <f t="shared" si="218"/>
        <v>4.1260123746539215</v>
      </c>
      <c r="T375" s="323">
        <f t="shared" si="219"/>
        <v>3.6130601610646088E-2</v>
      </c>
      <c r="U375" s="328">
        <f t="shared" si="220"/>
        <v>8.3006473765272961</v>
      </c>
      <c r="V375" s="336">
        <f t="shared" si="221"/>
        <v>8.3006473765272961</v>
      </c>
      <c r="W375" s="328">
        <f t="shared" si="222"/>
        <v>4.1455760622284288E-3</v>
      </c>
      <c r="X375" s="328">
        <f t="shared" si="223"/>
        <v>40250.060933349072</v>
      </c>
      <c r="Y375" s="328">
        <f t="shared" si="237"/>
        <v>157.08347277790463</v>
      </c>
      <c r="Z375" s="108">
        <f>IF(H375&gt;0, rate1(1,$L$52,$L$51,$L$54,U375,$L$53,$L$50,Y375),"")</f>
        <v>2493.0546689326675</v>
      </c>
      <c r="AA375" s="336">
        <f t="shared" si="224"/>
        <v>4.1423030753328787</v>
      </c>
      <c r="AB375" s="336">
        <f t="shared" si="225"/>
        <v>-1.3192795102328788E-3</v>
      </c>
      <c r="AC375" s="328">
        <f t="shared" si="226"/>
        <v>3.6130601610646088E-2</v>
      </c>
      <c r="AD375" s="328">
        <f t="shared" si="227"/>
        <v>-0.55354738389152336</v>
      </c>
      <c r="AE375" s="328">
        <f t="shared" si="228"/>
        <v>-0.34991448822879112</v>
      </c>
      <c r="AF375" s="328">
        <f t="shared" si="229"/>
        <v>2189.6505659332111</v>
      </c>
      <c r="AG375" s="328">
        <f t="shared" si="230"/>
        <v>2165.4528093956387</v>
      </c>
      <c r="AH375" s="328">
        <f t="shared" si="231"/>
        <v>8.2813430048647145</v>
      </c>
      <c r="AI375" s="328">
        <f t="shared" si="232"/>
        <v>14.494539092933367</v>
      </c>
      <c r="AJ375" s="328">
        <f t="shared" si="233"/>
        <v>10.771511920885164</v>
      </c>
      <c r="AK375" s="337">
        <f t="shared" si="234"/>
        <v>1987.2007010633477</v>
      </c>
      <c r="AL375" s="42">
        <f t="shared" si="235"/>
        <v>33.297372655064443</v>
      </c>
    </row>
    <row r="376" spans="2:38" ht="15" x14ac:dyDescent="0.15">
      <c r="B376" s="328">
        <f t="shared" si="203"/>
        <v>2189.6505659332111</v>
      </c>
      <c r="C376" s="328">
        <f t="shared" si="204"/>
        <v>2165.4528093956387</v>
      </c>
      <c r="D376" s="328">
        <f t="shared" si="205"/>
        <v>8.2813430048647145</v>
      </c>
      <c r="E376" s="328">
        <f t="shared" si="206"/>
        <v>254.33424849218807</v>
      </c>
      <c r="F376" s="328">
        <f t="shared" si="207"/>
        <v>254.43136845909424</v>
      </c>
      <c r="G376" s="328">
        <f t="shared" si="208"/>
        <v>40503.783938200868</v>
      </c>
      <c r="H376" s="313">
        <f t="shared" si="209"/>
        <v>0.02</v>
      </c>
      <c r="I376" s="328">
        <f t="shared" si="210"/>
        <v>19.358205230057866</v>
      </c>
      <c r="J376" s="328">
        <f t="shared" si="211"/>
        <v>859</v>
      </c>
      <c r="K376" s="335">
        <f t="shared" si="212"/>
        <v>-1</v>
      </c>
      <c r="L376" s="323">
        <f t="shared" si="213"/>
        <v>8.261343004864715</v>
      </c>
      <c r="M376" s="323">
        <f t="shared" si="214"/>
        <v>8.2713430048647147</v>
      </c>
      <c r="N376" s="328">
        <f t="shared" si="215"/>
        <v>-0.11269149286639646</v>
      </c>
      <c r="O376" s="328">
        <f t="shared" si="216"/>
        <v>3.8047900449383505</v>
      </c>
      <c r="P376" s="332">
        <f t="shared" si="236"/>
        <v>156.21836211671931</v>
      </c>
      <c r="Q376" s="328">
        <f t="shared" si="217"/>
        <v>39769.754596976287</v>
      </c>
      <c r="R376" s="277">
        <f>IF(H376&gt;0, rate1(1,$L$52,$L$51,$L$54,L376,$L$53,$L$50,P376),"")</f>
        <v>2492.2509915163673</v>
      </c>
      <c r="S376" s="323">
        <f t="shared" si="218"/>
        <v>4.1940194196962457</v>
      </c>
      <c r="T376" s="323">
        <f t="shared" si="219"/>
        <v>3.5282031214798788E-2</v>
      </c>
      <c r="U376" s="328">
        <f t="shared" si="220"/>
        <v>8.2813430048647145</v>
      </c>
      <c r="V376" s="336">
        <f t="shared" si="221"/>
        <v>8.2813430048647145</v>
      </c>
      <c r="W376" s="328">
        <f t="shared" si="222"/>
        <v>4.1263161950624294E-3</v>
      </c>
      <c r="X376" s="328">
        <f t="shared" si="223"/>
        <v>39932.863344955702</v>
      </c>
      <c r="Y376" s="328">
        <f t="shared" si="237"/>
        <v>156.59632442711472</v>
      </c>
      <c r="Z376" s="108">
        <f>IF(H376&gt;0, rate1(1,$L$52,$L$51,$L$54,U376,$L$53,$L$50,Y376),"")</f>
        <v>2492.6032581713052</v>
      </c>
      <c r="AA376" s="336">
        <f t="shared" si="224"/>
        <v>4.2106253127502971</v>
      </c>
      <c r="AB376" s="336">
        <f t="shared" si="225"/>
        <v>-1.2852063984780989E-3</v>
      </c>
      <c r="AC376" s="328">
        <f t="shared" si="226"/>
        <v>3.5282031214798788E-2</v>
      </c>
      <c r="AD376" s="328">
        <f t="shared" si="227"/>
        <v>-0.56686078752776425</v>
      </c>
      <c r="AE376" s="328">
        <f t="shared" si="228"/>
        <v>-0.37285850162626194</v>
      </c>
      <c r="AF376" s="328">
        <f t="shared" si="229"/>
        <v>2189.5025924091296</v>
      </c>
      <c r="AG376" s="328">
        <f t="shared" si="230"/>
        <v>2165.4175273644241</v>
      </c>
      <c r="AH376" s="328">
        <f t="shared" si="231"/>
        <v>8.2620369591215699</v>
      </c>
      <c r="AI376" s="328">
        <f t="shared" si="232"/>
        <v>14.156692618399578</v>
      </c>
      <c r="AJ376" s="328">
        <f t="shared" si="233"/>
        <v>10.775444335501387</v>
      </c>
      <c r="AK376" s="337">
        <f t="shared" si="234"/>
        <v>1987.7923599111916</v>
      </c>
      <c r="AL376" s="42">
        <f t="shared" si="235"/>
        <v>33.309823464145275</v>
      </c>
    </row>
    <row r="377" spans="2:38" ht="15" x14ac:dyDescent="0.15">
      <c r="B377" s="328">
        <f t="shared" si="203"/>
        <v>2189.5025924091296</v>
      </c>
      <c r="C377" s="328">
        <f t="shared" si="204"/>
        <v>2165.4175273644241</v>
      </c>
      <c r="D377" s="328">
        <f t="shared" si="205"/>
        <v>8.2620369591215699</v>
      </c>
      <c r="E377" s="328">
        <f t="shared" si="206"/>
        <v>254.13886216866604</v>
      </c>
      <c r="F377" s="328">
        <f t="shared" si="207"/>
        <v>254.23655533042705</v>
      </c>
      <c r="G377" s="328">
        <f t="shared" si="208"/>
        <v>40189.688660630942</v>
      </c>
      <c r="H377" s="313">
        <f t="shared" si="209"/>
        <v>0.02</v>
      </c>
      <c r="I377" s="328">
        <f t="shared" si="210"/>
        <v>19.268052035764413</v>
      </c>
      <c r="J377" s="328">
        <f t="shared" si="211"/>
        <v>859</v>
      </c>
      <c r="K377" s="335">
        <f t="shared" si="212"/>
        <v>-1</v>
      </c>
      <c r="L377" s="323">
        <f t="shared" si="213"/>
        <v>8.2420369591215703</v>
      </c>
      <c r="M377" s="323">
        <f t="shared" si="214"/>
        <v>8.2520369591215701</v>
      </c>
      <c r="N377" s="328">
        <f t="shared" si="215"/>
        <v>-0.11243821118575426</v>
      </c>
      <c r="O377" s="328">
        <f t="shared" si="216"/>
        <v>3.7127038981374234</v>
      </c>
      <c r="P377" s="332">
        <f t="shared" si="236"/>
        <v>155.7318457646721</v>
      </c>
      <c r="Q377" s="328">
        <f t="shared" si="217"/>
        <v>39454.930756111717</v>
      </c>
      <c r="R377" s="277">
        <f>IF(H377&gt;0, rate1(1,$L$52,$L$51,$L$54,L377,$L$53,$L$50,P377),"")</f>
        <v>2491.7949134203059</v>
      </c>
      <c r="S377" s="323">
        <f t="shared" si="218"/>
        <v>4.2648000691104464</v>
      </c>
      <c r="T377" s="323">
        <f t="shared" si="219"/>
        <v>3.4439539575356011E-2</v>
      </c>
      <c r="U377" s="328">
        <f t="shared" si="220"/>
        <v>8.2620369591215699</v>
      </c>
      <c r="V377" s="336">
        <f t="shared" si="221"/>
        <v>8.2620369591215699</v>
      </c>
      <c r="W377" s="328">
        <f t="shared" si="222"/>
        <v>4.1070995073013705E-3</v>
      </c>
      <c r="X377" s="328">
        <f t="shared" si="223"/>
        <v>39617.221786473754</v>
      </c>
      <c r="Y377" s="328">
        <f t="shared" si="237"/>
        <v>156.10951301501436</v>
      </c>
      <c r="Z377" s="108">
        <f>IF(H377&gt;0, rate1(1,$L$52,$L$51,$L$54,U377,$L$53,$L$50,Y377),"")</f>
        <v>2492.1492110446598</v>
      </c>
      <c r="AA377" s="336">
        <f t="shared" si="224"/>
        <v>4.2817337848609966</v>
      </c>
      <c r="AB377" s="336">
        <f t="shared" si="225"/>
        <v>-1.2515029483036917E-3</v>
      </c>
      <c r="AC377" s="328">
        <f t="shared" si="226"/>
        <v>3.4439539575356011E-2</v>
      </c>
      <c r="AD377" s="328">
        <f t="shared" si="227"/>
        <v>-0.58072785660327042</v>
      </c>
      <c r="AE377" s="328">
        <f t="shared" si="228"/>
        <v>-0.39778418410115046</v>
      </c>
      <c r="AF377" s="328">
        <f t="shared" si="229"/>
        <v>2189.3557146583685</v>
      </c>
      <c r="AG377" s="328">
        <f t="shared" si="230"/>
        <v>2165.3830878248486</v>
      </c>
      <c r="AH377" s="328">
        <f t="shared" si="231"/>
        <v>8.2427292390206262</v>
      </c>
      <c r="AI377" s="328">
        <f t="shared" si="232"/>
        <v>13.82117741306541</v>
      </c>
      <c r="AJ377" s="328">
        <f t="shared" si="233"/>
        <v>10.77928355144946</v>
      </c>
      <c r="AK377" s="337">
        <f t="shared" si="234"/>
        <v>1988.3657595302868</v>
      </c>
      <c r="AL377" s="42">
        <f t="shared" si="235"/>
        <v>33.32198406310448</v>
      </c>
    </row>
    <row r="378" spans="2:38" ht="15" x14ac:dyDescent="0.15">
      <c r="B378" s="328">
        <f t="shared" si="203"/>
        <v>2189.3557146583685</v>
      </c>
      <c r="C378" s="328">
        <f t="shared" si="204"/>
        <v>2165.3830878248486</v>
      </c>
      <c r="D378" s="328">
        <f t="shared" si="205"/>
        <v>8.2427292390206262</v>
      </c>
      <c r="E378" s="328">
        <f t="shared" si="206"/>
        <v>253.94234264341219</v>
      </c>
      <c r="F378" s="328">
        <f t="shared" si="207"/>
        <v>254.04060240603911</v>
      </c>
      <c r="G378" s="328">
        <f t="shared" si="208"/>
        <v>39877.146004092698</v>
      </c>
      <c r="H378" s="313">
        <f t="shared" si="209"/>
        <v>0.02</v>
      </c>
      <c r="I378" s="328">
        <f t="shared" si="210"/>
        <v>19.17810146681586</v>
      </c>
      <c r="J378" s="328">
        <f t="shared" si="211"/>
        <v>859</v>
      </c>
      <c r="K378" s="335">
        <f t="shared" si="212"/>
        <v>-1</v>
      </c>
      <c r="L378" s="323">
        <f t="shared" si="213"/>
        <v>8.2227292390206266</v>
      </c>
      <c r="M378" s="323">
        <f t="shared" si="214"/>
        <v>8.2327292390206264</v>
      </c>
      <c r="N378" s="328">
        <f t="shared" si="215"/>
        <v>-0.11218486268131045</v>
      </c>
      <c r="O378" s="328">
        <f t="shared" si="216"/>
        <v>3.6212983413039197</v>
      </c>
      <c r="P378" s="332">
        <f t="shared" si="236"/>
        <v>155.24566751898536</v>
      </c>
      <c r="Q378" s="328">
        <f t="shared" si="217"/>
        <v>39141.663029595562</v>
      </c>
      <c r="R378" s="277">
        <f>IF(H378&gt;0, rate1(1,$L$52,$L$51,$L$54,L378,$L$53,$L$50,P378),"")</f>
        <v>2491.3361597352937</v>
      </c>
      <c r="S378" s="323">
        <f t="shared" si="218"/>
        <v>4.3385303168085523</v>
      </c>
      <c r="T378" s="323">
        <f t="shared" si="219"/>
        <v>3.3603068426993614E-2</v>
      </c>
      <c r="U378" s="328">
        <f t="shared" si="220"/>
        <v>8.2427292390206262</v>
      </c>
      <c r="V378" s="336">
        <f t="shared" si="221"/>
        <v>8.2427292390206262</v>
      </c>
      <c r="W378" s="328">
        <f t="shared" si="222"/>
        <v>4.0879260103210413E-3</v>
      </c>
      <c r="X378" s="328">
        <f t="shared" si="223"/>
        <v>39303.136469430887</v>
      </c>
      <c r="Y378" s="328">
        <f t="shared" si="237"/>
        <v>155.62303922324617</v>
      </c>
      <c r="Z378" s="108">
        <f>IF(H378&gt;0, rate1(1,$L$52,$L$51,$L$54,U378,$L$53,$L$50,Y378),"")</f>
        <v>2491.6925053605883</v>
      </c>
      <c r="AA378" s="336">
        <f t="shared" si="224"/>
        <v>4.355805287009801</v>
      </c>
      <c r="AB378" s="336">
        <f t="shared" si="225"/>
        <v>-1.2181654359224156E-3</v>
      </c>
      <c r="AC378" s="328">
        <f t="shared" si="226"/>
        <v>3.3603068426993614E-2</v>
      </c>
      <c r="AD378" s="328">
        <f t="shared" si="227"/>
        <v>-0.59518374173037847</v>
      </c>
      <c r="AE378" s="328">
        <f t="shared" si="228"/>
        <v>-0.42490685032557429</v>
      </c>
      <c r="AF378" s="328">
        <f t="shared" si="229"/>
        <v>2189.2099267272602</v>
      </c>
      <c r="AG378" s="328">
        <f t="shared" si="230"/>
        <v>2165.3494847564216</v>
      </c>
      <c r="AH378" s="328">
        <f t="shared" si="231"/>
        <v>8.2234198442834519</v>
      </c>
      <c r="AI378" s="328">
        <f t="shared" si="232"/>
        <v>13.487970419280538</v>
      </c>
      <c r="AJ378" s="328">
        <f t="shared" si="233"/>
        <v>10.783030209899261</v>
      </c>
      <c r="AK378" s="337">
        <f t="shared" si="234"/>
        <v>1988.9212283474412</v>
      </c>
      <c r="AL378" s="42">
        <f t="shared" si="235"/>
        <v>33.333856454502303</v>
      </c>
    </row>
    <row r="379" spans="2:38" ht="15" x14ac:dyDescent="0.15">
      <c r="B379" s="328">
        <f t="shared" si="203"/>
        <v>2189.2099267272602</v>
      </c>
      <c r="C379" s="328">
        <f t="shared" si="204"/>
        <v>2165.3494847564216</v>
      </c>
      <c r="D379" s="328">
        <f t="shared" si="205"/>
        <v>8.2234198442834519</v>
      </c>
      <c r="E379" s="328">
        <f t="shared" si="206"/>
        <v>253.74470297490763</v>
      </c>
      <c r="F379" s="328">
        <f t="shared" si="207"/>
        <v>253.84352280915991</v>
      </c>
      <c r="G379" s="328">
        <f t="shared" si="208"/>
        <v>39566.156045183183</v>
      </c>
      <c r="H379" s="313">
        <f t="shared" si="209"/>
        <v>0.02</v>
      </c>
      <c r="I379" s="328">
        <f t="shared" si="210"/>
        <v>19.088353576670851</v>
      </c>
      <c r="J379" s="328">
        <f t="shared" si="211"/>
        <v>859</v>
      </c>
      <c r="K379" s="335">
        <f t="shared" si="212"/>
        <v>-1</v>
      </c>
      <c r="L379" s="323">
        <f t="shared" si="213"/>
        <v>8.2034198442834523</v>
      </c>
      <c r="M379" s="323">
        <f t="shared" si="214"/>
        <v>8.2134198442834521</v>
      </c>
      <c r="N379" s="328">
        <f t="shared" si="215"/>
        <v>-0.11193144733771021</v>
      </c>
      <c r="O379" s="328">
        <f t="shared" si="216"/>
        <v>3.5305696607637973</v>
      </c>
      <c r="P379" s="332">
        <f t="shared" si="236"/>
        <v>154.7598280658367</v>
      </c>
      <c r="Q379" s="328">
        <f t="shared" si="217"/>
        <v>38829.951467835206</v>
      </c>
      <c r="R379" s="277">
        <f>IF(H379&gt;0, rate1(1,$L$52,$L$51,$L$54,L379,$L$53,$L$50,P379),"")</f>
        <v>2490.8747078371139</v>
      </c>
      <c r="S379" s="323">
        <f t="shared" si="218"/>
        <v>4.4154012880259783</v>
      </c>
      <c r="T379" s="323">
        <f t="shared" si="219"/>
        <v>3.2772561083855525E-2</v>
      </c>
      <c r="U379" s="328">
        <f t="shared" si="220"/>
        <v>8.2234198442834519</v>
      </c>
      <c r="V379" s="336">
        <f t="shared" si="221"/>
        <v>8.2234198442834519</v>
      </c>
      <c r="W379" s="328">
        <f t="shared" si="222"/>
        <v>4.0687957155469689E-3</v>
      </c>
      <c r="X379" s="328">
        <f t="shared" si="223"/>
        <v>38990.607497518547</v>
      </c>
      <c r="Y379" s="328">
        <f t="shared" si="237"/>
        <v>155.13690373606181</v>
      </c>
      <c r="Z379" s="108">
        <f>IF(H379&gt;0, rate1(1,$L$52,$L$51,$L$54,U379,$L$53,$L$50,Y379),"")</f>
        <v>2491.2331186823731</v>
      </c>
      <c r="AA379" s="336">
        <f t="shared" si="224"/>
        <v>4.4330318147554966</v>
      </c>
      <c r="AB379" s="336">
        <f t="shared" si="225"/>
        <v>-1.1851902152665464E-3</v>
      </c>
      <c r="AC379" s="328">
        <f t="shared" si="226"/>
        <v>3.2772561083855525E-2</v>
      </c>
      <c r="AD379" s="328">
        <f t="shared" si="227"/>
        <v>-0.61026661751657962</v>
      </c>
      <c r="AE379" s="328">
        <f t="shared" si="228"/>
        <v>-0.45447028969377534</v>
      </c>
      <c r="AF379" s="328">
        <f t="shared" si="229"/>
        <v>2189.0652227188384</v>
      </c>
      <c r="AG379" s="328">
        <f t="shared" si="230"/>
        <v>2165.3167121953379</v>
      </c>
      <c r="AH379" s="328">
        <f t="shared" si="231"/>
        <v>8.2041087746306331</v>
      </c>
      <c r="AI379" s="328">
        <f t="shared" si="232"/>
        <v>13.157049200725444</v>
      </c>
      <c r="AJ379" s="328">
        <f t="shared" si="233"/>
        <v>10.786684945788352</v>
      </c>
      <c r="AK379" s="337">
        <f t="shared" si="234"/>
        <v>1989.4590901131498</v>
      </c>
      <c r="AL379" s="42">
        <f t="shared" si="235"/>
        <v>33.345442621092467</v>
      </c>
    </row>
    <row r="380" spans="2:38" ht="15" x14ac:dyDescent="0.15">
      <c r="B380" s="328">
        <f t="shared" si="203"/>
        <v>2189.0652227188384</v>
      </c>
      <c r="C380" s="328">
        <f t="shared" si="204"/>
        <v>2165.3167121953379</v>
      </c>
      <c r="D380" s="328">
        <f t="shared" si="205"/>
        <v>8.2041087746306331</v>
      </c>
      <c r="E380" s="328">
        <f t="shared" si="206"/>
        <v>253.54595609556523</v>
      </c>
      <c r="F380" s="328">
        <f t="shared" si="207"/>
        <v>253.64532953523644</v>
      </c>
      <c r="G380" s="328">
        <f t="shared" si="208"/>
        <v>39256.718755232629</v>
      </c>
      <c r="H380" s="313">
        <f t="shared" si="209"/>
        <v>0.02</v>
      </c>
      <c r="I380" s="328">
        <f t="shared" si="210"/>
        <v>18.998808418800401</v>
      </c>
      <c r="J380" s="328">
        <f t="shared" si="211"/>
        <v>859</v>
      </c>
      <c r="K380" s="335">
        <f t="shared" si="212"/>
        <v>-1</v>
      </c>
      <c r="L380" s="323">
        <f t="shared" si="213"/>
        <v>8.1841087746306336</v>
      </c>
      <c r="M380" s="323">
        <f t="shared" si="214"/>
        <v>8.1941087746306334</v>
      </c>
      <c r="N380" s="328">
        <f t="shared" si="215"/>
        <v>-0.1116779651397195</v>
      </c>
      <c r="O380" s="328">
        <f t="shared" si="216"/>
        <v>3.4405141788437419</v>
      </c>
      <c r="P380" s="332">
        <f t="shared" si="236"/>
        <v>154.27432809404721</v>
      </c>
      <c r="Q380" s="328">
        <f t="shared" si="217"/>
        <v>38519.796016511369</v>
      </c>
      <c r="R380" s="277">
        <f>IF(H380&gt;0, rate1(1,$L$52,$L$51,$L$54,L380,$L$53,$L$50,P380),"")</f>
        <v>2490.4105348510802</v>
      </c>
      <c r="S380" s="323">
        <f t="shared" si="218"/>
        <v>4.4956209027991711</v>
      </c>
      <c r="T380" s="323">
        <f t="shared" si="219"/>
        <v>3.1947962392115142E-2</v>
      </c>
      <c r="U380" s="328">
        <f t="shared" si="220"/>
        <v>8.2041087746306331</v>
      </c>
      <c r="V380" s="336">
        <f t="shared" si="221"/>
        <v>8.2041087746306331</v>
      </c>
      <c r="W380" s="328">
        <f t="shared" si="222"/>
        <v>4.0497086343336264E-3</v>
      </c>
      <c r="X380" s="328">
        <f t="shared" si="223"/>
        <v>38679.634868666923</v>
      </c>
      <c r="Y380" s="328">
        <f t="shared" si="237"/>
        <v>154.65110724034426</v>
      </c>
      <c r="Z380" s="108">
        <f>IF(H380&gt;0, rate1(1,$L$52,$L$51,$L$54,U380,$L$53,$L$50,Y380),"")</f>
        <v>2490.7710283253841</v>
      </c>
      <c r="AA380" s="336">
        <f t="shared" si="224"/>
        <v>4.513622234922571</v>
      </c>
      <c r="AB380" s="336">
        <f t="shared" si="225"/>
        <v>-1.1525737155471038E-3</v>
      </c>
      <c r="AC380" s="328">
        <f t="shared" si="226"/>
        <v>3.1947962392115142E-2</v>
      </c>
      <c r="AD380" s="328">
        <f t="shared" si="227"/>
        <v>-0.62601801499979426</v>
      </c>
      <c r="AE380" s="328">
        <f t="shared" si="228"/>
        <v>-0.48675123862565139</v>
      </c>
      <c r="AF380" s="328">
        <f t="shared" si="229"/>
        <v>2188.9215967913065</v>
      </c>
      <c r="AG380" s="328">
        <f t="shared" si="230"/>
        <v>2165.2847642329457</v>
      </c>
      <c r="AH380" s="328">
        <f t="shared" si="231"/>
        <v>8.1847960297819355</v>
      </c>
      <c r="AI380" s="328">
        <f t="shared" si="232"/>
        <v>12.828391923753866</v>
      </c>
      <c r="AJ380" s="328">
        <f t="shared" si="233"/>
        <v>10.790248387989395</v>
      </c>
      <c r="AK380" s="337">
        <f t="shared" si="234"/>
        <v>1989.97966397492</v>
      </c>
      <c r="AL380" s="42">
        <f t="shared" si="235"/>
        <v>33.356744526355889</v>
      </c>
    </row>
    <row r="381" spans="2:38" ht="15" x14ac:dyDescent="0.15">
      <c r="B381" s="328">
        <f t="shared" si="203"/>
        <v>2188.9215967913065</v>
      </c>
      <c r="C381" s="328">
        <f t="shared" si="204"/>
        <v>2165.2847642329457</v>
      </c>
      <c r="D381" s="328">
        <f t="shared" si="205"/>
        <v>8.1847960297819355</v>
      </c>
      <c r="E381" s="328">
        <f t="shared" si="206"/>
        <v>253.34611481505254</v>
      </c>
      <c r="F381" s="328">
        <f t="shared" si="207"/>
        <v>253.4460354553089</v>
      </c>
      <c r="G381" s="328">
        <f t="shared" si="208"/>
        <v>38948.834002320022</v>
      </c>
      <c r="H381" s="313">
        <f t="shared" si="209"/>
        <v>0.02</v>
      </c>
      <c r="I381" s="328">
        <f t="shared" si="210"/>
        <v>18.909466046688614</v>
      </c>
      <c r="J381" s="328">
        <f t="shared" si="211"/>
        <v>859</v>
      </c>
      <c r="K381" s="335">
        <f t="shared" si="212"/>
        <v>-1</v>
      </c>
      <c r="L381" s="323">
        <f t="shared" si="213"/>
        <v>8.164796029781936</v>
      </c>
      <c r="M381" s="323">
        <f t="shared" si="214"/>
        <v>8.1747960297819358</v>
      </c>
      <c r="N381" s="328">
        <f t="shared" si="215"/>
        <v>-0.11142441607186271</v>
      </c>
      <c r="O381" s="328">
        <f t="shared" si="216"/>
        <v>3.351128252895581</v>
      </c>
      <c r="P381" s="332">
        <f t="shared" si="236"/>
        <v>153.78916829510277</v>
      </c>
      <c r="Q381" s="328">
        <f t="shared" si="217"/>
        <v>38211.196518575656</v>
      </c>
      <c r="R381" s="277">
        <f>IF(H381&gt;0, rate1(1,$L$52,$L$51,$L$54,L381,$L$53,$L$50,P381),"")</f>
        <v>2489.9436176486092</v>
      </c>
      <c r="S381" s="323">
        <f t="shared" si="218"/>
        <v>4.5794157637843256</v>
      </c>
      <c r="T381" s="323">
        <f t="shared" si="219"/>
        <v>3.1129218684017756E-2</v>
      </c>
      <c r="U381" s="328">
        <f t="shared" si="220"/>
        <v>8.1847960297819355</v>
      </c>
      <c r="V381" s="336">
        <f t="shared" si="221"/>
        <v>8.1847960297819355</v>
      </c>
      <c r="W381" s="328">
        <f t="shared" si="222"/>
        <v>4.0306647781065408E-3</v>
      </c>
      <c r="X381" s="328">
        <f t="shared" si="223"/>
        <v>38370.218477068171</v>
      </c>
      <c r="Y381" s="328">
        <f t="shared" si="237"/>
        <v>154.16565042562883</v>
      </c>
      <c r="Z381" s="108">
        <f>IF(H381&gt;0, rate1(1,$L$52,$L$51,$L$54,U381,$L$53,$L$50,Y381),"")</f>
        <v>2490.3062113536944</v>
      </c>
      <c r="AA381" s="336">
        <f t="shared" si="224"/>
        <v>4.5978041820155884</v>
      </c>
      <c r="AB381" s="336">
        <f t="shared" si="225"/>
        <v>-1.1203124389745002E-3</v>
      </c>
      <c r="AC381" s="328">
        <f t="shared" si="226"/>
        <v>3.1129218684017756E-2</v>
      </c>
      <c r="AD381" s="328">
        <f t="shared" si="227"/>
        <v>-0.64248319892038674</v>
      </c>
      <c r="AE381" s="328">
        <f t="shared" si="228"/>
        <v>-0.52206467187299754</v>
      </c>
      <c r="AF381" s="328">
        <f t="shared" si="229"/>
        <v>2188.7790431565504</v>
      </c>
      <c r="AG381" s="328">
        <f t="shared" si="230"/>
        <v>2165.2536350142618</v>
      </c>
      <c r="AH381" s="328">
        <f t="shared" si="231"/>
        <v>8.1654816094558811</v>
      </c>
      <c r="AI381" s="328">
        <f t="shared" si="232"/>
        <v>12.501977339316138</v>
      </c>
      <c r="AJ381" s="328">
        <f t="shared" si="233"/>
        <v>10.793721159472538</v>
      </c>
      <c r="AK381" s="337">
        <f t="shared" si="234"/>
        <v>1990.4832645487527</v>
      </c>
      <c r="AL381" s="42">
        <f t="shared" si="235"/>
        <v>33.367764115018396</v>
      </c>
    </row>
    <row r="382" spans="2:38" ht="15" x14ac:dyDescent="0.15">
      <c r="B382" s="328">
        <f t="shared" ref="B382:B415" si="238">IF(H382&gt;0, AF381,"")</f>
        <v>2188.7790431565504</v>
      </c>
      <c r="C382" s="328">
        <f t="shared" ref="C382:C415" si="239">IF(H382&gt;0, AG381,"")</f>
        <v>2165.2536350142618</v>
      </c>
      <c r="D382" s="328">
        <f t="shared" ref="D382:D415" si="240">IF(H382&gt;0, AH381,"")</f>
        <v>8.1654816094558811</v>
      </c>
      <c r="E382" s="328">
        <f t="shared" ref="E382:E445" si="241">bb2wang($B$6,$H$12,C382,$H$8,$H$9,I382,$H$10,$H$11,$K$10,$K$11,$H$13)</f>
        <v>253.14519182350389</v>
      </c>
      <c r="F382" s="328">
        <f t="shared" ref="F382:F415" si="242">IF(H382&gt;0, (E382+E381)/2,"")</f>
        <v>253.24565331927823</v>
      </c>
      <c r="G382" s="328">
        <f t="shared" ref="G382:G415" si="243">IF(H382&gt;0, F382*$S$53*$C$55*(B382-C382+N382)^1.5,"")</f>
        <v>38642.501553227688</v>
      </c>
      <c r="H382" s="313">
        <f t="shared" ref="H382:H415" si="244">dv(S381)</f>
        <v>0.02</v>
      </c>
      <c r="I382" s="328">
        <f t="shared" ref="I382:I415" si="245">IF(H382&gt;0, (B382-C382)*B$19,"")</f>
        <v>18.820326513830878</v>
      </c>
      <c r="J382" s="328">
        <f t="shared" ref="J382:J445" si="246">$B$7</f>
        <v>859</v>
      </c>
      <c r="K382" s="335">
        <f t="shared" ref="K382:K415" si="247">IF(H382&gt;0, IF((1-S381-0.015)&gt;0,1,-1),"")</f>
        <v>-1</v>
      </c>
      <c r="L382" s="323">
        <f t="shared" ref="L382:L415" si="248">IF(H382&gt;0, D382+K382*H382,"")</f>
        <v>8.1454816094558815</v>
      </c>
      <c r="M382" s="323">
        <f t="shared" ref="M382:M415" si="249">IF(H382&gt;0, (D382+L382)/2,"")</f>
        <v>8.1554816094558813</v>
      </c>
      <c r="N382" s="328">
        <f t="shared" ref="N382:N415" si="250">IF(H382&gt;0, 2*($P$53*M382/$S$52/$S$51)^2-(B382-C382)*2,"")</f>
        <v>-0.11117080011883473</v>
      </c>
      <c r="O382" s="328">
        <f t="shared" ref="O382:O415" si="251">IF(wh(B381,$F$51,$F$52,$F$53)&gt;0,wh(B381,$F$51,$F$52,$F$53),O381)</f>
        <v>3.2624082743501983</v>
      </c>
      <c r="P382" s="332">
        <f t="shared" si="236"/>
        <v>153.30434936316007</v>
      </c>
      <c r="Q382" s="328">
        <f t="shared" ref="Q382:Q415" si="252">IF(H382&gt;0, M382/$S$54*(B382-C382+N382/2)*E382-J382,"")</f>
        <v>37904.152716188255</v>
      </c>
      <c r="R382" s="277">
        <f>IF(H382&gt;0, rate1(1,$L$52,$L$51,$L$54,L382,$L$53,$L$50,P382),"")</f>
        <v>2489.4739328437145</v>
      </c>
      <c r="S382" s="323">
        <f t="shared" ref="S382:S415" si="253">IF(H382&gt;0, Q382/O382/R382,"")</f>
        <v>4.6670333045270302</v>
      </c>
      <c r="T382" s="323">
        <f t="shared" ref="T382:T415" si="254">IF(H382&gt;0, N382/(1-S382),"")</f>
        <v>3.0316277733717888E-2</v>
      </c>
      <c r="U382" s="328">
        <f t="shared" ref="U382:U415" si="255">L382-K382*H382</f>
        <v>8.1654816094558811</v>
      </c>
      <c r="V382" s="336">
        <f t="shared" ref="V382:V415" si="256">IF(H382&gt;0, (D382+U382)/2,"")</f>
        <v>8.1654816094558811</v>
      </c>
      <c r="W382" s="328">
        <f t="shared" ref="W382:W415" si="257">IF(H382&gt;0, 2*($P$53*V382/$S$52/$S$51)^2-(B382-C382)*2,"")</f>
        <v>4.0116641582770285E-3</v>
      </c>
      <c r="X382" s="328">
        <f t="shared" ref="X382:X415" si="258">IF(H382&gt;0, V382/$S$54*(B382-C382+W382/2)*F382-J382,"")</f>
        <v>38062.358115140174</v>
      </c>
      <c r="Y382" s="328">
        <f t="shared" si="237"/>
        <v>153.68053398410905</v>
      </c>
      <c r="Z382" s="108">
        <f>IF(H382&gt;0, rate1(1,$L$52,$L$51,$L$54,U382,$L$53,$L$50,Y382),"")</f>
        <v>2489.8386445766187</v>
      </c>
      <c r="AA382" s="336">
        <f t="shared" ref="AA382:AA415" si="259">IF(H382&gt;0, X382/O382/Z382,"")</f>
        <v>4.6858262162705024</v>
      </c>
      <c r="AB382" s="336">
        <f t="shared" ref="AB382:AB415" si="260">IF(H382&gt;0, W382/(1-AA382),"")</f>
        <v>-1.0884029584922277E-3</v>
      </c>
      <c r="AC382" s="328">
        <f t="shared" ref="AC382:AC415" si="261">IF(H382&gt;0, delta_z(N382,S382,H382,AE381,AB382),"")</f>
        <v>3.0316277733717888E-2</v>
      </c>
      <c r="AD382" s="328">
        <f t="shared" ref="AD382:AD415" si="262">IF(H382&gt;0, H382/AC382*K382,"")</f>
        <v>-0.65971159703936599</v>
      </c>
      <c r="AE382" s="328">
        <f t="shared" ref="AE382:AE415" si="263">IF(H382&gt;0, (AD382-AD381)/(AC382+AC381)*2,"")</f>
        <v>-0.56077008481963997</v>
      </c>
      <c r="AF382" s="328">
        <f t="shared" ref="AF382:AF415" si="264">IF(H382&gt;0, B382-(AC382-N382),"")</f>
        <v>2188.6375560786978</v>
      </c>
      <c r="AG382" s="328">
        <f t="shared" ref="AG382:AG415" si="265">IF(H382&gt;0, C382-AC382,"")</f>
        <v>2165.2233187365282</v>
      </c>
      <c r="AH382" s="328">
        <f t="shared" ref="AH382:AH415" si="266">IF(H382&gt;0, $S$54*$S$53*$C$55*SQRT(AF382-AG382),"")</f>
        <v>8.1461655133701374</v>
      </c>
      <c r="AI382" s="328">
        <f t="shared" ref="AI382:AI415" si="267">IF(H382&gt;0, AC382/R382*1000000,"")</f>
        <v>12.177784765590113</v>
      </c>
      <c r="AJ382" s="328">
        <f t="shared" ref="AJ382:AJ415" si="268">IF(H382&gt;0, AJ381+AI382/3600,"")</f>
        <v>10.79710387746298</v>
      </c>
      <c r="AK382" s="337">
        <f t="shared" ref="AK382:AK415" si="269">IF(H382&gt;0, AK381+AI381*G381/1000000,"")</f>
        <v>1990.9702019888425</v>
      </c>
      <c r="AL382" s="42">
        <f t="shared" ref="AL382:AL415" si="270">IF(H382&gt;0, AL381+AI381*J381/1000000,"")</f>
        <v>33.378503313552869</v>
      </c>
    </row>
    <row r="383" spans="2:38" ht="15" x14ac:dyDescent="0.15">
      <c r="B383" s="328">
        <f t="shared" si="238"/>
        <v>2188.6375560786978</v>
      </c>
      <c r="C383" s="328">
        <f t="shared" si="239"/>
        <v>2165.2233187365282</v>
      </c>
      <c r="D383" s="328">
        <f t="shared" si="240"/>
        <v>8.1461655133701374</v>
      </c>
      <c r="E383" s="328">
        <f t="shared" si="241"/>
        <v>252.94319969465502</v>
      </c>
      <c r="F383" s="328">
        <f t="shared" si="242"/>
        <v>253.04419575907946</v>
      </c>
      <c r="G383" s="328">
        <f t="shared" si="243"/>
        <v>38337.721075361216</v>
      </c>
      <c r="H383" s="313">
        <f t="shared" si="244"/>
        <v>0.02</v>
      </c>
      <c r="I383" s="328">
        <f t="shared" si="245"/>
        <v>18.731389873735679</v>
      </c>
      <c r="J383" s="328">
        <f t="shared" si="246"/>
        <v>859</v>
      </c>
      <c r="K383" s="335">
        <f t="shared" si="247"/>
        <v>-1</v>
      </c>
      <c r="L383" s="323">
        <f t="shared" si="248"/>
        <v>8.1261655133701378</v>
      </c>
      <c r="M383" s="323">
        <f t="shared" si="249"/>
        <v>8.1361655133701376</v>
      </c>
      <c r="N383" s="328">
        <f t="shared" si="250"/>
        <v>-0.11091711726522391</v>
      </c>
      <c r="O383" s="328">
        <f t="shared" si="251"/>
        <v>3.1743506677992652</v>
      </c>
      <c r="P383" s="332">
        <f t="shared" ref="P383:P446" si="271">IF(H383&gt;0, $C$54*$L$55*$L$55*M383*M383/(($B$19*(B383-C383))^0.333)*1000,"")</f>
        <v>152.81987199507384</v>
      </c>
      <c r="Q383" s="328">
        <f t="shared" si="252"/>
        <v>37598.66425262305</v>
      </c>
      <c r="R383" s="277">
        <f>IF(H383&gt;0, rate1(1,$L$52,$L$51,$L$54,L383,$L$53,$L$50,P383),"")</f>
        <v>2489.0014567894723</v>
      </c>
      <c r="S383" s="323">
        <f t="shared" si="253"/>
        <v>4.758744241096851</v>
      </c>
      <c r="T383" s="323">
        <f t="shared" si="254"/>
        <v>2.9509088714388513E-2</v>
      </c>
      <c r="U383" s="328">
        <f t="shared" si="255"/>
        <v>8.1461655133701374</v>
      </c>
      <c r="V383" s="336">
        <f t="shared" si="256"/>
        <v>8.1461655133701374</v>
      </c>
      <c r="W383" s="328">
        <f t="shared" si="257"/>
        <v>3.9927067862635113E-3</v>
      </c>
      <c r="X383" s="328">
        <f t="shared" si="258"/>
        <v>37756.053475453875</v>
      </c>
      <c r="Y383" s="328">
        <f t="shared" ref="Y383:Y446" si="272">IF(H383&gt;0, $C$54*$L$55*$L$55*V383*V383/(($B$19*(B383-C383))^0.333)*1000,"")</f>
        <v>153.19575861066394</v>
      </c>
      <c r="Z383" s="108">
        <f>IF(H383&gt;0, rate1(1,$L$52,$L$51,$L$54,U383,$L$53,$L$50,Y383),"")</f>
        <v>2489.3683045452212</v>
      </c>
      <c r="AA383" s="336">
        <f t="shared" si="259"/>
        <v>4.7779602864518314</v>
      </c>
      <c r="AB383" s="336">
        <f t="shared" si="260"/>
        <v>-1.0568419156182726E-3</v>
      </c>
      <c r="AC383" s="328">
        <f t="shared" si="261"/>
        <v>2.9509088714388513E-2</v>
      </c>
      <c r="AD383" s="328">
        <f t="shared" si="262"/>
        <v>-0.67775729008697183</v>
      </c>
      <c r="AE383" s="328">
        <f t="shared" si="263"/>
        <v>-0.60327898077344821</v>
      </c>
      <c r="AF383" s="328">
        <f t="shared" si="264"/>
        <v>2188.4971298727182</v>
      </c>
      <c r="AG383" s="328">
        <f t="shared" si="265"/>
        <v>2165.1938096478139</v>
      </c>
      <c r="AH383" s="328">
        <f t="shared" si="266"/>
        <v>8.1268477412412707</v>
      </c>
      <c r="AI383" s="328">
        <f t="shared" si="267"/>
        <v>11.855794071109893</v>
      </c>
      <c r="AJ383" s="328">
        <f t="shared" si="268"/>
        <v>10.800397153593844</v>
      </c>
      <c r="AK383" s="337">
        <f t="shared" si="269"/>
        <v>1991.4407820555616</v>
      </c>
      <c r="AL383" s="42">
        <f t="shared" si="270"/>
        <v>33.388964030666514</v>
      </c>
    </row>
    <row r="384" spans="2:38" ht="15" x14ac:dyDescent="0.15">
      <c r="B384" s="328">
        <f t="shared" si="238"/>
        <v>2188.4971298727182</v>
      </c>
      <c r="C384" s="328">
        <f t="shared" si="239"/>
        <v>2165.1938096478139</v>
      </c>
      <c r="D384" s="328">
        <f t="shared" si="240"/>
        <v>8.1268477412412707</v>
      </c>
      <c r="E384" s="328">
        <f t="shared" si="241"/>
        <v>252.74015088887069</v>
      </c>
      <c r="F384" s="328">
        <f t="shared" si="242"/>
        <v>252.84167529176284</v>
      </c>
      <c r="G384" s="328">
        <f t="shared" si="243"/>
        <v>38034.492138613459</v>
      </c>
      <c r="H384" s="313">
        <f t="shared" si="244"/>
        <v>0.02</v>
      </c>
      <c r="I384" s="328">
        <f t="shared" si="245"/>
        <v>18.642656179923506</v>
      </c>
      <c r="J384" s="328">
        <f t="shared" si="246"/>
        <v>859</v>
      </c>
      <c r="K384" s="335">
        <f t="shared" si="247"/>
        <v>-1</v>
      </c>
      <c r="L384" s="323">
        <f t="shared" si="248"/>
        <v>8.1068477412412712</v>
      </c>
      <c r="M384" s="323">
        <f t="shared" si="249"/>
        <v>8.116847741241271</v>
      </c>
      <c r="N384" s="328">
        <f t="shared" si="250"/>
        <v>-0.11066336749561856</v>
      </c>
      <c r="O384" s="328">
        <f t="shared" si="251"/>
        <v>3.086951890104757</v>
      </c>
      <c r="P384" s="332">
        <f t="shared" si="271"/>
        <v>152.33573689040796</v>
      </c>
      <c r="Q384" s="328">
        <f t="shared" si="252"/>
        <v>37294.73067411501</v>
      </c>
      <c r="R384" s="277">
        <f>IF(H384&gt;0, rate1(1,$L$52,$L$51,$L$54,L384,$L$53,$L$50,P384),"")</f>
        <v>2488.5261655744098</v>
      </c>
      <c r="S384" s="323">
        <f t="shared" si="253"/>
        <v>4.8548453782670125</v>
      </c>
      <c r="T384" s="323">
        <f t="shared" si="254"/>
        <v>2.8707602156890784E-2</v>
      </c>
      <c r="U384" s="328">
        <f t="shared" si="255"/>
        <v>8.1268477412412707</v>
      </c>
      <c r="V384" s="336">
        <f t="shared" si="256"/>
        <v>8.1268477412412707</v>
      </c>
      <c r="W384" s="328">
        <f t="shared" si="257"/>
        <v>3.9737926734417783E-3</v>
      </c>
      <c r="X384" s="328">
        <f t="shared" si="258"/>
        <v>37451.304152605175</v>
      </c>
      <c r="Y384" s="328">
        <f t="shared" si="272"/>
        <v>152.71132500286896</v>
      </c>
      <c r="Z384" s="108">
        <f>IF(H384&gt;0, rate1(1,$L$52,$L$51,$L$54,U384,$L$53,$L$50,Y384),"")</f>
        <v>2488.8951675487474</v>
      </c>
      <c r="AA384" s="336">
        <f t="shared" si="259"/>
        <v>4.8745045488095711</v>
      </c>
      <c r="AB384" s="336">
        <f t="shared" si="260"/>
        <v>-1.0256260183415485E-3</v>
      </c>
      <c r="AC384" s="328">
        <f t="shared" si="261"/>
        <v>2.8707602156890784E-2</v>
      </c>
      <c r="AD384" s="328">
        <f t="shared" si="262"/>
        <v>-0.69667957256399882</v>
      </c>
      <c r="AE384" s="328">
        <f t="shared" si="263"/>
        <v>-0.65006382856302569</v>
      </c>
      <c r="AF384" s="328">
        <f t="shared" si="264"/>
        <v>2188.3577589030656</v>
      </c>
      <c r="AG384" s="328">
        <f t="shared" si="265"/>
        <v>2165.165102045657</v>
      </c>
      <c r="AH384" s="328">
        <f t="shared" si="266"/>
        <v>8.1075282927847283</v>
      </c>
      <c r="AI384" s="328">
        <f t="shared" si="267"/>
        <v>11.535985658509</v>
      </c>
      <c r="AJ384" s="328">
        <f t="shared" si="268"/>
        <v>10.803601594054541</v>
      </c>
      <c r="AK384" s="337">
        <f t="shared" si="269"/>
        <v>1991.8953061817867</v>
      </c>
      <c r="AL384" s="42">
        <f t="shared" si="270"/>
        <v>33.399148157773595</v>
      </c>
    </row>
    <row r="385" spans="2:38" ht="15" x14ac:dyDescent="0.15">
      <c r="B385" s="328">
        <f t="shared" si="238"/>
        <v>2188.3577589030656</v>
      </c>
      <c r="C385" s="328">
        <f t="shared" si="239"/>
        <v>2165.165102045657</v>
      </c>
      <c r="D385" s="328">
        <f t="shared" si="240"/>
        <v>8.1075282927847283</v>
      </c>
      <c r="E385" s="328">
        <f t="shared" si="241"/>
        <v>252.53605775608887</v>
      </c>
      <c r="F385" s="328">
        <f t="shared" si="242"/>
        <v>252.63810432247976</v>
      </c>
      <c r="G385" s="328">
        <f t="shared" si="243"/>
        <v>37732.814217186198</v>
      </c>
      <c r="H385" s="313">
        <f t="shared" si="244"/>
        <v>0.02</v>
      </c>
      <c r="I385" s="328">
        <f t="shared" si="245"/>
        <v>18.554125485926853</v>
      </c>
      <c r="J385" s="328">
        <f t="shared" si="246"/>
        <v>859</v>
      </c>
      <c r="K385" s="335">
        <f t="shared" si="247"/>
        <v>-1</v>
      </c>
      <c r="L385" s="323">
        <f t="shared" si="248"/>
        <v>8.0875282927847287</v>
      </c>
      <c r="M385" s="323">
        <f t="shared" si="249"/>
        <v>8.0975282927847285</v>
      </c>
      <c r="N385" s="328">
        <f t="shared" si="250"/>
        <v>-0.11040955079457859</v>
      </c>
      <c r="O385" s="328">
        <f t="shared" si="251"/>
        <v>3.000208429534629</v>
      </c>
      <c r="P385" s="332">
        <f t="shared" si="271"/>
        <v>151.85194475145263</v>
      </c>
      <c r="Q385" s="328">
        <f t="shared" si="252"/>
        <v>36992.351431667616</v>
      </c>
      <c r="R385" s="277">
        <f>IF(H385&gt;0, rate1(1,$L$52,$L$51,$L$54,L385,$L$53,$L$50,P385),"")</f>
        <v>2488.0480350188373</v>
      </c>
      <c r="S385" s="323">
        <f t="shared" si="253"/>
        <v>4.9556628315398079</v>
      </c>
      <c r="T385" s="323">
        <f t="shared" si="254"/>
        <v>2.7911769909772576E-2</v>
      </c>
      <c r="U385" s="328">
        <f t="shared" si="255"/>
        <v>8.1075282927847283</v>
      </c>
      <c r="V385" s="336">
        <f t="shared" si="256"/>
        <v>8.1075282927847283</v>
      </c>
      <c r="W385" s="328">
        <f t="shared" si="257"/>
        <v>3.9549218312302514E-3</v>
      </c>
      <c r="X385" s="328">
        <f t="shared" si="258"/>
        <v>37148.109645044184</v>
      </c>
      <c r="Y385" s="328">
        <f t="shared" si="272"/>
        <v>152.22723386101296</v>
      </c>
      <c r="Z385" s="108">
        <f>IF(H385&gt;0, rate1(1,$L$52,$L$51,$L$54,U385,$L$53,$L$50,Y385),"")</f>
        <v>2488.4192096110032</v>
      </c>
      <c r="AA385" s="336">
        <f t="shared" si="259"/>
        <v>4.9757866037750205</v>
      </c>
      <c r="AB385" s="336">
        <f t="shared" si="260"/>
        <v>-9.9475203912479672E-4</v>
      </c>
      <c r="AC385" s="328">
        <f t="shared" si="261"/>
        <v>2.7911769909772576E-2</v>
      </c>
      <c r="AD385" s="328">
        <f t="shared" si="262"/>
        <v>-0.71654359664943801</v>
      </c>
      <c r="AE385" s="328">
        <f t="shared" si="263"/>
        <v>-0.70166882324485658</v>
      </c>
      <c r="AF385" s="328">
        <f t="shared" si="264"/>
        <v>2188.219437582361</v>
      </c>
      <c r="AG385" s="328">
        <f t="shared" si="265"/>
        <v>2165.1371902757473</v>
      </c>
      <c r="AH385" s="328">
        <f t="shared" si="266"/>
        <v>8.0882071677149838</v>
      </c>
      <c r="AI385" s="328">
        <f t="shared" si="267"/>
        <v>11.218340448785288</v>
      </c>
      <c r="AJ385" s="328">
        <f t="shared" si="268"/>
        <v>10.806717799734759</v>
      </c>
      <c r="AK385" s="337">
        <f t="shared" si="269"/>
        <v>1992.3340715376264</v>
      </c>
      <c r="AL385" s="42">
        <f t="shared" si="270"/>
        <v>33.409057569454255</v>
      </c>
    </row>
    <row r="386" spans="2:38" ht="15" x14ac:dyDescent="0.15">
      <c r="B386" s="328">
        <f t="shared" si="238"/>
        <v>2188.219437582361</v>
      </c>
      <c r="C386" s="328">
        <f t="shared" si="239"/>
        <v>2165.1371902757473</v>
      </c>
      <c r="D386" s="328">
        <f t="shared" si="240"/>
        <v>8.0882071677149838</v>
      </c>
      <c r="E386" s="328">
        <f t="shared" si="241"/>
        <v>252.33093253868068</v>
      </c>
      <c r="F386" s="328">
        <f t="shared" si="242"/>
        <v>252.43349514738478</v>
      </c>
      <c r="G386" s="328">
        <f t="shared" si="243"/>
        <v>37432.686691371222</v>
      </c>
      <c r="H386" s="313">
        <f t="shared" si="244"/>
        <v>0.02</v>
      </c>
      <c r="I386" s="328">
        <f t="shared" si="245"/>
        <v>18.465797845290947</v>
      </c>
      <c r="J386" s="328">
        <f t="shared" si="246"/>
        <v>859</v>
      </c>
      <c r="K386" s="335">
        <f t="shared" si="247"/>
        <v>-1</v>
      </c>
      <c r="L386" s="323">
        <f t="shared" si="248"/>
        <v>8.0682071677149843</v>
      </c>
      <c r="M386" s="323">
        <f t="shared" si="249"/>
        <v>8.078207167714984</v>
      </c>
      <c r="N386" s="328">
        <f t="shared" si="250"/>
        <v>-0.11015566714670655</v>
      </c>
      <c r="O386" s="328">
        <f t="shared" si="251"/>
        <v>2.9141168049240207</v>
      </c>
      <c r="P386" s="332">
        <f t="shared" si="271"/>
        <v>151.36849628324546</v>
      </c>
      <c r="Q386" s="328">
        <f t="shared" si="252"/>
        <v>36691.525882819849</v>
      </c>
      <c r="R386" s="277">
        <f>IF(H386&gt;0, rate1(1,$L$52,$L$51,$L$54,L386,$L$53,$L$50,P386),"")</f>
        <v>2487.5670406711265</v>
      </c>
      <c r="S386" s="323">
        <f t="shared" si="253"/>
        <v>5.061555738733567</v>
      </c>
      <c r="T386" s="323">
        <f t="shared" si="254"/>
        <v>2.7121545100610676E-2</v>
      </c>
      <c r="U386" s="328">
        <f t="shared" si="255"/>
        <v>8.0882071677149838</v>
      </c>
      <c r="V386" s="336">
        <f t="shared" si="256"/>
        <v>8.0882071677149838</v>
      </c>
      <c r="W386" s="328">
        <f t="shared" si="257"/>
        <v>3.9360942710473523E-3</v>
      </c>
      <c r="X386" s="328">
        <f t="shared" si="258"/>
        <v>36846.469356863818</v>
      </c>
      <c r="Y386" s="328">
        <f t="shared" si="272"/>
        <v>151.74348588811918</v>
      </c>
      <c r="Z386" s="108">
        <f>IF(H386&gt;0, rate1(1,$L$52,$L$51,$L$54,U386,$L$53,$L$50,Y386),"")</f>
        <v>2487.9404064866776</v>
      </c>
      <c r="AA386" s="336">
        <f t="shared" si="259"/>
        <v>5.08216722444726</v>
      </c>
      <c r="AB386" s="336">
        <f t="shared" si="260"/>
        <v>-9.6421681294065885E-4</v>
      </c>
      <c r="AC386" s="328">
        <f t="shared" si="261"/>
        <v>2.7121545100610676E-2</v>
      </c>
      <c r="AD386" s="328">
        <f t="shared" si="262"/>
        <v>-0.7374211139449306</v>
      </c>
      <c r="AE386" s="328">
        <f t="shared" si="263"/>
        <v>-0.75872286783209708</v>
      </c>
      <c r="AF386" s="328">
        <f t="shared" si="264"/>
        <v>2188.0821603701138</v>
      </c>
      <c r="AG386" s="328">
        <f t="shared" si="265"/>
        <v>2165.1100687306466</v>
      </c>
      <c r="AH386" s="328">
        <f t="shared" si="266"/>
        <v>8.0688843657455287</v>
      </c>
      <c r="AI386" s="328">
        <f t="shared" si="267"/>
        <v>10.902839866094018</v>
      </c>
      <c r="AJ386" s="328">
        <f t="shared" si="268"/>
        <v>10.80974636636423</v>
      </c>
      <c r="AK386" s="337">
        <f t="shared" si="269"/>
        <v>1992.7573710936056</v>
      </c>
      <c r="AL386" s="42">
        <f t="shared" si="270"/>
        <v>33.418694123899762</v>
      </c>
    </row>
    <row r="387" spans="2:38" ht="15" x14ac:dyDescent="0.15">
      <c r="B387" s="328">
        <f t="shared" si="238"/>
        <v>2188.0821603701138</v>
      </c>
      <c r="C387" s="328">
        <f t="shared" si="239"/>
        <v>2165.1100687306466</v>
      </c>
      <c r="D387" s="328">
        <f t="shared" si="240"/>
        <v>8.0688843657455287</v>
      </c>
      <c r="E387" s="328">
        <f t="shared" si="241"/>
        <v>252.12478737422489</v>
      </c>
      <c r="F387" s="328">
        <f t="shared" si="242"/>
        <v>252.22785995645279</v>
      </c>
      <c r="G387" s="328">
        <f t="shared" si="243"/>
        <v>37134.108849287455</v>
      </c>
      <c r="H387" s="313">
        <f t="shared" si="244"/>
        <v>0.02</v>
      </c>
      <c r="I387" s="328">
        <f t="shared" si="245"/>
        <v>18.377673311573744</v>
      </c>
      <c r="J387" s="328">
        <f t="shared" si="246"/>
        <v>859</v>
      </c>
      <c r="K387" s="335">
        <f t="shared" si="247"/>
        <v>-1</v>
      </c>
      <c r="L387" s="323">
        <f t="shared" si="248"/>
        <v>8.0488843657455291</v>
      </c>
      <c r="M387" s="323">
        <f t="shared" si="249"/>
        <v>8.0588843657455289</v>
      </c>
      <c r="N387" s="328">
        <f t="shared" si="250"/>
        <v>-0.10990171653652681</v>
      </c>
      <c r="O387" s="328">
        <f t="shared" si="251"/>
        <v>2.8286735648617611</v>
      </c>
      <c r="P387" s="332">
        <f t="shared" si="271"/>
        <v>150.88539219358933</v>
      </c>
      <c r="Q387" s="328">
        <f t="shared" si="252"/>
        <v>36392.253293369205</v>
      </c>
      <c r="R387" s="277">
        <f>IF(H387&gt;0, rate1(1,$L$52,$L$51,$L$54,L387,$L$53,$L$50,P387),"")</f>
        <v>2487.0831578039233</v>
      </c>
      <c r="S387" s="323">
        <f t="shared" si="253"/>
        <v>5.1729205501681337</v>
      </c>
      <c r="T387" s="323">
        <f t="shared" si="254"/>
        <v>2.6336882098581697E-2</v>
      </c>
      <c r="U387" s="328">
        <f t="shared" si="255"/>
        <v>8.0688843657455287</v>
      </c>
      <c r="V387" s="336">
        <f t="shared" si="256"/>
        <v>8.0688843657455287</v>
      </c>
      <c r="W387" s="328">
        <f t="shared" si="257"/>
        <v>3.9173100042830811E-3</v>
      </c>
      <c r="X387" s="328">
        <f t="shared" si="258"/>
        <v>36546.382599543766</v>
      </c>
      <c r="Y387" s="328">
        <f t="shared" si="272"/>
        <v>151.26008178996318</v>
      </c>
      <c r="Z387" s="108">
        <f>IF(H387&gt;0, rate1(1,$L$52,$L$51,$L$54,U387,$L$53,$L$50,Y387),"")</f>
        <v>2487.4587336576019</v>
      </c>
      <c r="AA387" s="336">
        <f t="shared" si="259"/>
        <v>5.1940446663125845</v>
      </c>
      <c r="AB387" s="336">
        <f t="shared" si="260"/>
        <v>-9.3401723537846594E-4</v>
      </c>
      <c r="AC387" s="328">
        <f t="shared" si="261"/>
        <v>2.6336882098581697E-2</v>
      </c>
      <c r="AD387" s="328">
        <f t="shared" si="262"/>
        <v>-0.7593913328516988</v>
      </c>
      <c r="AE387" s="328">
        <f t="shared" si="263"/>
        <v>-0.82195530462969246</v>
      </c>
      <c r="AF387" s="328">
        <f t="shared" si="264"/>
        <v>2187.9459217714789</v>
      </c>
      <c r="AG387" s="328">
        <f t="shared" si="265"/>
        <v>2165.0837318485478</v>
      </c>
      <c r="AH387" s="328">
        <f t="shared" si="266"/>
        <v>8.0495598865886162</v>
      </c>
      <c r="AI387" s="328">
        <f t="shared" si="267"/>
        <v>10.589465823023374</v>
      </c>
      <c r="AJ387" s="328">
        <f t="shared" si="268"/>
        <v>10.812687884648403</v>
      </c>
      <c r="AK387" s="337">
        <f t="shared" si="269"/>
        <v>1993.1654936823593</v>
      </c>
      <c r="AL387" s="42">
        <f t="shared" si="270"/>
        <v>33.42805966334474</v>
      </c>
    </row>
    <row r="388" spans="2:38" ht="15" x14ac:dyDescent="0.15">
      <c r="B388" s="328">
        <f t="shared" si="238"/>
        <v>2187.9459217714789</v>
      </c>
      <c r="C388" s="328">
        <f t="shared" si="239"/>
        <v>2165.0837318485478</v>
      </c>
      <c r="D388" s="328">
        <f t="shared" si="240"/>
        <v>8.0495598865886162</v>
      </c>
      <c r="E388" s="328">
        <f t="shared" si="241"/>
        <v>251.91763429819673</v>
      </c>
      <c r="F388" s="328">
        <f t="shared" si="242"/>
        <v>252.0212108362108</v>
      </c>
      <c r="G388" s="328">
        <f t="shared" si="243"/>
        <v>36837.079888573331</v>
      </c>
      <c r="H388" s="313">
        <f t="shared" si="244"/>
        <v>0.02</v>
      </c>
      <c r="I388" s="328">
        <f t="shared" si="245"/>
        <v>18.289751938344853</v>
      </c>
      <c r="J388" s="328">
        <f t="shared" si="246"/>
        <v>859</v>
      </c>
      <c r="K388" s="335">
        <f t="shared" si="247"/>
        <v>-1</v>
      </c>
      <c r="L388" s="323">
        <f t="shared" si="248"/>
        <v>8.0295598865886166</v>
      </c>
      <c r="M388" s="323">
        <f t="shared" si="249"/>
        <v>8.0395598865886164</v>
      </c>
      <c r="N388" s="328">
        <f t="shared" si="250"/>
        <v>-0.10964769894849979</v>
      </c>
      <c r="O388" s="328">
        <f t="shared" si="251"/>
        <v>2.7438752869001881</v>
      </c>
      <c r="P388" s="332">
        <f t="shared" si="271"/>
        <v>150.40263319306376</v>
      </c>
      <c r="Q388" s="328">
        <f t="shared" si="252"/>
        <v>36094.5328390504</v>
      </c>
      <c r="R388" s="277">
        <f>IF(H388&gt;0, rate1(1,$L$52,$L$51,$L$54,L388,$L$53,$L$50,P388),"")</f>
        <v>2486.5963614102898</v>
      </c>
      <c r="S388" s="323">
        <f t="shared" si="253"/>
        <v>5.2901960054899444</v>
      </c>
      <c r="T388" s="323">
        <f t="shared" si="254"/>
        <v>2.5557736478284264E-2</v>
      </c>
      <c r="U388" s="328">
        <f t="shared" si="255"/>
        <v>8.0495598865886162</v>
      </c>
      <c r="V388" s="336">
        <f t="shared" si="256"/>
        <v>8.0495598865886162</v>
      </c>
      <c r="W388" s="328">
        <f t="shared" si="257"/>
        <v>3.8985690424055974E-3</v>
      </c>
      <c r="X388" s="328">
        <f t="shared" si="258"/>
        <v>36247.848593649884</v>
      </c>
      <c r="Y388" s="328">
        <f t="shared" si="272"/>
        <v>150.77702227508394</v>
      </c>
      <c r="Z388" s="108">
        <f>IF(H388&gt;0, rate1(1,$L$52,$L$51,$L$54,U388,$L$53,$L$50,Y388),"")</f>
        <v>2486.974166328941</v>
      </c>
      <c r="AA388" s="336">
        <f t="shared" si="259"/>
        <v>5.3118596667299744</v>
      </c>
      <c r="AB388" s="336">
        <f t="shared" si="260"/>
        <v>-9.0415026084607992E-4</v>
      </c>
      <c r="AC388" s="328">
        <f t="shared" si="261"/>
        <v>2.5557736478284264E-2</v>
      </c>
      <c r="AD388" s="328">
        <f t="shared" si="262"/>
        <v>-0.78254191316955923</v>
      </c>
      <c r="AE388" s="328">
        <f t="shared" si="263"/>
        <v>-0.89221506787143845</v>
      </c>
      <c r="AF388" s="328">
        <f t="shared" si="264"/>
        <v>2187.8107163360519</v>
      </c>
      <c r="AG388" s="328">
        <f t="shared" si="265"/>
        <v>2165.0581741120695</v>
      </c>
      <c r="AH388" s="328">
        <f t="shared" si="266"/>
        <v>8.030233729955329</v>
      </c>
      <c r="AI388" s="328">
        <f t="shared" si="267"/>
        <v>10.278200706361938</v>
      </c>
      <c r="AJ388" s="328">
        <f t="shared" si="268"/>
        <v>10.815542940400171</v>
      </c>
      <c r="AK388" s="337">
        <f t="shared" si="269"/>
        <v>1993.5587240588873</v>
      </c>
      <c r="AL388" s="42">
        <f t="shared" si="270"/>
        <v>33.437156014486717</v>
      </c>
    </row>
    <row r="389" spans="2:38" ht="15" x14ac:dyDescent="0.15">
      <c r="B389" s="328">
        <f t="shared" si="238"/>
        <v>2187.8107163360519</v>
      </c>
      <c r="C389" s="328">
        <f t="shared" si="239"/>
        <v>2165.0581741120695</v>
      </c>
      <c r="D389" s="328">
        <f t="shared" si="240"/>
        <v>8.030233729955329</v>
      </c>
      <c r="E389" s="328">
        <f t="shared" si="241"/>
        <v>251.70948524658459</v>
      </c>
      <c r="F389" s="328">
        <f t="shared" si="242"/>
        <v>251.81355977239065</v>
      </c>
      <c r="G389" s="328">
        <f t="shared" si="243"/>
        <v>36541.598918043856</v>
      </c>
      <c r="H389" s="313">
        <f t="shared" si="244"/>
        <v>0.02</v>
      </c>
      <c r="I389" s="328">
        <f t="shared" si="245"/>
        <v>18.202033779185879</v>
      </c>
      <c r="J389" s="328">
        <f t="shared" si="246"/>
        <v>859</v>
      </c>
      <c r="K389" s="335">
        <f t="shared" si="247"/>
        <v>-1</v>
      </c>
      <c r="L389" s="323">
        <f t="shared" si="248"/>
        <v>8.0102337299553295</v>
      </c>
      <c r="M389" s="323">
        <f t="shared" si="249"/>
        <v>8.0202337299553292</v>
      </c>
      <c r="N389" s="328">
        <f t="shared" si="250"/>
        <v>-0.10939361436719253</v>
      </c>
      <c r="O389" s="328">
        <f t="shared" si="251"/>
        <v>2.659718576787709</v>
      </c>
      <c r="P389" s="332">
        <f t="shared" si="271"/>
        <v>149.9202199950451</v>
      </c>
      <c r="Q389" s="328">
        <f t="shared" si="252"/>
        <v>35798.363607180479</v>
      </c>
      <c r="R389" s="277">
        <f>IF(H389&gt;0, rate1(1,$L$52,$L$51,$L$54,L389,$L$53,$L$50,P389),"")</f>
        <v>2486.1066261997903</v>
      </c>
      <c r="S389" s="323">
        <f t="shared" si="253"/>
        <v>5.4138689288650141</v>
      </c>
      <c r="T389" s="323">
        <f t="shared" si="254"/>
        <v>2.478406498475751E-2</v>
      </c>
      <c r="U389" s="328">
        <f t="shared" si="255"/>
        <v>8.030233729955329</v>
      </c>
      <c r="V389" s="336">
        <f t="shared" si="256"/>
        <v>8.030233729955329</v>
      </c>
      <c r="W389" s="328">
        <f t="shared" si="257"/>
        <v>3.8798713968262177E-3</v>
      </c>
      <c r="X389" s="328">
        <f t="shared" si="258"/>
        <v>35950.866470498513</v>
      </c>
      <c r="Y389" s="328">
        <f t="shared" si="272"/>
        <v>150.29430805480379</v>
      </c>
      <c r="Z389" s="108">
        <f>IF(H389&gt;0, rate1(1,$L$52,$L$51,$L$54,U389,$L$53,$L$50,Y389),"")</f>
        <v>2486.4866794253267</v>
      </c>
      <c r="AA389" s="336">
        <f t="shared" si="259"/>
        <v>5.4361012665104944</v>
      </c>
      <c r="AB389" s="336">
        <f t="shared" si="260"/>
        <v>-8.7461290077315667E-4</v>
      </c>
      <c r="AC389" s="328">
        <f t="shared" si="261"/>
        <v>2.478406498475751E-2</v>
      </c>
      <c r="AD389" s="328">
        <f t="shared" si="262"/>
        <v>-0.80697012424314718</v>
      </c>
      <c r="AE389" s="328">
        <f t="shared" si="263"/>
        <v>-0.97049411676385144</v>
      </c>
      <c r="AF389" s="328">
        <f t="shared" si="264"/>
        <v>2187.6765386566999</v>
      </c>
      <c r="AG389" s="328">
        <f t="shared" si="265"/>
        <v>2165.0333900470846</v>
      </c>
      <c r="AH389" s="328">
        <f t="shared" si="266"/>
        <v>8.0109058955559593</v>
      </c>
      <c r="AI389" s="328">
        <f t="shared" si="267"/>
        <v>9.9690273633363446</v>
      </c>
      <c r="AJ389" s="328">
        <f t="shared" si="268"/>
        <v>10.818312114667764</v>
      </c>
      <c r="AK389" s="337">
        <f t="shared" si="269"/>
        <v>1993.9373429594184</v>
      </c>
      <c r="AL389" s="42">
        <f t="shared" si="270"/>
        <v>33.445984988893485</v>
      </c>
    </row>
    <row r="390" spans="2:38" ht="15" x14ac:dyDescent="0.15">
      <c r="B390" s="328">
        <f t="shared" si="238"/>
        <v>2187.6765386566999</v>
      </c>
      <c r="C390" s="328">
        <f t="shared" si="239"/>
        <v>2165.0333900470846</v>
      </c>
      <c r="D390" s="328">
        <f t="shared" si="240"/>
        <v>8.0109058955559593</v>
      </c>
      <c r="E390" s="328">
        <f t="shared" si="241"/>
        <v>251.50035205843682</v>
      </c>
      <c r="F390" s="328">
        <f t="shared" si="242"/>
        <v>251.60491865251072</v>
      </c>
      <c r="G390" s="328">
        <f t="shared" si="243"/>
        <v>36247.664959316033</v>
      </c>
      <c r="H390" s="313">
        <f t="shared" si="244"/>
        <v>0.02</v>
      </c>
      <c r="I390" s="328">
        <f t="shared" si="245"/>
        <v>18.114518887692249</v>
      </c>
      <c r="J390" s="328">
        <f t="shared" si="246"/>
        <v>859</v>
      </c>
      <c r="K390" s="335">
        <f t="shared" si="247"/>
        <v>-1</v>
      </c>
      <c r="L390" s="323">
        <f t="shared" si="248"/>
        <v>7.9909058955559598</v>
      </c>
      <c r="M390" s="323">
        <f t="shared" si="249"/>
        <v>8.0009058955559595</v>
      </c>
      <c r="N390" s="328">
        <f t="shared" si="250"/>
        <v>-0.10913946277706543</v>
      </c>
      <c r="O390" s="328">
        <f t="shared" si="251"/>
        <v>2.5762000677244128</v>
      </c>
      <c r="P390" s="332">
        <f t="shared" si="271"/>
        <v>149.43815331573373</v>
      </c>
      <c r="Q390" s="328">
        <f t="shared" si="252"/>
        <v>35503.744598271762</v>
      </c>
      <c r="R390" s="277">
        <f>IF(H390&gt;0, rate1(1,$L$52,$L$51,$L$54,L390,$L$53,$L$50,P390),"")</f>
        <v>2485.6139265945221</v>
      </c>
      <c r="S390" s="323">
        <f t="shared" si="253"/>
        <v>5.5444810039599766</v>
      </c>
      <c r="T390" s="323">
        <f t="shared" si="254"/>
        <v>2.4015825499537423E-2</v>
      </c>
      <c r="U390" s="328">
        <f t="shared" si="255"/>
        <v>8.0109058955559593</v>
      </c>
      <c r="V390" s="336">
        <f t="shared" si="256"/>
        <v>8.0109058955559593</v>
      </c>
      <c r="W390" s="328">
        <f t="shared" si="257"/>
        <v>3.8612170789420475E-3</v>
      </c>
      <c r="X390" s="328">
        <f t="shared" si="258"/>
        <v>35655.435273787865</v>
      </c>
      <c r="Y390" s="328">
        <f t="shared" si="272"/>
        <v>149.81193984325583</v>
      </c>
      <c r="Z390" s="108">
        <f>IF(H390&gt;0, rate1(1,$L$52,$L$51,$L$54,U390,$L$53,$L$50,Y390),"")</f>
        <v>2485.9962475869384</v>
      </c>
      <c r="AA390" s="336">
        <f t="shared" si="259"/>
        <v>5.5673136157458316</v>
      </c>
      <c r="AB390" s="336">
        <f t="shared" si="260"/>
        <v>-8.4540222191672727E-4</v>
      </c>
      <c r="AC390" s="328">
        <f t="shared" si="261"/>
        <v>2.4015825499537423E-2</v>
      </c>
      <c r="AD390" s="328">
        <f t="shared" si="262"/>
        <v>-0.83278419891855171</v>
      </c>
      <c r="AE390" s="328">
        <f t="shared" si="263"/>
        <v>-1.0579562543777496</v>
      </c>
      <c r="AF390" s="328">
        <f t="shared" si="264"/>
        <v>2187.5433833684233</v>
      </c>
      <c r="AG390" s="328">
        <f t="shared" si="265"/>
        <v>2165.0093742215849</v>
      </c>
      <c r="AH390" s="328">
        <f t="shared" si="266"/>
        <v>7.9915763830994466</v>
      </c>
      <c r="AI390" s="328">
        <f t="shared" si="267"/>
        <v>9.6619290882558388</v>
      </c>
      <c r="AJ390" s="328">
        <f t="shared" si="268"/>
        <v>10.820995983858946</v>
      </c>
      <c r="AK390" s="337">
        <f t="shared" si="269"/>
        <v>1994.3016271589324</v>
      </c>
      <c r="AL390" s="42">
        <f t="shared" si="270"/>
        <v>33.454548383398588</v>
      </c>
    </row>
    <row r="391" spans="2:38" ht="15" x14ac:dyDescent="0.15">
      <c r="B391" s="328">
        <f t="shared" si="238"/>
        <v>2187.5433833684233</v>
      </c>
      <c r="C391" s="328">
        <f t="shared" si="239"/>
        <v>2165.0093742215849</v>
      </c>
      <c r="D391" s="328">
        <f t="shared" si="240"/>
        <v>7.9915763830994466</v>
      </c>
      <c r="E391" s="328">
        <f t="shared" si="241"/>
        <v>251.29024647831827</v>
      </c>
      <c r="F391" s="328">
        <f t="shared" si="242"/>
        <v>251.39529926837753</v>
      </c>
      <c r="G391" s="328">
        <f t="shared" si="243"/>
        <v>35955.27694838246</v>
      </c>
      <c r="H391" s="313">
        <f t="shared" si="244"/>
        <v>0.02</v>
      </c>
      <c r="I391" s="328">
        <f t="shared" si="245"/>
        <v>18.027207317470676</v>
      </c>
      <c r="J391" s="328">
        <f t="shared" si="246"/>
        <v>859</v>
      </c>
      <c r="K391" s="335">
        <f t="shared" si="247"/>
        <v>-1</v>
      </c>
      <c r="L391" s="323">
        <f t="shared" si="248"/>
        <v>7.971576383099447</v>
      </c>
      <c r="M391" s="323">
        <f t="shared" si="249"/>
        <v>7.9815763830994468</v>
      </c>
      <c r="N391" s="328">
        <f t="shared" si="250"/>
        <v>-0.10888524416259315</v>
      </c>
      <c r="O391" s="328">
        <f t="shared" si="251"/>
        <v>2.4933164196398572</v>
      </c>
      <c r="P391" s="332">
        <f t="shared" si="271"/>
        <v>148.9564338741593</v>
      </c>
      <c r="Q391" s="328">
        <f t="shared" si="252"/>
        <v>35210.674727592559</v>
      </c>
      <c r="R391" s="277">
        <f>IF(H391&gt;0, rate1(1,$L$52,$L$51,$L$54,L391,$L$53,$L$50,P391),"")</f>
        <v>2485.1182367250512</v>
      </c>
      <c r="S391" s="323">
        <f t="shared" si="253"/>
        <v>5.6826367275738017</v>
      </c>
      <c r="T391" s="323">
        <f t="shared" si="254"/>
        <v>2.3252977007893902E-2</v>
      </c>
      <c r="U391" s="328">
        <f t="shared" si="255"/>
        <v>7.9915763830994466</v>
      </c>
      <c r="V391" s="336">
        <f t="shared" si="256"/>
        <v>7.9915763830994466</v>
      </c>
      <c r="W391" s="328">
        <f t="shared" si="257"/>
        <v>3.8426061001928247E-3</v>
      </c>
      <c r="X391" s="328">
        <f t="shared" si="258"/>
        <v>35361.553961178382</v>
      </c>
      <c r="Y391" s="328">
        <f t="shared" si="272"/>
        <v>149.32991835738878</v>
      </c>
      <c r="Z391" s="108">
        <f>IF(H391&gt;0, rate1(1,$L$52,$L$51,$L$54,U391,$L$53,$L$50,Y391),"")</f>
        <v>2485.5028451654889</v>
      </c>
      <c r="AA391" s="336">
        <f t="shared" si="259"/>
        <v>5.7061039636543658</v>
      </c>
      <c r="AB391" s="336">
        <f t="shared" si="260"/>
        <v>-8.1651534472455193E-4</v>
      </c>
      <c r="AC391" s="328">
        <f t="shared" si="261"/>
        <v>2.3252977007893902E-2</v>
      </c>
      <c r="AD391" s="328">
        <f t="shared" si="262"/>
        <v>-0.86010492304750552</v>
      </c>
      <c r="AE391" s="328">
        <f t="shared" si="263"/>
        <v>-1.1559727634165728</v>
      </c>
      <c r="AF391" s="328">
        <f t="shared" si="264"/>
        <v>2187.4112451472529</v>
      </c>
      <c r="AG391" s="328">
        <f t="shared" si="265"/>
        <v>2164.9861212445771</v>
      </c>
      <c r="AH391" s="328">
        <f t="shared" si="266"/>
        <v>7.9722451922936726</v>
      </c>
      <c r="AI391" s="328">
        <f t="shared" si="267"/>
        <v>9.3568896096216463</v>
      </c>
      <c r="AJ391" s="328">
        <f t="shared" si="268"/>
        <v>10.823595119861618</v>
      </c>
      <c r="AK391" s="337">
        <f t="shared" si="269"/>
        <v>1994.6518495273842</v>
      </c>
      <c r="AL391" s="42">
        <f t="shared" si="270"/>
        <v>33.4628479804854</v>
      </c>
    </row>
    <row r="392" spans="2:38" ht="15" x14ac:dyDescent="0.15">
      <c r="B392" s="328">
        <f t="shared" si="238"/>
        <v>2187.4112451472529</v>
      </c>
      <c r="C392" s="328">
        <f t="shared" si="239"/>
        <v>2164.9861212445771</v>
      </c>
      <c r="D392" s="328">
        <f t="shared" si="240"/>
        <v>7.9722451922936726</v>
      </c>
      <c r="E392" s="328">
        <f t="shared" si="241"/>
        <v>251.07918015871167</v>
      </c>
      <c r="F392" s="328">
        <f t="shared" si="242"/>
        <v>251.18471331851498</v>
      </c>
      <c r="G392" s="328">
        <f t="shared" si="243"/>
        <v>35664.433737161584</v>
      </c>
      <c r="H392" s="313">
        <f t="shared" si="244"/>
        <v>0.02</v>
      </c>
      <c r="I392" s="328">
        <f t="shared" si="245"/>
        <v>17.940099122140602</v>
      </c>
      <c r="J392" s="328">
        <f t="shared" si="246"/>
        <v>859</v>
      </c>
      <c r="K392" s="335">
        <f t="shared" si="247"/>
        <v>-1</v>
      </c>
      <c r="L392" s="323">
        <f t="shared" si="248"/>
        <v>7.952245192293673</v>
      </c>
      <c r="M392" s="323">
        <f t="shared" si="249"/>
        <v>7.9622451922936728</v>
      </c>
      <c r="N392" s="328">
        <f t="shared" si="250"/>
        <v>-0.1086309585082148</v>
      </c>
      <c r="O392" s="328">
        <f t="shared" si="251"/>
        <v>2.4110643184899683</v>
      </c>
      <c r="P392" s="332">
        <f t="shared" si="271"/>
        <v>148.47506239220604</v>
      </c>
      <c r="Q392" s="328">
        <f t="shared" si="252"/>
        <v>34919.15282670701</v>
      </c>
      <c r="R392" s="277">
        <f>IF(H392&gt;0, rate1(1,$L$52,$L$51,$L$54,L392,$L$53,$L$50,P392),"")</f>
        <v>2484.6195304263074</v>
      </c>
      <c r="S392" s="323">
        <f t="shared" si="253"/>
        <v>5.8290127883027472</v>
      </c>
      <c r="T392" s="323">
        <f t="shared" si="254"/>
        <v>2.2495479567034925E-2</v>
      </c>
      <c r="U392" s="328">
        <f t="shared" si="255"/>
        <v>7.9722451922936726</v>
      </c>
      <c r="V392" s="336">
        <f t="shared" si="256"/>
        <v>7.9722451922936726</v>
      </c>
      <c r="W392" s="328">
        <f t="shared" si="257"/>
        <v>3.8240384719969711E-3</v>
      </c>
      <c r="X392" s="328">
        <f t="shared" si="258"/>
        <v>35069.221405849239</v>
      </c>
      <c r="Y392" s="328">
        <f t="shared" si="272"/>
        <v>148.84824431699226</v>
      </c>
      <c r="Z392" s="108">
        <f>IF(H392&gt;0, rate1(1,$L$52,$L$51,$L$54,U392,$L$53,$L$50,Y392),"")</f>
        <v>2485.0064462201722</v>
      </c>
      <c r="AA392" s="336">
        <f t="shared" si="259"/>
        <v>5.8531520799484698</v>
      </c>
      <c r="AB392" s="336">
        <f t="shared" si="260"/>
        <v>-7.8794944172398045E-4</v>
      </c>
      <c r="AC392" s="328">
        <f t="shared" si="261"/>
        <v>2.2495479567034925E-2</v>
      </c>
      <c r="AD392" s="328">
        <f t="shared" si="262"/>
        <v>-0.88906750978130633</v>
      </c>
      <c r="AE392" s="328">
        <f t="shared" si="263"/>
        <v>-1.2661667257064559</v>
      </c>
      <c r="AF392" s="328">
        <f t="shared" si="264"/>
        <v>2187.2801187091777</v>
      </c>
      <c r="AG392" s="328">
        <f t="shared" si="265"/>
        <v>2164.96362576501</v>
      </c>
      <c r="AH392" s="328">
        <f t="shared" si="266"/>
        <v>7.9529123228454548</v>
      </c>
      <c r="AI392" s="328">
        <f t="shared" si="267"/>
        <v>9.0538930776154629</v>
      </c>
      <c r="AJ392" s="328">
        <f t="shared" si="268"/>
        <v>10.826110090160956</v>
      </c>
      <c r="AK392" s="337">
        <f t="shared" si="269"/>
        <v>1994.9882790846736</v>
      </c>
      <c r="AL392" s="42">
        <f t="shared" si="270"/>
        <v>33.470885548660064</v>
      </c>
    </row>
    <row r="393" spans="2:38" ht="15" x14ac:dyDescent="0.15">
      <c r="B393" s="328">
        <f t="shared" si="238"/>
        <v>2187.2801187091777</v>
      </c>
      <c r="C393" s="328">
        <f t="shared" si="239"/>
        <v>2164.96362576501</v>
      </c>
      <c r="D393" s="328">
        <f t="shared" si="240"/>
        <v>7.9529123228454548</v>
      </c>
      <c r="E393" s="328">
        <f t="shared" si="241"/>
        <v>250.86716466234594</v>
      </c>
      <c r="F393" s="328">
        <f t="shared" si="242"/>
        <v>250.9731724105288</v>
      </c>
      <c r="G393" s="328">
        <f t="shared" si="243"/>
        <v>35375.134095009875</v>
      </c>
      <c r="H393" s="313">
        <f t="shared" si="244"/>
        <v>0.02</v>
      </c>
      <c r="I393" s="328">
        <f t="shared" si="245"/>
        <v>17.8531943553342</v>
      </c>
      <c r="J393" s="328">
        <f t="shared" si="246"/>
        <v>859</v>
      </c>
      <c r="K393" s="335">
        <f t="shared" si="247"/>
        <v>-1</v>
      </c>
      <c r="L393" s="323">
        <f t="shared" si="248"/>
        <v>7.9329123228454552</v>
      </c>
      <c r="M393" s="323">
        <f t="shared" si="249"/>
        <v>7.942912322845455</v>
      </c>
      <c r="N393" s="328">
        <f t="shared" si="250"/>
        <v>-0.1083766057983695</v>
      </c>
      <c r="O393" s="328">
        <f t="shared" si="251"/>
        <v>2.3294404755758471</v>
      </c>
      <c r="P393" s="332">
        <f t="shared" si="271"/>
        <v>147.99403959463174</v>
      </c>
      <c r="Q393" s="328">
        <f t="shared" si="252"/>
        <v>34629.177644975854</v>
      </c>
      <c r="R393" s="277">
        <f>IF(H393&gt;0, rate1(1,$L$52,$L$51,$L$54,L393,$L$53,$L$50,P393),"")</f>
        <v>2484.1177812333963</v>
      </c>
      <c r="S393" s="323">
        <f t="shared" si="253"/>
        <v>5.9843691772694241</v>
      </c>
      <c r="T393" s="323">
        <f t="shared" si="254"/>
        <v>2.1743294275353257E-2</v>
      </c>
      <c r="U393" s="328">
        <f t="shared" si="255"/>
        <v>7.9529123228454548</v>
      </c>
      <c r="V393" s="336">
        <f t="shared" si="256"/>
        <v>7.9529123228454548</v>
      </c>
      <c r="W393" s="328">
        <f t="shared" si="257"/>
        <v>3.8055142058155411E-3</v>
      </c>
      <c r="X393" s="328">
        <f t="shared" si="258"/>
        <v>34778.436398016667</v>
      </c>
      <c r="Y393" s="328">
        <f t="shared" si="272"/>
        <v>148.36691844471568</v>
      </c>
      <c r="Z393" s="108">
        <f>IF(H393&gt;0, rate1(1,$L$52,$L$51,$L$54,U393,$L$53,$L$50,Y393),"")</f>
        <v>2484.5070245135262</v>
      </c>
      <c r="AA393" s="336">
        <f t="shared" si="259"/>
        <v>6.0092214161525028</v>
      </c>
      <c r="AB393" s="336">
        <f t="shared" si="260"/>
        <v>-7.5970173599123746E-4</v>
      </c>
      <c r="AC393" s="328">
        <f t="shared" si="261"/>
        <v>2.1743294275353257E-2</v>
      </c>
      <c r="AD393" s="328">
        <f t="shared" si="262"/>
        <v>-0.91982382001197771</v>
      </c>
      <c r="AE393" s="328">
        <f t="shared" si="263"/>
        <v>-1.3904684763754309</v>
      </c>
      <c r="AF393" s="328">
        <f t="shared" si="264"/>
        <v>2187.1499988091041</v>
      </c>
      <c r="AG393" s="328">
        <f t="shared" si="265"/>
        <v>2164.9418824707345</v>
      </c>
      <c r="AH393" s="328">
        <f t="shared" si="266"/>
        <v>7.9335777744603648</v>
      </c>
      <c r="AI393" s="328">
        <f t="shared" si="267"/>
        <v>8.7529240519978231</v>
      </c>
      <c r="AJ393" s="328">
        <f t="shared" si="268"/>
        <v>10.828541457953177</v>
      </c>
      <c r="AK393" s="337">
        <f t="shared" si="269"/>
        <v>1995.3111810544035</v>
      </c>
      <c r="AL393" s="42">
        <f t="shared" si="270"/>
        <v>33.478662842813733</v>
      </c>
    </row>
    <row r="394" spans="2:38" ht="15" x14ac:dyDescent="0.15">
      <c r="B394" s="328">
        <f t="shared" si="238"/>
        <v>2187.1499988091041</v>
      </c>
      <c r="C394" s="328">
        <f t="shared" si="239"/>
        <v>2164.9418824707345</v>
      </c>
      <c r="D394" s="328">
        <f t="shared" si="240"/>
        <v>7.9335777744603648</v>
      </c>
      <c r="E394" s="328">
        <f t="shared" si="241"/>
        <v>250.65421146445246</v>
      </c>
      <c r="F394" s="328">
        <f t="shared" si="242"/>
        <v>250.76068806339919</v>
      </c>
      <c r="G394" s="328">
        <f t="shared" si="243"/>
        <v>35087.376710197801</v>
      </c>
      <c r="H394" s="313">
        <f t="shared" si="244"/>
        <v>0.02</v>
      </c>
      <c r="I394" s="328">
        <f t="shared" si="245"/>
        <v>17.766493070695653</v>
      </c>
      <c r="J394" s="328">
        <f t="shared" si="246"/>
        <v>859</v>
      </c>
      <c r="K394" s="335">
        <f t="shared" si="247"/>
        <v>-1</v>
      </c>
      <c r="L394" s="323">
        <f t="shared" si="248"/>
        <v>7.9135777744603653</v>
      </c>
      <c r="M394" s="323">
        <f t="shared" si="249"/>
        <v>7.923577774460365</v>
      </c>
      <c r="N394" s="328">
        <f t="shared" si="250"/>
        <v>-0.10812218601747503</v>
      </c>
      <c r="O394" s="328">
        <f t="shared" si="251"/>
        <v>2.2484416268813945</v>
      </c>
      <c r="P394" s="332">
        <f t="shared" si="271"/>
        <v>147.51336620908225</v>
      </c>
      <c r="Q394" s="328">
        <f t="shared" si="252"/>
        <v>34340.747851021188</v>
      </c>
      <c r="R394" s="277">
        <f>IF(H394&gt;0, rate1(1,$L$52,$L$51,$L$54,L394,$L$53,$L$50,P394),"")</f>
        <v>2483.6129623773409</v>
      </c>
      <c r="S394" s="323">
        <f t="shared" si="253"/>
        <v>6.149562415969803</v>
      </c>
      <c r="T394" s="323">
        <f t="shared" si="254"/>
        <v>2.0996383242616289E-2</v>
      </c>
      <c r="U394" s="328">
        <f t="shared" si="255"/>
        <v>7.9335777744603648</v>
      </c>
      <c r="V394" s="336">
        <f t="shared" si="256"/>
        <v>7.9335777744603648</v>
      </c>
      <c r="W394" s="328">
        <f t="shared" si="257"/>
        <v>3.7870333130456402E-3</v>
      </c>
      <c r="X394" s="328">
        <f t="shared" si="258"/>
        <v>34489.19764641564</v>
      </c>
      <c r="Y394" s="328">
        <f t="shared" si="272"/>
        <v>147.88594146608244</v>
      </c>
      <c r="Z394" s="108">
        <f>IF(H394&gt;0, rate1(1,$L$52,$L$51,$L$54,U394,$L$53,$L$50,Y394),"")</f>
        <v>2484.0045535072304</v>
      </c>
      <c r="AA394" s="336">
        <f t="shared" si="259"/>
        <v>6.1751723936782623</v>
      </c>
      <c r="AB394" s="336">
        <f t="shared" si="260"/>
        <v>-7.3176949963477448E-4</v>
      </c>
      <c r="AC394" s="328">
        <f t="shared" si="261"/>
        <v>2.0996383242616289E-2</v>
      </c>
      <c r="AD394" s="328">
        <f t="shared" si="262"/>
        <v>-0.95254500591349789</v>
      </c>
      <c r="AE394" s="328">
        <f t="shared" si="263"/>
        <v>-1.5311854371274947</v>
      </c>
      <c r="AF394" s="328">
        <f t="shared" si="264"/>
        <v>2187.0208802398438</v>
      </c>
      <c r="AG394" s="328">
        <f t="shared" si="265"/>
        <v>2164.9208860874919</v>
      </c>
      <c r="AH394" s="328">
        <f t="shared" si="266"/>
        <v>7.9142415468428027</v>
      </c>
      <c r="AI394" s="328">
        <f t="shared" si="267"/>
        <v>8.4539674903767317</v>
      </c>
      <c r="AJ394" s="328">
        <f t="shared" si="268"/>
        <v>10.83088978225606</v>
      </c>
      <c r="AK394" s="337">
        <f t="shared" si="269"/>
        <v>1995.6208169164663</v>
      </c>
      <c r="AL394" s="42">
        <f t="shared" si="270"/>
        <v>33.486181604574398</v>
      </c>
    </row>
    <row r="395" spans="2:38" ht="15" x14ac:dyDescent="0.15">
      <c r="B395" s="328">
        <f t="shared" si="238"/>
        <v>2187.0208802398438</v>
      </c>
      <c r="C395" s="328">
        <f t="shared" si="239"/>
        <v>2164.9208860874919</v>
      </c>
      <c r="D395" s="328">
        <f t="shared" si="240"/>
        <v>7.9142415468428027</v>
      </c>
      <c r="E395" s="328">
        <f t="shared" si="241"/>
        <v>250.44033195496439</v>
      </c>
      <c r="F395" s="328">
        <f t="shared" si="242"/>
        <v>250.54727170970841</v>
      </c>
      <c r="G395" s="328">
        <f t="shared" si="243"/>
        <v>34801.160191356597</v>
      </c>
      <c r="H395" s="313">
        <f t="shared" si="244"/>
        <v>0.02</v>
      </c>
      <c r="I395" s="328">
        <f t="shared" si="245"/>
        <v>17.679995321881506</v>
      </c>
      <c r="J395" s="328">
        <f t="shared" si="246"/>
        <v>859</v>
      </c>
      <c r="K395" s="335">
        <f t="shared" si="247"/>
        <v>-1</v>
      </c>
      <c r="L395" s="323">
        <f t="shared" si="248"/>
        <v>7.8942415468428031</v>
      </c>
      <c r="M395" s="323">
        <f t="shared" si="249"/>
        <v>7.9042415468428029</v>
      </c>
      <c r="N395" s="328">
        <f t="shared" si="250"/>
        <v>-0.10786769914989236</v>
      </c>
      <c r="O395" s="328">
        <f t="shared" si="251"/>
        <v>2.1680645324303214</v>
      </c>
      <c r="P395" s="332">
        <f t="shared" si="271"/>
        <v>147.03304296611233</v>
      </c>
      <c r="Q395" s="328">
        <f t="shared" si="252"/>
        <v>34053.862034163569</v>
      </c>
      <c r="R395" s="277">
        <f>IF(H395&gt;0, rate1(1,$L$52,$L$51,$L$54,L395,$L$53,$L$50,P395),"")</f>
        <v>2483.1050467807554</v>
      </c>
      <c r="S395" s="323">
        <f t="shared" si="253"/>
        <v>6.3255613873208478</v>
      </c>
      <c r="T395" s="323">
        <f t="shared" si="254"/>
        <v>2.0254709561081184E-2</v>
      </c>
      <c r="U395" s="328">
        <f t="shared" si="255"/>
        <v>7.9142415468428027</v>
      </c>
      <c r="V395" s="336">
        <f t="shared" si="256"/>
        <v>7.9142415468428027</v>
      </c>
      <c r="W395" s="328">
        <f t="shared" si="257"/>
        <v>3.7685958051412172E-3</v>
      </c>
      <c r="X395" s="328">
        <f t="shared" si="258"/>
        <v>34201.503779752726</v>
      </c>
      <c r="Y395" s="328">
        <f t="shared" si="272"/>
        <v>147.40531410951101</v>
      </c>
      <c r="Z395" s="108">
        <f>IF(H395&gt;0, rate1(1,$L$52,$L$51,$L$54,U395,$L$53,$L$50,Y395),"")</f>
        <v>2483.4990063578311</v>
      </c>
      <c r="AA395" s="336">
        <f t="shared" si="259"/>
        <v>6.3519783069537281</v>
      </c>
      <c r="AB395" s="336">
        <f t="shared" si="260"/>
        <v>-7.0415005237311015E-4</v>
      </c>
      <c r="AC395" s="328">
        <f t="shared" si="261"/>
        <v>2.0254709561081184E-2</v>
      </c>
      <c r="AD395" s="328">
        <f t="shared" si="262"/>
        <v>-0.98742467472500317</v>
      </c>
      <c r="AE395" s="328">
        <f t="shared" si="263"/>
        <v>-1.6910906567972861</v>
      </c>
      <c r="AF395" s="328">
        <f t="shared" si="264"/>
        <v>2186.8927578311327</v>
      </c>
      <c r="AG395" s="328">
        <f t="shared" si="265"/>
        <v>2164.9006313779309</v>
      </c>
      <c r="AH395" s="328">
        <f t="shared" si="266"/>
        <v>7.8949036396961354</v>
      </c>
      <c r="AI395" s="328">
        <f t="shared" si="267"/>
        <v>8.1570087368396251</v>
      </c>
      <c r="AJ395" s="328">
        <f t="shared" si="268"/>
        <v>10.833155618016294</v>
      </c>
      <c r="AK395" s="337">
        <f t="shared" si="269"/>
        <v>1995.9174444584969</v>
      </c>
      <c r="AL395" s="42">
        <f t="shared" si="270"/>
        <v>33.493443562648629</v>
      </c>
    </row>
    <row r="396" spans="2:38" ht="15" x14ac:dyDescent="0.15">
      <c r="B396" s="328">
        <f t="shared" si="238"/>
        <v>2186.8927578311327</v>
      </c>
      <c r="C396" s="328">
        <f t="shared" si="239"/>
        <v>2164.9006313779309</v>
      </c>
      <c r="D396" s="328">
        <f t="shared" si="240"/>
        <v>7.8949036396961354</v>
      </c>
      <c r="E396" s="328">
        <f t="shared" si="241"/>
        <v>250.22553744065272</v>
      </c>
      <c r="F396" s="328">
        <f t="shared" si="242"/>
        <v>250.33293469780855</v>
      </c>
      <c r="G396" s="328">
        <f t="shared" si="243"/>
        <v>34516.483068895446</v>
      </c>
      <c r="H396" s="313">
        <f t="shared" si="244"/>
        <v>0.02</v>
      </c>
      <c r="I396" s="328">
        <f t="shared" si="245"/>
        <v>17.593701162561413</v>
      </c>
      <c r="J396" s="328">
        <f t="shared" si="246"/>
        <v>859</v>
      </c>
      <c r="K396" s="335">
        <f t="shared" si="247"/>
        <v>-1</v>
      </c>
      <c r="L396" s="323">
        <f t="shared" si="248"/>
        <v>7.8749036396961358</v>
      </c>
      <c r="M396" s="323">
        <f t="shared" si="249"/>
        <v>7.8849036396961356</v>
      </c>
      <c r="N396" s="328">
        <f t="shared" si="250"/>
        <v>-0.10761314518001797</v>
      </c>
      <c r="O396" s="328">
        <f t="shared" si="251"/>
        <v>2.0883059756611395</v>
      </c>
      <c r="P396" s="332">
        <f t="shared" si="271"/>
        <v>146.55307059920852</v>
      </c>
      <c r="Q396" s="328">
        <f t="shared" si="252"/>
        <v>33768.518705828996</v>
      </c>
      <c r="R396" s="277">
        <f>IF(H396&gt;0, rate1(1,$L$52,$L$51,$L$54,L396,$L$53,$L$50,P396),"")</f>
        <v>2482.5940070534475</v>
      </c>
      <c r="S396" s="323">
        <f t="shared" si="253"/>
        <v>6.5134663878666528</v>
      </c>
      <c r="T396" s="323">
        <f t="shared" si="254"/>
        <v>1.9518237277521E-2</v>
      </c>
      <c r="U396" s="328">
        <f t="shared" si="255"/>
        <v>7.8949036396961354</v>
      </c>
      <c r="V396" s="336">
        <f t="shared" si="256"/>
        <v>7.8949036396961354</v>
      </c>
      <c r="W396" s="328">
        <f t="shared" si="257"/>
        <v>3.7502016935633264E-3</v>
      </c>
      <c r="X396" s="328">
        <f t="shared" si="258"/>
        <v>33915.35334812876</v>
      </c>
      <c r="Y396" s="328">
        <f t="shared" si="272"/>
        <v>146.92503710633724</v>
      </c>
      <c r="Z396" s="108">
        <f>IF(H396&gt;0, rate1(1,$L$52,$L$51,$L$54,U396,$L$53,$L$50,Y396),"")</f>
        <v>2482.9903559124018</v>
      </c>
      <c r="AA396" s="336">
        <f t="shared" si="259"/>
        <v>6.5407444623767494</v>
      </c>
      <c r="AB396" s="336">
        <f t="shared" si="260"/>
        <v>-6.7684076012317041E-4</v>
      </c>
      <c r="AC396" s="328">
        <f t="shared" si="261"/>
        <v>1.9518237277521E-2</v>
      </c>
      <c r="AD396" s="328">
        <f t="shared" si="262"/>
        <v>-1.0246826962716475</v>
      </c>
      <c r="AE396" s="328">
        <f t="shared" si="263"/>
        <v>-1.873535883465546</v>
      </c>
      <c r="AF396" s="328">
        <f t="shared" si="264"/>
        <v>2186.765626448675</v>
      </c>
      <c r="AG396" s="328">
        <f t="shared" si="265"/>
        <v>2164.8811131406533</v>
      </c>
      <c r="AH396" s="328">
        <f t="shared" si="266"/>
        <v>7.8755640527225257</v>
      </c>
      <c r="AI396" s="328">
        <f t="shared" si="267"/>
        <v>7.8620335109432151</v>
      </c>
      <c r="AJ396" s="328">
        <f t="shared" si="268"/>
        <v>10.835339516213779</v>
      </c>
      <c r="AK396" s="337">
        <f t="shared" si="269"/>
        <v>1996.20131782623</v>
      </c>
      <c r="AL396" s="42">
        <f t="shared" si="270"/>
        <v>33.500450433153574</v>
      </c>
    </row>
    <row r="397" spans="2:38" ht="15" x14ac:dyDescent="0.15">
      <c r="B397" s="328">
        <f t="shared" si="238"/>
        <v>2186.765626448675</v>
      </c>
      <c r="C397" s="328">
        <f t="shared" si="239"/>
        <v>2164.8811131406533</v>
      </c>
      <c r="D397" s="328">
        <f t="shared" si="240"/>
        <v>7.8755640527225257</v>
      </c>
      <c r="E397" s="328">
        <f t="shared" si="241"/>
        <v>250.0098391471989</v>
      </c>
      <c r="F397" s="328">
        <f t="shared" si="242"/>
        <v>250.11768829392582</v>
      </c>
      <c r="G397" s="328">
        <f t="shared" si="243"/>
        <v>34233.34379638367</v>
      </c>
      <c r="H397" s="313">
        <f t="shared" si="244"/>
        <v>0.02</v>
      </c>
      <c r="I397" s="328">
        <f t="shared" si="245"/>
        <v>17.50761064641738</v>
      </c>
      <c r="J397" s="328">
        <f t="shared" si="246"/>
        <v>859</v>
      </c>
      <c r="K397" s="335">
        <f t="shared" si="247"/>
        <v>-1</v>
      </c>
      <c r="L397" s="323">
        <f t="shared" si="248"/>
        <v>7.8555640527225261</v>
      </c>
      <c r="M397" s="323">
        <f t="shared" si="249"/>
        <v>7.8655640527225259</v>
      </c>
      <c r="N397" s="328">
        <f t="shared" si="250"/>
        <v>-0.10735852409217728</v>
      </c>
      <c r="O397" s="328">
        <f t="shared" si="251"/>
        <v>2.0091627628209618</v>
      </c>
      <c r="P397" s="332">
        <f t="shared" si="271"/>
        <v>146.07344984480443</v>
      </c>
      <c r="Q397" s="328">
        <f t="shared" si="252"/>
        <v>33484.716300921275</v>
      </c>
      <c r="R397" s="277">
        <f>IF(H397&gt;0, rate1(1,$L$52,$L$51,$L$54,L397,$L$53,$L$50,P397),"")</f>
        <v>2482.0798154879367</v>
      </c>
      <c r="S397" s="323">
        <f t="shared" si="253"/>
        <v>6.7145321926275869</v>
      </c>
      <c r="T397" s="323">
        <f t="shared" si="254"/>
        <v>1.8786931366084926E-2</v>
      </c>
      <c r="U397" s="328">
        <f t="shared" si="255"/>
        <v>7.8755640527225257</v>
      </c>
      <c r="V397" s="336">
        <f t="shared" si="256"/>
        <v>7.8755640527225257</v>
      </c>
      <c r="W397" s="328">
        <f t="shared" si="257"/>
        <v>3.7318509897161789E-3</v>
      </c>
      <c r="X397" s="328">
        <f t="shared" si="258"/>
        <v>33630.744824426445</v>
      </c>
      <c r="Y397" s="328">
        <f t="shared" si="272"/>
        <v>146.44511119082986</v>
      </c>
      <c r="Z397" s="108">
        <f>IF(H397&gt;0, rate1(1,$L$52,$L$51,$L$54,U397,$L$53,$L$50,Y397),"")</f>
        <v>2482.4785747041174</v>
      </c>
      <c r="AA397" s="336">
        <f t="shared" si="259"/>
        <v>6.7427313481819242</v>
      </c>
      <c r="AB397" s="336">
        <f t="shared" si="260"/>
        <v>-6.4983903363294813E-4</v>
      </c>
      <c r="AC397" s="328">
        <f t="shared" si="261"/>
        <v>1.8786931366084926E-2</v>
      </c>
      <c r="AD397" s="328">
        <f t="shared" si="262"/>
        <v>-1.0645698124018788</v>
      </c>
      <c r="AE397" s="328">
        <f t="shared" si="263"/>
        <v>-2.0825970772427</v>
      </c>
      <c r="AF397" s="328">
        <f t="shared" si="264"/>
        <v>2186.6394809932167</v>
      </c>
      <c r="AG397" s="328">
        <f t="shared" si="265"/>
        <v>2164.8623262092874</v>
      </c>
      <c r="AH397" s="328">
        <f t="shared" si="266"/>
        <v>7.8562227856228297</v>
      </c>
      <c r="AI397" s="328">
        <f t="shared" si="267"/>
        <v>7.5690278970306686</v>
      </c>
      <c r="AJ397" s="328">
        <f t="shared" si="268"/>
        <v>10.837442023962954</v>
      </c>
      <c r="AK397" s="337">
        <f t="shared" si="269"/>
        <v>1996.4726875727977</v>
      </c>
      <c r="AL397" s="42">
        <f t="shared" si="270"/>
        <v>33.507203919939471</v>
      </c>
    </row>
    <row r="398" spans="2:38" ht="15" x14ac:dyDescent="0.15">
      <c r="B398" s="328">
        <f t="shared" si="238"/>
        <v>2186.6394809932167</v>
      </c>
      <c r="C398" s="328">
        <f t="shared" si="239"/>
        <v>2164.8623262092874</v>
      </c>
      <c r="D398" s="328">
        <f t="shared" si="240"/>
        <v>7.8562227856228297</v>
      </c>
      <c r="E398" s="328">
        <f t="shared" si="241"/>
        <v>249.79324822120623</v>
      </c>
      <c r="F398" s="328">
        <f t="shared" si="242"/>
        <v>249.90154368420258</v>
      </c>
      <c r="G398" s="328">
        <f t="shared" si="243"/>
        <v>33951.740751903802</v>
      </c>
      <c r="H398" s="313">
        <f t="shared" si="244"/>
        <v>0.02</v>
      </c>
      <c r="I398" s="328">
        <f t="shared" si="245"/>
        <v>17.421723827143435</v>
      </c>
      <c r="J398" s="328">
        <f t="shared" si="246"/>
        <v>859</v>
      </c>
      <c r="K398" s="335">
        <f t="shared" si="247"/>
        <v>-1</v>
      </c>
      <c r="L398" s="323">
        <f t="shared" si="248"/>
        <v>7.8362227856228301</v>
      </c>
      <c r="M398" s="323">
        <f t="shared" si="249"/>
        <v>7.8462227856228299</v>
      </c>
      <c r="N398" s="328">
        <f t="shared" si="250"/>
        <v>-0.10710383587075967</v>
      </c>
      <c r="O398" s="328">
        <f t="shared" si="251"/>
        <v>1.9306317223750522</v>
      </c>
      <c r="P398" s="332">
        <f t="shared" si="271"/>
        <v>145.59418144229772</v>
      </c>
      <c r="Q398" s="328">
        <f t="shared" si="252"/>
        <v>33202.453179165808</v>
      </c>
      <c r="R398" s="277">
        <f>IF(H398&gt;0, rate1(1,$L$52,$L$51,$L$54,L398,$L$53,$L$50,P398),"")</f>
        <v>2481.5624440549004</v>
      </c>
      <c r="S398" s="323">
        <f t="shared" si="253"/>
        <v>6.9301961544407407</v>
      </c>
      <c r="T398" s="323">
        <f t="shared" si="254"/>
        <v>1.8060757702012358E-2</v>
      </c>
      <c r="U398" s="328">
        <f t="shared" si="255"/>
        <v>7.8562227856228297</v>
      </c>
      <c r="V398" s="336">
        <f t="shared" si="256"/>
        <v>7.8562227856228297</v>
      </c>
      <c r="W398" s="328">
        <f t="shared" si="257"/>
        <v>3.7135437050750397E-3</v>
      </c>
      <c r="X398" s="328">
        <f t="shared" si="258"/>
        <v>33347.676605669243</v>
      </c>
      <c r="Y398" s="328">
        <f t="shared" si="272"/>
        <v>145.96553710020706</v>
      </c>
      <c r="Z398" s="108">
        <f>IF(H398&gt;0, rate1(1,$L$52,$L$51,$L$54,U398,$L$53,$L$50,Y398),"")</f>
        <v>2481.9636349477569</v>
      </c>
      <c r="AA398" s="336">
        <f t="shared" si="259"/>
        <v>6.9593828617216147</v>
      </c>
      <c r="AB398" s="336">
        <f t="shared" si="260"/>
        <v>-6.2314232719094483E-4</v>
      </c>
      <c r="AC398" s="328">
        <f t="shared" si="261"/>
        <v>1.8060757702012358E-2</v>
      </c>
      <c r="AD398" s="328">
        <f t="shared" si="262"/>
        <v>-1.1073732525502831</v>
      </c>
      <c r="AE398" s="328">
        <f t="shared" si="263"/>
        <v>-2.3232632075949384</v>
      </c>
      <c r="AF398" s="328">
        <f t="shared" si="264"/>
        <v>2186.514316399644</v>
      </c>
      <c r="AG398" s="328">
        <f t="shared" si="265"/>
        <v>2164.8442654515852</v>
      </c>
      <c r="AH398" s="328">
        <f t="shared" si="266"/>
        <v>7.8368798380969187</v>
      </c>
      <c r="AI398" s="328">
        <f t="shared" si="267"/>
        <v>7.2779783338842288</v>
      </c>
      <c r="AJ398" s="328">
        <f t="shared" si="268"/>
        <v>10.839463684611255</v>
      </c>
      <c r="AK398" s="337">
        <f t="shared" si="269"/>
        <v>1996.7318007070012</v>
      </c>
      <c r="AL398" s="42">
        <f t="shared" si="270"/>
        <v>33.513705714903018</v>
      </c>
    </row>
    <row r="399" spans="2:38" ht="15" x14ac:dyDescent="0.15">
      <c r="B399" s="328">
        <f t="shared" si="238"/>
        <v>2186.514316399644</v>
      </c>
      <c r="C399" s="328">
        <f t="shared" si="239"/>
        <v>2164.8442654515852</v>
      </c>
      <c r="D399" s="328">
        <f t="shared" si="240"/>
        <v>7.8368798380969187</v>
      </c>
      <c r="E399" s="328">
        <f t="shared" si="241"/>
        <v>249.57577573216776</v>
      </c>
      <c r="F399" s="328">
        <f t="shared" si="242"/>
        <v>249.68451197668699</v>
      </c>
      <c r="G399" s="328">
        <f t="shared" si="243"/>
        <v>33671.672239383159</v>
      </c>
      <c r="H399" s="313">
        <f t="shared" si="244"/>
        <v>0.02</v>
      </c>
      <c r="I399" s="328">
        <f t="shared" si="245"/>
        <v>17.336040758447052</v>
      </c>
      <c r="J399" s="328">
        <f t="shared" si="246"/>
        <v>859</v>
      </c>
      <c r="K399" s="335">
        <f t="shared" si="247"/>
        <v>-1</v>
      </c>
      <c r="L399" s="323">
        <f t="shared" si="248"/>
        <v>7.8168798380969191</v>
      </c>
      <c r="M399" s="323">
        <f t="shared" si="249"/>
        <v>7.8268798380969189</v>
      </c>
      <c r="N399" s="328">
        <f t="shared" si="250"/>
        <v>-0.10684908050001951</v>
      </c>
      <c r="O399" s="328">
        <f t="shared" si="251"/>
        <v>1.8527097044346093</v>
      </c>
      <c r="P399" s="332">
        <f t="shared" si="271"/>
        <v>145.11526613407815</v>
      </c>
      <c r="Q399" s="328">
        <f t="shared" si="252"/>
        <v>32921.727626432774</v>
      </c>
      <c r="R399" s="277">
        <f>IF(H399&gt;0, rate1(1,$L$52,$L$51,$L$54,L399,$L$53,$L$50,P399),"")</f>
        <v>2481.0418643985486</v>
      </c>
      <c r="S399" s="323">
        <f t="shared" si="253"/>
        <v>7.1621126682416847</v>
      </c>
      <c r="T399" s="323">
        <f t="shared" si="254"/>
        <v>1.73396830360955E-2</v>
      </c>
      <c r="U399" s="328">
        <f t="shared" si="255"/>
        <v>7.8368798380969187</v>
      </c>
      <c r="V399" s="336">
        <f t="shared" si="256"/>
        <v>7.8368798380969187</v>
      </c>
      <c r="W399" s="328">
        <f t="shared" si="257"/>
        <v>3.6952798510867524E-3</v>
      </c>
      <c r="X399" s="328">
        <f t="shared" si="258"/>
        <v>33066.147014357579</v>
      </c>
      <c r="Y399" s="328">
        <f t="shared" si="272"/>
        <v>145.48631557466476</v>
      </c>
      <c r="Z399" s="108">
        <f>IF(H399&gt;0, rate1(1,$L$52,$L$51,$L$54,U399,$L$53,$L$50,Y399),"")</f>
        <v>2481.445508535141</v>
      </c>
      <c r="AA399" s="336">
        <f t="shared" si="259"/>
        <v>7.192360930668432</v>
      </c>
      <c r="AB399" s="336">
        <f t="shared" si="260"/>
        <v>-5.9674813733570067E-4</v>
      </c>
      <c r="AC399" s="328">
        <f t="shared" si="261"/>
        <v>1.73396830360955E-2</v>
      </c>
      <c r="AD399" s="328">
        <f t="shared" si="262"/>
        <v>-1.1534236213180251</v>
      </c>
      <c r="AE399" s="328">
        <f t="shared" si="263"/>
        <v>-2.6016833580362606</v>
      </c>
      <c r="AF399" s="328">
        <f t="shared" si="264"/>
        <v>2186.390127636108</v>
      </c>
      <c r="AG399" s="328">
        <f t="shared" si="265"/>
        <v>2164.8269257685492</v>
      </c>
      <c r="AH399" s="328">
        <f t="shared" si="266"/>
        <v>7.8175352098431592</v>
      </c>
      <c r="AI399" s="328">
        <f t="shared" si="267"/>
        <v>6.9888716046711954</v>
      </c>
      <c r="AJ399" s="328">
        <f t="shared" si="268"/>
        <v>10.841405037834775</v>
      </c>
      <c r="AK399" s="337">
        <f t="shared" si="269"/>
        <v>1996.9789007405911</v>
      </c>
      <c r="AL399" s="42">
        <f t="shared" si="270"/>
        <v>33.519957498291824</v>
      </c>
    </row>
    <row r="400" spans="2:38" ht="15" x14ac:dyDescent="0.15">
      <c r="B400" s="328">
        <f t="shared" si="238"/>
        <v>2186.390127636108</v>
      </c>
      <c r="C400" s="328">
        <f t="shared" si="239"/>
        <v>2164.8269257685492</v>
      </c>
      <c r="D400" s="328">
        <f t="shared" si="240"/>
        <v>7.8175352098431592</v>
      </c>
      <c r="E400" s="328">
        <f t="shared" si="241"/>
        <v>249.3574326743574</v>
      </c>
      <c r="F400" s="328">
        <f t="shared" si="242"/>
        <v>249.46660420326259</v>
      </c>
      <c r="G400" s="328">
        <f t="shared" si="243"/>
        <v>33393.136489885452</v>
      </c>
      <c r="H400" s="313">
        <f t="shared" si="244"/>
        <v>0.02</v>
      </c>
      <c r="I400" s="328">
        <f t="shared" si="245"/>
        <v>17.250561494046998</v>
      </c>
      <c r="J400" s="328">
        <f t="shared" si="246"/>
        <v>859</v>
      </c>
      <c r="K400" s="335">
        <f t="shared" si="247"/>
        <v>-1</v>
      </c>
      <c r="L400" s="323">
        <f t="shared" si="248"/>
        <v>7.7975352098431596</v>
      </c>
      <c r="M400" s="323">
        <f t="shared" si="249"/>
        <v>7.8075352098431594</v>
      </c>
      <c r="N400" s="328">
        <f t="shared" si="250"/>
        <v>-0.10659425796430355</v>
      </c>
      <c r="O400" s="328">
        <f t="shared" si="251"/>
        <v>1.7753935801997489</v>
      </c>
      <c r="P400" s="332">
        <f t="shared" si="271"/>
        <v>144.63670466553467</v>
      </c>
      <c r="Q400" s="328">
        <f t="shared" si="252"/>
        <v>32642.537856018782</v>
      </c>
      <c r="R400" s="277">
        <f>IF(H400&gt;0, rate1(1,$L$52,$L$51,$L$54,L400,$L$53,$L$50,P400),"")</f>
        <v>2480.518047831903</v>
      </c>
      <c r="S400" s="323">
        <f t="shared" si="253"/>
        <v>7.4121957483404275</v>
      </c>
      <c r="T400" s="323">
        <f t="shared" si="254"/>
        <v>1.6623674969980719E-2</v>
      </c>
      <c r="U400" s="328">
        <f t="shared" si="255"/>
        <v>7.8175352098431592</v>
      </c>
      <c r="V400" s="336">
        <f t="shared" si="256"/>
        <v>7.8175352098431592</v>
      </c>
      <c r="W400" s="328">
        <f t="shared" si="257"/>
        <v>3.6770594391697387E-3</v>
      </c>
      <c r="X400" s="328">
        <f t="shared" si="258"/>
        <v>32786.154299766029</v>
      </c>
      <c r="Y400" s="328">
        <f t="shared" si="272"/>
        <v>145.00744735738309</v>
      </c>
      <c r="Z400" s="108">
        <f>IF(H400&gt;0, rate1(1,$L$52,$L$51,$L$54,U400,$L$53,$L$50,Y400),"")</f>
        <v>2480.9241670304664</v>
      </c>
      <c r="AA400" s="336">
        <f t="shared" si="259"/>
        <v>7.4435882841521996</v>
      </c>
      <c r="AB400" s="336">
        <f t="shared" si="260"/>
        <v>-5.7065400162411824E-4</v>
      </c>
      <c r="AC400" s="328">
        <f t="shared" si="261"/>
        <v>1.6623674969980719E-2</v>
      </c>
      <c r="AD400" s="328">
        <f t="shared" si="262"/>
        <v>-1.2031034074063827</v>
      </c>
      <c r="AE400" s="328">
        <f t="shared" si="263"/>
        <v>-2.9254931788234586</v>
      </c>
      <c r="AF400" s="328">
        <f t="shared" si="264"/>
        <v>2186.2669097031735</v>
      </c>
      <c r="AG400" s="328">
        <f t="shared" si="265"/>
        <v>2164.8103020935791</v>
      </c>
      <c r="AH400" s="328">
        <f t="shared" si="266"/>
        <v>7.7981889005589009</v>
      </c>
      <c r="AI400" s="328">
        <f t="shared" si="267"/>
        <v>6.7016948272199199</v>
      </c>
      <c r="AJ400" s="328">
        <f t="shared" si="268"/>
        <v>10.843266619731224</v>
      </c>
      <c r="AK400" s="337">
        <f t="shared" si="269"/>
        <v>1997.2142277345868</v>
      </c>
      <c r="AL400" s="42">
        <f t="shared" si="270"/>
        <v>33.525960939000235</v>
      </c>
    </row>
    <row r="401" spans="2:38" ht="15" x14ac:dyDescent="0.15">
      <c r="B401" s="328">
        <f t="shared" si="238"/>
        <v>2186.2669097031735</v>
      </c>
      <c r="C401" s="328">
        <f t="shared" si="239"/>
        <v>2164.8103020935791</v>
      </c>
      <c r="D401" s="328">
        <f t="shared" si="240"/>
        <v>7.7981889005589009</v>
      </c>
      <c r="E401" s="328">
        <f t="shared" si="241"/>
        <v>249.13822996869266</v>
      </c>
      <c r="F401" s="328">
        <f t="shared" si="242"/>
        <v>249.24783132152504</v>
      </c>
      <c r="G401" s="328">
        <f t="shared" si="243"/>
        <v>33116.131662889617</v>
      </c>
      <c r="H401" s="313">
        <f t="shared" si="244"/>
        <v>0.02</v>
      </c>
      <c r="I401" s="328">
        <f t="shared" si="245"/>
        <v>17.165286087675486</v>
      </c>
      <c r="J401" s="328">
        <f t="shared" si="246"/>
        <v>859</v>
      </c>
      <c r="K401" s="335">
        <f t="shared" si="247"/>
        <v>-1</v>
      </c>
      <c r="L401" s="323">
        <f t="shared" si="248"/>
        <v>7.7781889005589013</v>
      </c>
      <c r="M401" s="323">
        <f t="shared" si="249"/>
        <v>7.7881889005589011</v>
      </c>
      <c r="N401" s="328">
        <f t="shared" si="250"/>
        <v>-0.10633936824782353</v>
      </c>
      <c r="O401" s="328">
        <f t="shared" si="251"/>
        <v>1.6986802414187441</v>
      </c>
      <c r="P401" s="332">
        <f t="shared" si="271"/>
        <v>144.15849778508763</v>
      </c>
      <c r="Q401" s="328">
        <f t="shared" si="252"/>
        <v>32364.882009918787</v>
      </c>
      <c r="R401" s="277">
        <f>IF(H401&gt;0, rate1(1,$L$52,$L$51,$L$54,L401,$L$53,$L$50,P401),"")</f>
        <v>2479.9909653320165</v>
      </c>
      <c r="S401" s="323">
        <f t="shared" si="253"/>
        <v>7.6826720378092705</v>
      </c>
      <c r="T401" s="323">
        <f t="shared" si="254"/>
        <v>1.591270193212773E-2</v>
      </c>
      <c r="U401" s="328">
        <f t="shared" si="255"/>
        <v>7.7981889005589009</v>
      </c>
      <c r="V401" s="336">
        <f t="shared" si="256"/>
        <v>7.7981889005589009</v>
      </c>
      <c r="W401" s="328">
        <f t="shared" si="257"/>
        <v>3.65888248082058E-3</v>
      </c>
      <c r="X401" s="328">
        <f t="shared" si="258"/>
        <v>32507.696639226764</v>
      </c>
      <c r="Y401" s="328">
        <f t="shared" si="272"/>
        <v>144.52893319455896</v>
      </c>
      <c r="Z401" s="108">
        <f>IF(H401&gt;0, rate1(1,$L$52,$L$51,$L$54,U401,$L$53,$L$50,Y401),"")</f>
        <v>2480.3995816655902</v>
      </c>
      <c r="AA401" s="336">
        <f t="shared" si="259"/>
        <v>7.7153017035069675</v>
      </c>
      <c r="AB401" s="336">
        <f t="shared" si="260"/>
        <v>-5.4485749745387946E-4</v>
      </c>
      <c r="AC401" s="328">
        <f t="shared" si="261"/>
        <v>1.591270193212773E-2</v>
      </c>
      <c r="AD401" s="328">
        <f t="shared" si="262"/>
        <v>-1.2568575773809989</v>
      </c>
      <c r="AE401" s="328">
        <f t="shared" si="263"/>
        <v>-3.3042505092896692</v>
      </c>
      <c r="AF401" s="328">
        <f t="shared" si="264"/>
        <v>2186.1446576329936</v>
      </c>
      <c r="AG401" s="328">
        <f t="shared" si="265"/>
        <v>2164.7943893916472</v>
      </c>
      <c r="AH401" s="328">
        <f t="shared" si="266"/>
        <v>7.7788409099402047</v>
      </c>
      <c r="AI401" s="328">
        <f t="shared" si="267"/>
        <v>6.4164354445530689</v>
      </c>
      <c r="AJ401" s="328">
        <f t="shared" si="268"/>
        <v>10.845048962910267</v>
      </c>
      <c r="AK401" s="337">
        <f t="shared" si="269"/>
        <v>1997.4380183446656</v>
      </c>
      <c r="AL401" s="42">
        <f t="shared" si="270"/>
        <v>33.531717694856816</v>
      </c>
    </row>
    <row r="402" spans="2:38" ht="15" x14ac:dyDescent="0.15">
      <c r="B402" s="328">
        <f t="shared" si="238"/>
        <v>2186.1446576329936</v>
      </c>
      <c r="C402" s="328">
        <f t="shared" si="239"/>
        <v>2164.7943893916472</v>
      </c>
      <c r="D402" s="328">
        <f t="shared" si="240"/>
        <v>7.7788409099402047</v>
      </c>
      <c r="E402" s="328">
        <f t="shared" si="241"/>
        <v>248.9181784645246</v>
      </c>
      <c r="F402" s="328">
        <f t="shared" si="242"/>
        <v>249.02820421660863</v>
      </c>
      <c r="G402" s="328">
        <f t="shared" si="243"/>
        <v>32840.655847532165</v>
      </c>
      <c r="H402" s="313">
        <f t="shared" si="244"/>
        <v>0.02</v>
      </c>
      <c r="I402" s="328">
        <f t="shared" si="245"/>
        <v>17.080214593077109</v>
      </c>
      <c r="J402" s="328">
        <f t="shared" si="246"/>
        <v>859</v>
      </c>
      <c r="K402" s="335">
        <f t="shared" si="247"/>
        <v>-1</v>
      </c>
      <c r="L402" s="323">
        <f t="shared" si="248"/>
        <v>7.7588409099402051</v>
      </c>
      <c r="M402" s="323">
        <f t="shared" si="249"/>
        <v>7.7688409099402049</v>
      </c>
      <c r="N402" s="328">
        <f t="shared" si="250"/>
        <v>-0.10608441133489777</v>
      </c>
      <c r="O402" s="328">
        <f t="shared" si="251"/>
        <v>1.6225665998624716</v>
      </c>
      <c r="P402" s="332">
        <f t="shared" si="271"/>
        <v>143.68064624420271</v>
      </c>
      <c r="Q402" s="328">
        <f t="shared" si="252"/>
        <v>32088.758160059384</v>
      </c>
      <c r="R402" s="277">
        <f>IF(H402&gt;0, rate1(1,$L$52,$L$51,$L$54,L402,$L$53,$L$50,P402),"")</f>
        <v>2479.4605875350894</v>
      </c>
      <c r="S402" s="323">
        <f t="shared" si="253"/>
        <v>7.9761473589779657</v>
      </c>
      <c r="T402" s="323">
        <f t="shared" si="254"/>
        <v>1.5206733154564495E-2</v>
      </c>
      <c r="U402" s="328">
        <f t="shared" si="255"/>
        <v>7.7788409099402047</v>
      </c>
      <c r="V402" s="336">
        <f t="shared" si="256"/>
        <v>7.7788409099402047</v>
      </c>
      <c r="W402" s="328">
        <f t="shared" si="257"/>
        <v>3.640748987471909E-3</v>
      </c>
      <c r="X402" s="328">
        <f t="shared" si="258"/>
        <v>32230.772139377346</v>
      </c>
      <c r="Y402" s="328">
        <f t="shared" si="272"/>
        <v>144.05077383541936</v>
      </c>
      <c r="Z402" s="108">
        <f>IF(H402&gt;0, rate1(1,$L$52,$L$51,$L$54,U402,$L$53,$L$50,Y402),"")</f>
        <v>2479.8717233352077</v>
      </c>
      <c r="AA402" s="336">
        <f t="shared" si="259"/>
        <v>8.010118875780698</v>
      </c>
      <c r="AB402" s="336">
        <f t="shared" si="260"/>
        <v>-5.1935624088349697E-4</v>
      </c>
      <c r="AC402" s="328">
        <f t="shared" si="261"/>
        <v>1.5206733154564495E-2</v>
      </c>
      <c r="AD402" s="328">
        <f t="shared" si="262"/>
        <v>-1.3152068755804232</v>
      </c>
      <c r="AE402" s="328">
        <f t="shared" si="263"/>
        <v>-3.7500229703319059</v>
      </c>
      <c r="AF402" s="328">
        <f t="shared" si="264"/>
        <v>2186.0233664885041</v>
      </c>
      <c r="AG402" s="328">
        <f t="shared" si="265"/>
        <v>2164.7791826584926</v>
      </c>
      <c r="AH402" s="328">
        <f t="shared" si="266"/>
        <v>7.7594912376819183</v>
      </c>
      <c r="AI402" s="328">
        <f t="shared" si="267"/>
        <v>6.1330812157341015</v>
      </c>
      <c r="AJ402" s="328">
        <f t="shared" si="268"/>
        <v>10.846752596581304</v>
      </c>
      <c r="AK402" s="337">
        <f t="shared" si="269"/>
        <v>1997.6505058656539</v>
      </c>
      <c r="AL402" s="42">
        <f t="shared" si="270"/>
        <v>33.537229412903685</v>
      </c>
    </row>
    <row r="403" spans="2:38" ht="15" x14ac:dyDescent="0.15">
      <c r="B403" s="328">
        <f t="shared" si="238"/>
        <v>2186.0233664885041</v>
      </c>
      <c r="C403" s="328">
        <f t="shared" si="239"/>
        <v>2164.7791826584926</v>
      </c>
      <c r="D403" s="328">
        <f t="shared" si="240"/>
        <v>7.7594912376819183</v>
      </c>
      <c r="E403" s="328">
        <f t="shared" si="241"/>
        <v>248.69728894139215</v>
      </c>
      <c r="F403" s="328">
        <f t="shared" si="242"/>
        <v>248.80773370295839</v>
      </c>
      <c r="G403" s="328">
        <f t="shared" si="243"/>
        <v>32566.707063829832</v>
      </c>
      <c r="H403" s="313">
        <f t="shared" si="244"/>
        <v>0.02</v>
      </c>
      <c r="I403" s="328">
        <f t="shared" si="245"/>
        <v>16.995347064009184</v>
      </c>
      <c r="J403" s="328">
        <f t="shared" si="246"/>
        <v>859</v>
      </c>
      <c r="K403" s="335">
        <f t="shared" si="247"/>
        <v>-1</v>
      </c>
      <c r="L403" s="323">
        <f t="shared" si="248"/>
        <v>7.7394912376819187</v>
      </c>
      <c r="M403" s="323">
        <f t="shared" si="249"/>
        <v>7.7494912376819185</v>
      </c>
      <c r="N403" s="328">
        <f t="shared" si="250"/>
        <v>-0.10582938720971669</v>
      </c>
      <c r="O403" s="328">
        <f t="shared" si="251"/>
        <v>1.5470495868142748</v>
      </c>
      <c r="P403" s="332">
        <f t="shared" si="271"/>
        <v>143.2031507974132</v>
      </c>
      <c r="Q403" s="328">
        <f t="shared" si="252"/>
        <v>31814.164309513908</v>
      </c>
      <c r="R403" s="277">
        <f>IF(H403&gt;0, rate1(1,$L$52,$L$51,$L$54,L403,$L$53,$L$50,P403),"")</f>
        <v>2478.9268847315175</v>
      </c>
      <c r="S403" s="323">
        <f t="shared" si="253"/>
        <v>8.2956910200391452</v>
      </c>
      <c r="T403" s="323">
        <f t="shared" si="254"/>
        <v>1.4505738650257265E-2</v>
      </c>
      <c r="U403" s="328">
        <f t="shared" si="255"/>
        <v>7.7594912376819183</v>
      </c>
      <c r="V403" s="336">
        <f t="shared" si="256"/>
        <v>7.7594912376819183</v>
      </c>
      <c r="W403" s="328">
        <f t="shared" si="257"/>
        <v>3.62265897058478E-3</v>
      </c>
      <c r="X403" s="328">
        <f t="shared" si="258"/>
        <v>31955.378837387303</v>
      </c>
      <c r="Y403" s="328">
        <f t="shared" si="272"/>
        <v>143.57297003224406</v>
      </c>
      <c r="Z403" s="108">
        <f>IF(H403&gt;0, rate1(1,$L$52,$L$51,$L$54,U403,$L$53,$L$50,Y403),"")</f>
        <v>2479.3405625919631</v>
      </c>
      <c r="AA403" s="336">
        <f t="shared" si="259"/>
        <v>8.3311230842007991</v>
      </c>
      <c r="AB403" s="336">
        <f t="shared" si="260"/>
        <v>-4.9414788552546904E-4</v>
      </c>
      <c r="AC403" s="328">
        <f t="shared" si="261"/>
        <v>1.4505738650257265E-2</v>
      </c>
      <c r="AD403" s="328">
        <f t="shared" si="262"/>
        <v>-1.3787646725349827</v>
      </c>
      <c r="AE403" s="328">
        <f t="shared" si="263"/>
        <v>-4.2781898033973285</v>
      </c>
      <c r="AF403" s="328">
        <f t="shared" si="264"/>
        <v>2185.903031362644</v>
      </c>
      <c r="AG403" s="328">
        <f t="shared" si="265"/>
        <v>2164.7646769198423</v>
      </c>
      <c r="AH403" s="328">
        <f t="shared" si="266"/>
        <v>7.7401398834775694</v>
      </c>
      <c r="AI403" s="328">
        <f t="shared" si="267"/>
        <v>5.8516202069543182</v>
      </c>
      <c r="AJ403" s="328">
        <f t="shared" si="268"/>
        <v>10.848378046638791</v>
      </c>
      <c r="AK403" s="337">
        <f t="shared" si="269"/>
        <v>1997.8519202751447</v>
      </c>
      <c r="AL403" s="42">
        <f t="shared" si="270"/>
        <v>33.542497729668</v>
      </c>
    </row>
    <row r="404" spans="2:38" ht="15" x14ac:dyDescent="0.15">
      <c r="B404" s="328">
        <f t="shared" si="238"/>
        <v>2185.903031362644</v>
      </c>
      <c r="C404" s="328">
        <f t="shared" si="239"/>
        <v>2164.7646769198423</v>
      </c>
      <c r="D404" s="328">
        <f t="shared" si="240"/>
        <v>7.7401398834775694</v>
      </c>
      <c r="E404" s="328">
        <f t="shared" si="241"/>
        <v>248.47557211071651</v>
      </c>
      <c r="F404" s="328">
        <f t="shared" si="242"/>
        <v>248.58643052605433</v>
      </c>
      <c r="G404" s="328">
        <f t="shared" si="243"/>
        <v>32294.283263874015</v>
      </c>
      <c r="H404" s="313">
        <f t="shared" si="244"/>
        <v>0.02</v>
      </c>
      <c r="I404" s="328">
        <f t="shared" si="245"/>
        <v>16.910683554241405</v>
      </c>
      <c r="J404" s="328">
        <f t="shared" si="246"/>
        <v>859</v>
      </c>
      <c r="K404" s="335">
        <f t="shared" si="247"/>
        <v>-1</v>
      </c>
      <c r="L404" s="323">
        <f t="shared" si="248"/>
        <v>7.7201398834775699</v>
      </c>
      <c r="M404" s="323">
        <f t="shared" si="249"/>
        <v>7.7301398834775696</v>
      </c>
      <c r="N404" s="328">
        <f t="shared" si="250"/>
        <v>-0.10557429585651334</v>
      </c>
      <c r="O404" s="328">
        <f t="shared" si="251"/>
        <v>1.4721261525724891</v>
      </c>
      <c r="P404" s="332">
        <f t="shared" si="271"/>
        <v>142.72601220233821</v>
      </c>
      <c r="Q404" s="328">
        <f t="shared" si="252"/>
        <v>31541.098393689295</v>
      </c>
      <c r="R404" s="277">
        <f>IF(H404&gt;0, rate1(1,$L$52,$L$51,$L$54,L404,$L$53,$L$50,P404),"")</f>
        <v>2478.3898268608368</v>
      </c>
      <c r="S404" s="323">
        <f t="shared" si="253"/>
        <v>8.644943662010423</v>
      </c>
      <c r="T404" s="323">
        <f t="shared" si="254"/>
        <v>1.3809689191188889E-2</v>
      </c>
      <c r="U404" s="328">
        <f t="shared" si="255"/>
        <v>7.7401398834775694</v>
      </c>
      <c r="V404" s="336">
        <f t="shared" si="256"/>
        <v>7.7401398834775694</v>
      </c>
      <c r="W404" s="328">
        <f t="shared" si="257"/>
        <v>3.604612441613142E-3</v>
      </c>
      <c r="X404" s="328">
        <f t="shared" si="258"/>
        <v>31681.51470215806</v>
      </c>
      <c r="Y404" s="328">
        <f t="shared" si="272"/>
        <v>143.09552254038312</v>
      </c>
      <c r="Z404" s="108">
        <f>IF(H404&gt;0, rate1(1,$L$52,$L$51,$L$54,U404,$L$53,$L$50,Y404),"")</f>
        <v>2478.8060696414641</v>
      </c>
      <c r="AA404" s="336">
        <f t="shared" si="259"/>
        <v>8.6819715461794669</v>
      </c>
      <c r="AB404" s="336">
        <f t="shared" si="260"/>
        <v>-4.69230121453112E-4</v>
      </c>
      <c r="AC404" s="328">
        <f t="shared" si="261"/>
        <v>1.3809689191188889E-2</v>
      </c>
      <c r="AD404" s="328">
        <f t="shared" si="262"/>
        <v>-1.4482585178499721</v>
      </c>
      <c r="AE404" s="328">
        <f t="shared" si="263"/>
        <v>-4.9085499046049454</v>
      </c>
      <c r="AF404" s="328">
        <f t="shared" si="264"/>
        <v>2185.7836473775965</v>
      </c>
      <c r="AG404" s="328">
        <f t="shared" si="265"/>
        <v>2164.7508672306512</v>
      </c>
      <c r="AH404" s="328">
        <f t="shared" si="266"/>
        <v>7.7207868470194372</v>
      </c>
      <c r="AI404" s="328">
        <f t="shared" si="267"/>
        <v>5.5720407828983198</v>
      </c>
      <c r="AJ404" s="328">
        <f t="shared" si="268"/>
        <v>10.849925835745152</v>
      </c>
      <c r="AK404" s="337">
        <f t="shared" si="269"/>
        <v>1998.0424882762734</v>
      </c>
      <c r="AL404" s="42">
        <f t="shared" si="270"/>
        <v>33.547524271425772</v>
      </c>
    </row>
    <row r="405" spans="2:38" ht="15" x14ac:dyDescent="0.15">
      <c r="B405" s="328">
        <f t="shared" si="238"/>
        <v>2185.7836473775965</v>
      </c>
      <c r="C405" s="328">
        <f t="shared" si="239"/>
        <v>2164.7508672306512</v>
      </c>
      <c r="D405" s="328">
        <f t="shared" si="240"/>
        <v>7.7207868470194372</v>
      </c>
      <c r="E405" s="328">
        <f t="shared" si="241"/>
        <v>248.25303861745618</v>
      </c>
      <c r="F405" s="328">
        <f t="shared" si="242"/>
        <v>248.36430536408636</v>
      </c>
      <c r="G405" s="328">
        <f t="shared" si="243"/>
        <v>32023.382333005175</v>
      </c>
      <c r="H405" s="313">
        <f t="shared" si="244"/>
        <v>0.02</v>
      </c>
      <c r="I405" s="328">
        <f t="shared" si="245"/>
        <v>16.826224117556194</v>
      </c>
      <c r="J405" s="328">
        <f t="shared" si="246"/>
        <v>859</v>
      </c>
      <c r="K405" s="335">
        <f t="shared" si="247"/>
        <v>-1</v>
      </c>
      <c r="L405" s="323">
        <f t="shared" si="248"/>
        <v>7.7007868470194376</v>
      </c>
      <c r="M405" s="323">
        <f t="shared" si="249"/>
        <v>7.7107868470194374</v>
      </c>
      <c r="N405" s="328">
        <f t="shared" si="250"/>
        <v>-0.10531913725947106</v>
      </c>
      <c r="O405" s="328">
        <f t="shared" si="251"/>
        <v>1.3977932659689678</v>
      </c>
      <c r="P405" s="332">
        <f t="shared" si="271"/>
        <v>142.24923121970554</v>
      </c>
      <c r="Q405" s="328">
        <f t="shared" si="252"/>
        <v>31269.558281493057</v>
      </c>
      <c r="R405" s="277">
        <f>IF(H405&gt;0, rate1(1,$L$52,$L$51,$L$54,L405,$L$53,$L$50,P405),"")</f>
        <v>2477.8493835065997</v>
      </c>
      <c r="S405" s="323">
        <f t="shared" si="253"/>
        <v>9.0282566888384608</v>
      </c>
      <c r="T405" s="323">
        <f t="shared" si="254"/>
        <v>1.3118556287057232E-2</v>
      </c>
      <c r="U405" s="328">
        <f t="shared" si="255"/>
        <v>7.7207868470194372</v>
      </c>
      <c r="V405" s="336">
        <f t="shared" si="256"/>
        <v>7.7207868470194372</v>
      </c>
      <c r="W405" s="328">
        <f t="shared" si="257"/>
        <v>3.5866094120251546E-3</v>
      </c>
      <c r="X405" s="328">
        <f t="shared" si="258"/>
        <v>31409.177635501161</v>
      </c>
      <c r="Y405" s="328">
        <f t="shared" si="272"/>
        <v>142.61843211827997</v>
      </c>
      <c r="Z405" s="108">
        <f>IF(H405&gt;0, rate1(1,$L$52,$L$51,$L$54,U405,$L$53,$L$50,Y405),"")</f>
        <v>2478.2682143372167</v>
      </c>
      <c r="AA405" s="336">
        <f t="shared" si="259"/>
        <v>9.0670354782633176</v>
      </c>
      <c r="AB405" s="336">
        <f t="shared" si="260"/>
        <v>-4.4460067414966726E-4</v>
      </c>
      <c r="AC405" s="328">
        <f t="shared" si="261"/>
        <v>1.3118556287057232E-2</v>
      </c>
      <c r="AD405" s="328">
        <f t="shared" si="262"/>
        <v>-1.5245580048874738</v>
      </c>
      <c r="AE405" s="328">
        <f t="shared" si="263"/>
        <v>-5.6668739966099926</v>
      </c>
      <c r="AF405" s="328">
        <f t="shared" si="264"/>
        <v>2185.6652096840498</v>
      </c>
      <c r="AG405" s="328">
        <f t="shared" si="265"/>
        <v>2164.737748674364</v>
      </c>
      <c r="AH405" s="328">
        <f t="shared" si="266"/>
        <v>7.7014321279985332</v>
      </c>
      <c r="AI405" s="328">
        <f t="shared" si="267"/>
        <v>5.2943315983524917</v>
      </c>
      <c r="AJ405" s="328">
        <f t="shared" si="268"/>
        <v>10.851396483411362</v>
      </c>
      <c r="AK405" s="337">
        <f t="shared" si="269"/>
        <v>1998.2224333396741</v>
      </c>
      <c r="AL405" s="42">
        <f t="shared" si="270"/>
        <v>33.552310654458282</v>
      </c>
    </row>
    <row r="406" spans="2:38" ht="15" x14ac:dyDescent="0.15">
      <c r="B406" s="328">
        <f t="shared" si="238"/>
        <v>2185.6652096840498</v>
      </c>
      <c r="C406" s="328">
        <f t="shared" si="239"/>
        <v>2164.737748674364</v>
      </c>
      <c r="D406" s="328">
        <f t="shared" si="240"/>
        <v>7.7014321279985332</v>
      </c>
      <c r="E406" s="328">
        <f t="shared" si="241"/>
        <v>248.02969904171508</v>
      </c>
      <c r="F406" s="328">
        <f t="shared" si="242"/>
        <v>248.14136882958564</v>
      </c>
      <c r="G406" s="328">
        <f t="shared" si="243"/>
        <v>31754.002090962258</v>
      </c>
      <c r="H406" s="313">
        <f t="shared" si="244"/>
        <v>0.02</v>
      </c>
      <c r="I406" s="328">
        <f t="shared" si="245"/>
        <v>16.741968807748709</v>
      </c>
      <c r="J406" s="328">
        <f t="shared" si="246"/>
        <v>859</v>
      </c>
      <c r="K406" s="335">
        <f t="shared" si="247"/>
        <v>-1</v>
      </c>
      <c r="L406" s="323">
        <f t="shared" si="248"/>
        <v>7.6814321279985336</v>
      </c>
      <c r="M406" s="323">
        <f t="shared" si="249"/>
        <v>7.6914321279985334</v>
      </c>
      <c r="N406" s="328">
        <f t="shared" si="250"/>
        <v>-0.10506391140275895</v>
      </c>
      <c r="O406" s="328">
        <f t="shared" si="251"/>
        <v>1.3240479138999781</v>
      </c>
      <c r="P406" s="332">
        <f t="shared" si="271"/>
        <v>141.77280861337223</v>
      </c>
      <c r="Q406" s="328">
        <f t="shared" si="252"/>
        <v>30999.54177647605</v>
      </c>
      <c r="R406" s="277">
        <f>IF(H406&gt;0, rate1(1,$L$52,$L$51,$L$54,L406,$L$53,$L$50,P406),"")</f>
        <v>2477.3055238911461</v>
      </c>
      <c r="S406" s="323">
        <f t="shared" si="253"/>
        <v>9.4508746250713447</v>
      </c>
      <c r="T406" s="323">
        <f t="shared" si="254"/>
        <v>1.2432312164597042E-2</v>
      </c>
      <c r="U406" s="328">
        <f t="shared" si="255"/>
        <v>7.7014321279985332</v>
      </c>
      <c r="V406" s="336">
        <f t="shared" si="256"/>
        <v>7.7014321279985332</v>
      </c>
      <c r="W406" s="328">
        <f t="shared" si="257"/>
        <v>3.5686498932818722E-3</v>
      </c>
      <c r="X406" s="328">
        <f t="shared" si="258"/>
        <v>31138.365473292619</v>
      </c>
      <c r="Y406" s="328">
        <f t="shared" si="272"/>
        <v>142.14169952749168</v>
      </c>
      <c r="Z406" s="108">
        <f>IF(H406&gt;0, rate1(1,$L$52,$L$51,$L$54,U406,$L$53,$L$50,Y406),"")</f>
        <v>2477.7269661754722</v>
      </c>
      <c r="AA406" s="336">
        <f t="shared" si="259"/>
        <v>9.491583284106941</v>
      </c>
      <c r="AB406" s="336">
        <f t="shared" si="260"/>
        <v>-4.2025730348320867E-4</v>
      </c>
      <c r="AC406" s="328">
        <f t="shared" si="261"/>
        <v>1.2432312164597042E-2</v>
      </c>
      <c r="AD406" s="328">
        <f t="shared" si="262"/>
        <v>-1.6087112143912488</v>
      </c>
      <c r="AE406" s="328">
        <f t="shared" si="263"/>
        <v>-6.5871114841363818</v>
      </c>
      <c r="AF406" s="328">
        <f t="shared" si="264"/>
        <v>2185.5477134604826</v>
      </c>
      <c r="AG406" s="328">
        <f t="shared" si="265"/>
        <v>2164.7253163621995</v>
      </c>
      <c r="AH406" s="328">
        <f t="shared" si="266"/>
        <v>7.6820757261045038</v>
      </c>
      <c r="AI406" s="328">
        <f t="shared" si="267"/>
        <v>5.0184815900581361</v>
      </c>
      <c r="AJ406" s="328">
        <f t="shared" si="268"/>
        <v>10.852790506075268</v>
      </c>
      <c r="AK406" s="337">
        <f t="shared" si="269"/>
        <v>1998.3919757446458</v>
      </c>
      <c r="AL406" s="42">
        <f t="shared" si="270"/>
        <v>33.556858485301269</v>
      </c>
    </row>
    <row r="407" spans="2:38" ht="15" x14ac:dyDescent="0.15">
      <c r="B407" s="328">
        <f t="shared" si="238"/>
        <v>2185.5477134604826</v>
      </c>
      <c r="C407" s="328">
        <f t="shared" si="239"/>
        <v>2164.7253163621995</v>
      </c>
      <c r="D407" s="328">
        <f t="shared" si="240"/>
        <v>7.6820757261045038</v>
      </c>
      <c r="E407" s="328">
        <f t="shared" si="241"/>
        <v>247.80556390029864</v>
      </c>
      <c r="F407" s="328">
        <f t="shared" si="242"/>
        <v>247.91763147100687</v>
      </c>
      <c r="G407" s="328">
        <f t="shared" si="243"/>
        <v>31486.14029300911</v>
      </c>
      <c r="H407" s="313">
        <f t="shared" si="244"/>
        <v>0.02</v>
      </c>
      <c r="I407" s="328">
        <f t="shared" si="245"/>
        <v>16.657917678626472</v>
      </c>
      <c r="J407" s="328">
        <f t="shared" si="246"/>
        <v>859</v>
      </c>
      <c r="K407" s="335">
        <f t="shared" si="247"/>
        <v>-1</v>
      </c>
      <c r="L407" s="323">
        <f t="shared" si="248"/>
        <v>7.6620757261045043</v>
      </c>
      <c r="M407" s="323">
        <f t="shared" si="249"/>
        <v>7.6720757261045041</v>
      </c>
      <c r="N407" s="328">
        <f t="shared" si="250"/>
        <v>-0.104808618270539</v>
      </c>
      <c r="O407" s="328">
        <f t="shared" si="251"/>
        <v>1.2508871008700044</v>
      </c>
      <c r="P407" s="332">
        <f t="shared" si="271"/>
        <v>141.29674515034375</v>
      </c>
      <c r="Q407" s="328">
        <f t="shared" si="252"/>
        <v>30731.046617951317</v>
      </c>
      <c r="R407" s="277">
        <f>IF(H407&gt;0, rate1(1,$L$52,$L$51,$L$54,L407,$L$53,$L$50,P407),"")</f>
        <v>2476.7582168702879</v>
      </c>
      <c r="S407" s="323">
        <f t="shared" si="253"/>
        <v>9.9191766543340165</v>
      </c>
      <c r="T407" s="323">
        <f t="shared" si="254"/>
        <v>1.1750929747490793E-2</v>
      </c>
      <c r="U407" s="328">
        <f t="shared" si="255"/>
        <v>7.6820757261045038</v>
      </c>
      <c r="V407" s="336">
        <f t="shared" si="256"/>
        <v>7.6820757261045038</v>
      </c>
      <c r="W407" s="328">
        <f t="shared" si="257"/>
        <v>3.5507338968798763E-3</v>
      </c>
      <c r="X407" s="328">
        <f t="shared" si="258"/>
        <v>30869.075986603457</v>
      </c>
      <c r="Y407" s="328">
        <f t="shared" si="272"/>
        <v>141.6653255327081</v>
      </c>
      <c r="Z407" s="108">
        <f>IF(H407&gt;0, rate1(1,$L$52,$L$51,$L$54,U407,$L$53,$L$50,Y407),"")</f>
        <v>2477.1822942899753</v>
      </c>
      <c r="AA407" s="336">
        <f t="shared" si="259"/>
        <v>9.9620231927085356</v>
      </c>
      <c r="AB407" s="336">
        <f t="shared" si="260"/>
        <v>-3.9619780272034315E-4</v>
      </c>
      <c r="AC407" s="328">
        <f t="shared" si="261"/>
        <v>1.1750929747490793E-2</v>
      </c>
      <c r="AD407" s="328">
        <f t="shared" si="262"/>
        <v>-1.7019929852163955</v>
      </c>
      <c r="AE407" s="328">
        <f t="shared" si="263"/>
        <v>-7.7145794731946573</v>
      </c>
      <c r="AF407" s="328">
        <f t="shared" si="264"/>
        <v>2185.4311539124647</v>
      </c>
      <c r="AG407" s="328">
        <f t="shared" si="265"/>
        <v>2164.713565432452</v>
      </c>
      <c r="AH407" s="328">
        <f t="shared" si="266"/>
        <v>7.6627176410257762</v>
      </c>
      <c r="AI407" s="328">
        <f t="shared" si="267"/>
        <v>4.7444799687955213</v>
      </c>
      <c r="AJ407" s="328">
        <f t="shared" si="268"/>
        <v>10.854108417177711</v>
      </c>
      <c r="AK407" s="337">
        <f t="shared" si="269"/>
        <v>1998.5513326195501</v>
      </c>
      <c r="AL407" s="42">
        <f t="shared" si="270"/>
        <v>33.56116936098713</v>
      </c>
    </row>
    <row r="408" spans="2:38" ht="15" x14ac:dyDescent="0.15">
      <c r="B408" s="328">
        <f t="shared" si="238"/>
        <v>2185.4311539124647</v>
      </c>
      <c r="C408" s="328">
        <f t="shared" si="239"/>
        <v>2164.713565432452</v>
      </c>
      <c r="D408" s="328">
        <f t="shared" si="240"/>
        <v>7.6627176410257762</v>
      </c>
      <c r="E408" s="328">
        <f t="shared" si="241"/>
        <v>247.58064364823957</v>
      </c>
      <c r="F408" s="328">
        <f t="shared" si="242"/>
        <v>247.6931037742691</v>
      </c>
      <c r="G408" s="328">
        <f t="shared" si="243"/>
        <v>31219.794631042416</v>
      </c>
      <c r="H408" s="313">
        <f t="shared" si="244"/>
        <v>0.02</v>
      </c>
      <c r="I408" s="328">
        <f t="shared" si="245"/>
        <v>16.574070784010111</v>
      </c>
      <c r="J408" s="328">
        <f t="shared" si="246"/>
        <v>859</v>
      </c>
      <c r="K408" s="335">
        <f t="shared" si="247"/>
        <v>-1</v>
      </c>
      <c r="L408" s="323">
        <f t="shared" si="248"/>
        <v>7.6427176410257767</v>
      </c>
      <c r="M408" s="323">
        <f t="shared" si="249"/>
        <v>7.6527176410257765</v>
      </c>
      <c r="N408" s="328">
        <f t="shared" si="250"/>
        <v>-0.10455325784693059</v>
      </c>
      <c r="O408" s="328">
        <f t="shared" si="251"/>
        <v>1.1783078485498848</v>
      </c>
      <c r="P408" s="332">
        <f t="shared" si="271"/>
        <v>140.82104160079902</v>
      </c>
      <c r="Q408" s="328">
        <f t="shared" si="252"/>
        <v>30464.07048209626</v>
      </c>
      <c r="R408" s="277">
        <f>IF(H408&gt;0, rate1(1,$L$52,$L$51,$L$54,L408,$L$53,$L$50,P408),"")</f>
        <v>2476.2074309279051</v>
      </c>
      <c r="S408" s="323">
        <f t="shared" si="253"/>
        <v>10.441001026901754</v>
      </c>
      <c r="T408" s="323">
        <f t="shared" si="254"/>
        <v>1.1074382636863429E-2</v>
      </c>
      <c r="U408" s="328">
        <f t="shared" si="255"/>
        <v>7.6627176410257762</v>
      </c>
      <c r="V408" s="336">
        <f t="shared" si="256"/>
        <v>7.6627176410257762</v>
      </c>
      <c r="W408" s="328">
        <f t="shared" si="257"/>
        <v>3.5328614342873266E-3</v>
      </c>
      <c r="X408" s="328">
        <f t="shared" si="258"/>
        <v>30601.30688281175</v>
      </c>
      <c r="Y408" s="328">
        <f t="shared" si="272"/>
        <v>141.18931090177659</v>
      </c>
      <c r="Z408" s="108">
        <f>IF(H408&gt;0, rate1(1,$L$52,$L$51,$L$54,U408,$L$53,$L$50,Y408),"")</f>
        <v>2476.6341674466348</v>
      </c>
      <c r="AA408" s="336">
        <f t="shared" si="259"/>
        <v>10.486229143058225</v>
      </c>
      <c r="AB408" s="336">
        <f t="shared" si="260"/>
        <v>-3.7241999755746808E-4</v>
      </c>
      <c r="AC408" s="328">
        <f t="shared" si="261"/>
        <v>1.1074382636863429E-2</v>
      </c>
      <c r="AD408" s="328">
        <f t="shared" si="262"/>
        <v>-1.8059697461983806</v>
      </c>
      <c r="AE408" s="328">
        <f t="shared" si="263"/>
        <v>-9.1106539293855775</v>
      </c>
      <c r="AF408" s="328">
        <f t="shared" si="264"/>
        <v>2185.3155262719811</v>
      </c>
      <c r="AG408" s="328">
        <f t="shared" si="265"/>
        <v>2164.7024910498153</v>
      </c>
      <c r="AH408" s="328">
        <f t="shared" si="266"/>
        <v>7.6433578724493749</v>
      </c>
      <c r="AI408" s="328">
        <f t="shared" si="267"/>
        <v>4.4723162116969917</v>
      </c>
      <c r="AJ408" s="328">
        <f t="shared" si="268"/>
        <v>10.855350727236516</v>
      </c>
      <c r="AK408" s="337">
        <f t="shared" si="269"/>
        <v>1998.700717981465</v>
      </c>
      <c r="AL408" s="42">
        <f t="shared" si="270"/>
        <v>33.565244869280328</v>
      </c>
    </row>
    <row r="409" spans="2:38" ht="15" x14ac:dyDescent="0.15">
      <c r="B409" s="328">
        <f t="shared" si="238"/>
        <v>2185.3155262719811</v>
      </c>
      <c r="C409" s="328">
        <f t="shared" si="239"/>
        <v>2164.7024910498153</v>
      </c>
      <c r="D409" s="328">
        <f t="shared" si="240"/>
        <v>7.6433578724493749</v>
      </c>
      <c r="E409" s="328">
        <f t="shared" si="241"/>
        <v>247.35494868026848</v>
      </c>
      <c r="F409" s="328">
        <f t="shared" si="242"/>
        <v>247.46779616425403</v>
      </c>
      <c r="G409" s="328">
        <f t="shared" si="243"/>
        <v>30954.962734674267</v>
      </c>
      <c r="H409" s="313">
        <f t="shared" si="244"/>
        <v>0.02</v>
      </c>
      <c r="I409" s="328">
        <f t="shared" si="245"/>
        <v>16.49042817773261</v>
      </c>
      <c r="J409" s="328">
        <f t="shared" si="246"/>
        <v>859</v>
      </c>
      <c r="K409" s="335">
        <f t="shared" si="247"/>
        <v>-1</v>
      </c>
      <c r="L409" s="323">
        <f t="shared" si="248"/>
        <v>7.6233578724493753</v>
      </c>
      <c r="M409" s="323">
        <f t="shared" si="249"/>
        <v>7.6333578724493751</v>
      </c>
      <c r="N409" s="328">
        <f t="shared" si="250"/>
        <v>-0.10429783011605309</v>
      </c>
      <c r="O409" s="328">
        <f t="shared" si="251"/>
        <v>1.1063071953453516</v>
      </c>
      <c r="P409" s="332">
        <f t="shared" si="271"/>
        <v>140.34569873810767</v>
      </c>
      <c r="Q409" s="328">
        <f t="shared" si="252"/>
        <v>30198.610983028138</v>
      </c>
      <c r="R409" s="277">
        <f>IF(H409&gt;0, rate1(1,$L$52,$L$51,$L$54,L409,$L$53,$L$50,P409),"")</f>
        <v>2475.653134170439</v>
      </c>
      <c r="S409" s="323">
        <f t="shared" si="253"/>
        <v>11.026087518166831</v>
      </c>
      <c r="T409" s="323">
        <f t="shared" si="254"/>
        <v>1.0402645092322403E-2</v>
      </c>
      <c r="U409" s="328">
        <f t="shared" si="255"/>
        <v>7.6433578724493749</v>
      </c>
      <c r="V409" s="336">
        <f t="shared" si="256"/>
        <v>7.6433578724493749</v>
      </c>
      <c r="W409" s="328">
        <f t="shared" si="257"/>
        <v>3.5150325169297503E-3</v>
      </c>
      <c r="X409" s="328">
        <f t="shared" si="258"/>
        <v>30335.055806689546</v>
      </c>
      <c r="Y409" s="328">
        <f t="shared" si="272"/>
        <v>140.71365640571935</v>
      </c>
      <c r="Z409" s="108">
        <f>IF(H409&gt;0, rate1(1,$L$52,$L$51,$L$54,U409,$L$53,$L$50,Y409),"")</f>
        <v>2476.0825540380843</v>
      </c>
      <c r="AA409" s="336">
        <f t="shared" si="259"/>
        <v>11.073985257183104</v>
      </c>
      <c r="AB409" s="336">
        <f t="shared" si="260"/>
        <v>-3.4892174518752738E-4</v>
      </c>
      <c r="AC409" s="328">
        <f t="shared" si="261"/>
        <v>1.0402645092322403E-2</v>
      </c>
      <c r="AD409" s="328">
        <f t="shared" si="262"/>
        <v>-1.9225879401346544</v>
      </c>
      <c r="AE409" s="328">
        <f t="shared" si="263"/>
        <v>-10.85980754942152</v>
      </c>
      <c r="AF409" s="328">
        <f t="shared" si="264"/>
        <v>2185.2008257967727</v>
      </c>
      <c r="AG409" s="328">
        <f t="shared" si="265"/>
        <v>2164.6920884047231</v>
      </c>
      <c r="AH409" s="328">
        <f t="shared" si="266"/>
        <v>7.6239964200609913</v>
      </c>
      <c r="AI409" s="328">
        <f t="shared" si="267"/>
        <v>4.2019800547737889</v>
      </c>
      <c r="AJ409" s="328">
        <f t="shared" si="268"/>
        <v>10.856517943918398</v>
      </c>
      <c r="AK409" s="337">
        <f t="shared" si="269"/>
        <v>1998.8403427751193</v>
      </c>
      <c r="AL409" s="42">
        <f t="shared" si="270"/>
        <v>33.569086588906174</v>
      </c>
    </row>
    <row r="410" spans="2:38" ht="15" x14ac:dyDescent="0.15">
      <c r="B410" s="328">
        <f t="shared" si="238"/>
        <v>2185.2008257967727</v>
      </c>
      <c r="C410" s="328">
        <f t="shared" si="239"/>
        <v>2164.6920884047231</v>
      </c>
      <c r="D410" s="328">
        <f t="shared" si="240"/>
        <v>7.6239964200609913</v>
      </c>
      <c r="E410" s="328">
        <f t="shared" si="241"/>
        <v>247.12848933225257</v>
      </c>
      <c r="F410" s="328">
        <f t="shared" si="242"/>
        <v>247.24171900626052</v>
      </c>
      <c r="G410" s="328">
        <f t="shared" si="243"/>
        <v>30691.642172297576</v>
      </c>
      <c r="H410" s="313">
        <f t="shared" si="244"/>
        <v>0.02</v>
      </c>
      <c r="I410" s="328">
        <f t="shared" si="245"/>
        <v>16.406989913639702</v>
      </c>
      <c r="J410" s="328">
        <f t="shared" si="246"/>
        <v>859</v>
      </c>
      <c r="K410" s="335">
        <f t="shared" si="247"/>
        <v>-1</v>
      </c>
      <c r="L410" s="323">
        <f t="shared" si="248"/>
        <v>7.6039964200609917</v>
      </c>
      <c r="M410" s="323">
        <f t="shared" si="249"/>
        <v>7.6139964200609915</v>
      </c>
      <c r="N410" s="328">
        <f t="shared" si="250"/>
        <v>-0.10404233506199034</v>
      </c>
      <c r="O410" s="328">
        <f t="shared" si="251"/>
        <v>1.0348821959790371</v>
      </c>
      <c r="P410" s="332">
        <f t="shared" si="271"/>
        <v>139.87071733885409</v>
      </c>
      <c r="Q410" s="328">
        <f t="shared" si="252"/>
        <v>29934.665673863707</v>
      </c>
      <c r="R410" s="277">
        <f>IF(H410&gt;0, rate1(1,$L$52,$L$51,$L$54,L410,$L$53,$L$50,P410),"")</f>
        <v>2475.0952943212897</v>
      </c>
      <c r="S410" s="323">
        <f t="shared" si="253"/>
        <v>11.686691291930918</v>
      </c>
      <c r="T410" s="323">
        <f t="shared" si="254"/>
        <v>9.73569201353729E-3</v>
      </c>
      <c r="U410" s="328">
        <f t="shared" si="255"/>
        <v>7.6239964200609913</v>
      </c>
      <c r="V410" s="336">
        <f t="shared" si="256"/>
        <v>7.6239964200609913</v>
      </c>
      <c r="W410" s="328">
        <f t="shared" si="257"/>
        <v>3.4972471563463614E-3</v>
      </c>
      <c r="X410" s="328">
        <f t="shared" si="258"/>
        <v>30070.320341472219</v>
      </c>
      <c r="Y410" s="328">
        <f t="shared" si="272"/>
        <v>140.23836281875694</v>
      </c>
      <c r="Z410" s="108">
        <f>IF(H410&gt;0, rate1(1,$L$52,$L$51,$L$54,U410,$L$53,$L$50,Y410),"")</f>
        <v>2475.5274220781589</v>
      </c>
      <c r="AA410" s="336">
        <f t="shared" si="259"/>
        <v>11.737602498448792</v>
      </c>
      <c r="AB410" s="336">
        <f t="shared" si="260"/>
        <v>-3.2570093341149399E-4</v>
      </c>
      <c r="AC410" s="328">
        <f t="shared" si="261"/>
        <v>9.73569201353729E-3</v>
      </c>
      <c r="AD410" s="328">
        <f t="shared" si="262"/>
        <v>-2.0542967025035703</v>
      </c>
      <c r="AE410" s="328">
        <f t="shared" si="263"/>
        <v>-13.080400996027855</v>
      </c>
      <c r="AF410" s="328">
        <f t="shared" si="264"/>
        <v>2185.0870477696972</v>
      </c>
      <c r="AG410" s="328">
        <f t="shared" si="265"/>
        <v>2164.6823527127094</v>
      </c>
      <c r="AH410" s="328">
        <f t="shared" si="266"/>
        <v>7.6046332835450485</v>
      </c>
      <c r="AI410" s="328">
        <f t="shared" si="267"/>
        <v>3.9334614856544223</v>
      </c>
      <c r="AJ410" s="328">
        <f t="shared" si="268"/>
        <v>10.857610572108857</v>
      </c>
      <c r="AK410" s="337">
        <f t="shared" si="269"/>
        <v>1998.9704149111267</v>
      </c>
      <c r="AL410" s="42">
        <f t="shared" si="270"/>
        <v>33.572696089773224</v>
      </c>
    </row>
    <row r="411" spans="2:38" ht="15" x14ac:dyDescent="0.15">
      <c r="B411" s="328">
        <f t="shared" si="238"/>
        <v>2185.0870477696972</v>
      </c>
      <c r="C411" s="328">
        <f t="shared" si="239"/>
        <v>2164.6823527127094</v>
      </c>
      <c r="D411" s="328">
        <f t="shared" si="240"/>
        <v>7.6046332835450485</v>
      </c>
      <c r="E411" s="328">
        <f t="shared" si="241"/>
        <v>246.90127588259173</v>
      </c>
      <c r="F411" s="328">
        <f t="shared" si="242"/>
        <v>247.01488260742215</v>
      </c>
      <c r="G411" s="328">
        <f t="shared" si="243"/>
        <v>30429.830452131773</v>
      </c>
      <c r="H411" s="313">
        <f t="shared" si="244"/>
        <v>0.02</v>
      </c>
      <c r="I411" s="328">
        <f t="shared" si="245"/>
        <v>16.323756045590198</v>
      </c>
      <c r="J411" s="328">
        <f t="shared" si="246"/>
        <v>859</v>
      </c>
      <c r="K411" s="335">
        <f t="shared" si="247"/>
        <v>-1</v>
      </c>
      <c r="L411" s="323">
        <f t="shared" si="248"/>
        <v>7.584633283545049</v>
      </c>
      <c r="M411" s="323">
        <f t="shared" si="249"/>
        <v>7.5946332835450487</v>
      </c>
      <c r="N411" s="328">
        <f t="shared" si="250"/>
        <v>-0.10378677266877645</v>
      </c>
      <c r="O411" s="328">
        <f t="shared" si="251"/>
        <v>0.96402992108344421</v>
      </c>
      <c r="P411" s="332">
        <f t="shared" si="271"/>
        <v>139.39609818286078</v>
      </c>
      <c r="Q411" s="328">
        <f t="shared" si="252"/>
        <v>29672.232047758847</v>
      </c>
      <c r="R411" s="277">
        <f>IF(H411&gt;0, rate1(1,$L$52,$L$51,$L$54,L411,$L$53,$L$50,P411),"")</f>
        <v>2474.5338787151222</v>
      </c>
      <c r="S411" s="323">
        <f t="shared" si="253"/>
        <v>12.438450983151387</v>
      </c>
      <c r="T411" s="323">
        <f t="shared" si="254"/>
        <v>9.0734989223324302E-3</v>
      </c>
      <c r="U411" s="328">
        <f t="shared" si="255"/>
        <v>7.6046332835450485</v>
      </c>
      <c r="V411" s="336">
        <f t="shared" si="256"/>
        <v>7.6046332835450485</v>
      </c>
      <c r="W411" s="328">
        <f t="shared" si="257"/>
        <v>3.4795053639982143E-3</v>
      </c>
      <c r="X411" s="328">
        <f t="shared" si="258"/>
        <v>29807.09800990803</v>
      </c>
      <c r="Y411" s="328">
        <f t="shared" si="272"/>
        <v>139.76343091833192</v>
      </c>
      <c r="Z411" s="108">
        <f>IF(H411&gt;0, rate1(1,$L$52,$L$51,$L$54,U411,$L$53,$L$50,Y411),"")</f>
        <v>2474.9687391962711</v>
      </c>
      <c r="AA411" s="336">
        <f t="shared" si="259"/>
        <v>12.492790706813361</v>
      </c>
      <c r="AB411" s="336">
        <f t="shared" si="260"/>
        <v>-3.0275547974048045E-4</v>
      </c>
      <c r="AC411" s="328">
        <f t="shared" si="261"/>
        <v>9.0734989223324302E-3</v>
      </c>
      <c r="AD411" s="328">
        <f t="shared" si="262"/>
        <v>-2.2042213451719692</v>
      </c>
      <c r="AE411" s="328">
        <f t="shared" si="263"/>
        <v>-15.941636530733268</v>
      </c>
      <c r="AF411" s="328">
        <f t="shared" si="264"/>
        <v>2184.9741874981059</v>
      </c>
      <c r="AG411" s="328">
        <f t="shared" si="265"/>
        <v>2164.6732792137873</v>
      </c>
      <c r="AH411" s="328">
        <f t="shared" si="266"/>
        <v>7.585268462584426</v>
      </c>
      <c r="AI411" s="328">
        <f t="shared" si="267"/>
        <v>3.6667507365240666</v>
      </c>
      <c r="AJ411" s="328">
        <f t="shared" si="268"/>
        <v>10.858629113980115</v>
      </c>
      <c r="AK411" s="337">
        <f t="shared" si="269"/>
        <v>1999.0911393035428</v>
      </c>
      <c r="AL411" s="42">
        <f t="shared" si="270"/>
        <v>33.576074933189403</v>
      </c>
    </row>
    <row r="412" spans="2:38" ht="15" x14ac:dyDescent="0.15">
      <c r="B412" s="328">
        <f t="shared" si="238"/>
        <v>2184.9741874981059</v>
      </c>
      <c r="C412" s="328">
        <f t="shared" si="239"/>
        <v>2164.6732792137873</v>
      </c>
      <c r="D412" s="328">
        <f t="shared" si="240"/>
        <v>7.585268462584426</v>
      </c>
      <c r="E412" s="328">
        <f t="shared" si="241"/>
        <v>246.67331855357085</v>
      </c>
      <c r="F412" s="328">
        <f t="shared" si="242"/>
        <v>246.78729721808128</v>
      </c>
      <c r="G412" s="328">
        <f t="shared" si="243"/>
        <v>30169.525023244638</v>
      </c>
      <c r="H412" s="313">
        <f t="shared" si="244"/>
        <v>0.02</v>
      </c>
      <c r="I412" s="328">
        <f t="shared" si="245"/>
        <v>16.240726627454933</v>
      </c>
      <c r="J412" s="328">
        <f t="shared" si="246"/>
        <v>859</v>
      </c>
      <c r="K412" s="335">
        <f t="shared" si="247"/>
        <v>-1</v>
      </c>
      <c r="L412" s="323">
        <f t="shared" si="248"/>
        <v>7.5652684625844264</v>
      </c>
      <c r="M412" s="323">
        <f t="shared" si="249"/>
        <v>7.5752684625844262</v>
      </c>
      <c r="N412" s="328">
        <f t="shared" si="250"/>
        <v>-0.10353114292049526</v>
      </c>
      <c r="O412" s="328">
        <f t="shared" si="251"/>
        <v>0.8937474568059951</v>
      </c>
      <c r="P412" s="332">
        <f t="shared" si="271"/>
        <v>138.92184205320422</v>
      </c>
      <c r="Q412" s="328">
        <f t="shared" si="252"/>
        <v>29411.30753892424</v>
      </c>
      <c r="R412" s="277">
        <f>IF(H412&gt;0, rate1(1,$L$52,$L$51,$L$54,L412,$L$53,$L$50,P412),"")</f>
        <v>2473.9688542920535</v>
      </c>
      <c r="S412" s="323">
        <f t="shared" si="253"/>
        <v>13.301642933034476</v>
      </c>
      <c r="T412" s="323">
        <f t="shared" si="254"/>
        <v>8.4160419452978686E-3</v>
      </c>
      <c r="U412" s="328">
        <f t="shared" si="255"/>
        <v>7.585268462584426</v>
      </c>
      <c r="V412" s="336">
        <f t="shared" si="256"/>
        <v>7.585268462584426</v>
      </c>
      <c r="W412" s="328">
        <f t="shared" si="257"/>
        <v>3.4618071513321524E-3</v>
      </c>
      <c r="X412" s="328">
        <f t="shared" si="258"/>
        <v>29545.386275283916</v>
      </c>
      <c r="Y412" s="328">
        <f t="shared" si="272"/>
        <v>139.28886148512436</v>
      </c>
      <c r="Z412" s="108">
        <f>IF(H412&gt;0, rate1(1,$L$52,$L$51,$L$54,U412,$L$53,$L$50,Y412),"")</f>
        <v>2474.4064726316797</v>
      </c>
      <c r="AA412" s="336">
        <f t="shared" si="259"/>
        <v>13.35991854463637</v>
      </c>
      <c r="AB412" s="336">
        <f t="shared" si="260"/>
        <v>-2.800833305519166E-4</v>
      </c>
      <c r="AC412" s="328">
        <f t="shared" si="261"/>
        <v>8.4160419452978686E-3</v>
      </c>
      <c r="AD412" s="328">
        <f t="shared" si="262"/>
        <v>-2.376414011478901</v>
      </c>
      <c r="AE412" s="328">
        <f t="shared" si="263"/>
        <v>-19.690930437816871</v>
      </c>
      <c r="AF412" s="328">
        <f t="shared" si="264"/>
        <v>2184.8622403132404</v>
      </c>
      <c r="AG412" s="328">
        <f t="shared" si="265"/>
        <v>2164.6648631718422</v>
      </c>
      <c r="AH412" s="328">
        <f t="shared" si="266"/>
        <v>7.5659019568608707</v>
      </c>
      <c r="AI412" s="328">
        <f t="shared" si="267"/>
        <v>3.4018382772673132</v>
      </c>
      <c r="AJ412" s="328">
        <f t="shared" si="268"/>
        <v>10.859574069057134</v>
      </c>
      <c r="AK412" s="337">
        <f t="shared" si="269"/>
        <v>1999.2027179067654</v>
      </c>
      <c r="AL412" s="42">
        <f t="shared" si="270"/>
        <v>33.57922467207208</v>
      </c>
    </row>
    <row r="413" spans="2:38" ht="15" x14ac:dyDescent="0.15">
      <c r="B413" s="328">
        <f t="shared" si="238"/>
        <v>2184.8622403132404</v>
      </c>
      <c r="C413" s="328">
        <f t="shared" si="239"/>
        <v>2164.6648631718422</v>
      </c>
      <c r="D413" s="328">
        <f t="shared" si="240"/>
        <v>7.5659019568608707</v>
      </c>
      <c r="E413" s="328">
        <f t="shared" si="241"/>
        <v>246.44462751268861</v>
      </c>
      <c r="F413" s="328">
        <f t="shared" si="242"/>
        <v>246.55897303312975</v>
      </c>
      <c r="G413" s="328">
        <f t="shared" si="243"/>
        <v>29910.723276564288</v>
      </c>
      <c r="H413" s="313">
        <f t="shared" si="244"/>
        <v>0.02</v>
      </c>
      <c r="I413" s="328">
        <f t="shared" si="245"/>
        <v>16.157901713118555</v>
      </c>
      <c r="J413" s="328">
        <f t="shared" si="246"/>
        <v>859</v>
      </c>
      <c r="K413" s="335">
        <f t="shared" si="247"/>
        <v>-1</v>
      </c>
      <c r="L413" s="323">
        <f t="shared" si="248"/>
        <v>7.5459019568608712</v>
      </c>
      <c r="M413" s="323">
        <f t="shared" si="249"/>
        <v>7.555901956860871</v>
      </c>
      <c r="N413" s="328">
        <f t="shared" si="250"/>
        <v>-0.10327544580116665</v>
      </c>
      <c r="O413" s="328">
        <f t="shared" si="251"/>
        <v>0.8240319044244746</v>
      </c>
      <c r="P413" s="332">
        <f t="shared" si="271"/>
        <v>138.44794973624772</v>
      </c>
      <c r="Q413" s="328">
        <f t="shared" si="252"/>
        <v>29151.889523632766</v>
      </c>
      <c r="R413" s="277">
        <f>IF(H413&gt;0, rate1(1,$L$52,$L$51,$L$54,L413,$L$53,$L$50,P413),"")</f>
        <v>2473.4001875917643</v>
      </c>
      <c r="S413" s="323">
        <f t="shared" si="253"/>
        <v>14.303038026317658</v>
      </c>
      <c r="T413" s="323">
        <f t="shared" si="254"/>
        <v>7.7632977968532324E-3</v>
      </c>
      <c r="U413" s="328">
        <f t="shared" si="255"/>
        <v>7.5659019568608707</v>
      </c>
      <c r="V413" s="336">
        <f t="shared" si="256"/>
        <v>7.5659019568608707</v>
      </c>
      <c r="W413" s="328">
        <f t="shared" si="257"/>
        <v>3.4441525298873898E-3</v>
      </c>
      <c r="X413" s="328">
        <f t="shared" si="258"/>
        <v>29285.182542441347</v>
      </c>
      <c r="Y413" s="328">
        <f t="shared" si="272"/>
        <v>138.81465530308438</v>
      </c>
      <c r="Z413" s="108">
        <f>IF(H413&gt;0, rate1(1,$L$52,$L$51,$L$54,U413,$L$53,$L$50,Y413),"")</f>
        <v>2473.8405892276737</v>
      </c>
      <c r="AA413" s="336">
        <f t="shared" si="259"/>
        <v>14.365878788412381</v>
      </c>
      <c r="AB413" s="336">
        <f t="shared" si="260"/>
        <v>-2.5768246027139762E-4</v>
      </c>
      <c r="AC413" s="328">
        <f t="shared" si="261"/>
        <v>7.7632977968532324E-3</v>
      </c>
      <c r="AD413" s="328">
        <f t="shared" si="262"/>
        <v>-2.5762247595482917</v>
      </c>
      <c r="AE413" s="328">
        <f t="shared" si="263"/>
        <v>-24.699493459406785</v>
      </c>
      <c r="AF413" s="328">
        <f t="shared" si="264"/>
        <v>2184.7512015696425</v>
      </c>
      <c r="AG413" s="328">
        <f t="shared" si="265"/>
        <v>2164.6570998740453</v>
      </c>
      <c r="AH413" s="328">
        <f t="shared" si="266"/>
        <v>7.5465337660545497</v>
      </c>
      <c r="AI413" s="328">
        <f t="shared" si="267"/>
        <v>3.1387148087879773</v>
      </c>
      <c r="AJ413" s="328">
        <f t="shared" si="268"/>
        <v>10.860445934281797</v>
      </c>
      <c r="AK413" s="337">
        <f t="shared" si="269"/>
        <v>1999.3053497517965</v>
      </c>
      <c r="AL413" s="42">
        <f t="shared" si="270"/>
        <v>33.582146851152253</v>
      </c>
    </row>
    <row r="414" spans="2:38" ht="15" x14ac:dyDescent="0.15">
      <c r="B414" s="328">
        <f t="shared" si="238"/>
        <v>2184.7512015696425</v>
      </c>
      <c r="C414" s="328">
        <f t="shared" si="239"/>
        <v>2164.6570998740453</v>
      </c>
      <c r="D414" s="328">
        <f t="shared" si="240"/>
        <v>7.5465337660545497</v>
      </c>
      <c r="E414" s="328">
        <f t="shared" si="241"/>
        <v>246.21521287393293</v>
      </c>
      <c r="F414" s="328">
        <f t="shared" si="242"/>
        <v>246.32992019331078</v>
      </c>
      <c r="G414" s="328">
        <f t="shared" si="243"/>
        <v>29653.422545862701</v>
      </c>
      <c r="H414" s="313">
        <f t="shared" si="244"/>
        <v>0.02</v>
      </c>
      <c r="I414" s="328">
        <f t="shared" si="245"/>
        <v>16.075281356477717</v>
      </c>
      <c r="J414" s="328">
        <f t="shared" si="246"/>
        <v>859</v>
      </c>
      <c r="K414" s="335">
        <f t="shared" si="247"/>
        <v>-1</v>
      </c>
      <c r="L414" s="323">
        <f t="shared" si="248"/>
        <v>7.5265337660545502</v>
      </c>
      <c r="M414" s="323">
        <f t="shared" si="249"/>
        <v>7.5365337660545499</v>
      </c>
      <c r="N414" s="328">
        <f t="shared" si="250"/>
        <v>-0.1030196812947608</v>
      </c>
      <c r="O414" s="328">
        <f t="shared" si="251"/>
        <v>0.75488037997370583</v>
      </c>
      <c r="P414" s="332">
        <f t="shared" si="271"/>
        <v>137.97442202165297</v>
      </c>
      <c r="Q414" s="328">
        <f t="shared" si="252"/>
        <v>28893.975321196351</v>
      </c>
      <c r="R414" s="277">
        <f>IF(H414&gt;0, rate1(1,$L$52,$L$51,$L$54,L414,$L$53,$L$50,P414),"")</f>
        <v>2472.82784474747</v>
      </c>
      <c r="S414" s="323">
        <f t="shared" si="253"/>
        <v>15.47872830912211</v>
      </c>
      <c r="T414" s="323">
        <f t="shared" si="254"/>
        <v>7.1152437628002711E-3</v>
      </c>
      <c r="U414" s="328">
        <f t="shared" si="255"/>
        <v>7.5465337660545497</v>
      </c>
      <c r="V414" s="336">
        <f t="shared" si="256"/>
        <v>7.5465337660545497</v>
      </c>
      <c r="W414" s="328">
        <f t="shared" si="257"/>
        <v>3.42654151111077E-3</v>
      </c>
      <c r="X414" s="328">
        <f t="shared" si="258"/>
        <v>29026.484158763196</v>
      </c>
      <c r="Y414" s="328">
        <f t="shared" si="272"/>
        <v>138.34081315944391</v>
      </c>
      <c r="Z414" s="108">
        <f>IF(H414&gt;0, rate1(1,$L$52,$L$51,$L$54,U414,$L$53,$L$50,Y414),"")</f>
        <v>2473.2710554256296</v>
      </c>
      <c r="AA414" s="336">
        <f t="shared" si="259"/>
        <v>15.546927816627903</v>
      </c>
      <c r="AB414" s="336">
        <f t="shared" si="260"/>
        <v>-2.3555087055522836E-4</v>
      </c>
      <c r="AC414" s="328">
        <f t="shared" si="261"/>
        <v>7.1152437628002711E-3</v>
      </c>
      <c r="AD414" s="328">
        <f t="shared" si="262"/>
        <v>-2.8108664533130221</v>
      </c>
      <c r="AE414" s="328">
        <f t="shared" si="263"/>
        <v>-31.540953503267271</v>
      </c>
      <c r="AF414" s="328">
        <f t="shared" si="264"/>
        <v>2184.641066644585</v>
      </c>
      <c r="AG414" s="328">
        <f t="shared" si="265"/>
        <v>2164.6499846302827</v>
      </c>
      <c r="AH414" s="328">
        <f t="shared" si="266"/>
        <v>7.5271638898442088</v>
      </c>
      <c r="AI414" s="328">
        <f t="shared" si="267"/>
        <v>2.8773712565206471</v>
      </c>
      <c r="AJ414" s="328">
        <f t="shared" si="268"/>
        <v>10.861245204075274</v>
      </c>
      <c r="AK414" s="337">
        <f t="shared" si="269"/>
        <v>1999.3992309818861</v>
      </c>
      <c r="AL414" s="42">
        <f t="shared" si="270"/>
        <v>33.584843007172999</v>
      </c>
    </row>
    <row r="415" spans="2:38" ht="15" x14ac:dyDescent="0.15">
      <c r="B415" s="328">
        <f t="shared" si="238"/>
        <v>2184.641066644585</v>
      </c>
      <c r="C415" s="328">
        <f t="shared" si="239"/>
        <v>2164.6499846302827</v>
      </c>
      <c r="D415" s="328">
        <f t="shared" si="240"/>
        <v>7.5271638898442088</v>
      </c>
      <c r="E415" s="328">
        <f t="shared" si="241"/>
        <v>245.98508469903049</v>
      </c>
      <c r="F415" s="328">
        <f t="shared" si="242"/>
        <v>246.10014878648172</v>
      </c>
      <c r="G415" s="328">
        <f t="shared" si="243"/>
        <v>29397.62010872797</v>
      </c>
      <c r="H415" s="313">
        <f t="shared" si="244"/>
        <v>0.02</v>
      </c>
      <c r="I415" s="328">
        <f t="shared" si="245"/>
        <v>15.992865611441813</v>
      </c>
      <c r="J415" s="328">
        <f t="shared" si="246"/>
        <v>859</v>
      </c>
      <c r="K415" s="335">
        <f t="shared" si="247"/>
        <v>-1</v>
      </c>
      <c r="L415" s="323">
        <f t="shared" si="248"/>
        <v>7.5071638898442092</v>
      </c>
      <c r="M415" s="323">
        <f t="shared" si="249"/>
        <v>7.517163889844209</v>
      </c>
      <c r="N415" s="328">
        <f t="shared" si="250"/>
        <v>-0.10276384938526917</v>
      </c>
      <c r="O415" s="328">
        <f t="shared" si="251"/>
        <v>0.6862900138817789</v>
      </c>
      <c r="P415" s="332">
        <f t="shared" si="271"/>
        <v>137.50125970240757</v>
      </c>
      <c r="Q415" s="328">
        <f t="shared" si="252"/>
        <v>28637.56219493382</v>
      </c>
      <c r="R415" s="277">
        <f>IF(H415&gt;0, rate1(1,$L$52,$L$51,$L$54,L415,$L$53,$L$50,P415),"")</f>
        <v>2472.2517914798123</v>
      </c>
      <c r="S415" s="323">
        <f t="shared" si="253"/>
        <v>16.878570635797814</v>
      </c>
      <c r="T415" s="323">
        <f t="shared" si="254"/>
        <v>6.4718576843176808E-3</v>
      </c>
      <c r="U415" s="328">
        <f t="shared" si="255"/>
        <v>7.5271638898442088</v>
      </c>
      <c r="V415" s="336">
        <f t="shared" si="256"/>
        <v>7.5271638898442088</v>
      </c>
      <c r="W415" s="328">
        <f t="shared" si="257"/>
        <v>3.4089741065201906E-3</v>
      </c>
      <c r="X415" s="328">
        <f t="shared" si="258"/>
        <v>28769.288415150029</v>
      </c>
      <c r="Y415" s="328">
        <f t="shared" si="272"/>
        <v>137.86733584474356</v>
      </c>
      <c r="Z415" s="108">
        <f>IF(H415&gt;0, rate1(1,$L$52,$L$51,$L$54,U415,$L$53,$L$50,Y415),"")</f>
        <v>2472.6978372589792</v>
      </c>
      <c r="AA415" s="336">
        <f t="shared" si="259"/>
        <v>16.953149489179797</v>
      </c>
      <c r="AB415" s="336">
        <f t="shared" si="260"/>
        <v>-2.1368658952467806E-4</v>
      </c>
      <c r="AC415" s="328">
        <f t="shared" si="261"/>
        <v>6.4718576843176808E-3</v>
      </c>
      <c r="AD415" s="328">
        <f t="shared" si="262"/>
        <v>-3.0903028118901803</v>
      </c>
      <c r="AE415" s="328">
        <f t="shared" si="263"/>
        <v>-41.132593241427706</v>
      </c>
      <c r="AF415" s="328">
        <f t="shared" si="264"/>
        <v>2184.5318309375152</v>
      </c>
      <c r="AG415" s="328">
        <f t="shared" si="265"/>
        <v>2164.6435127725986</v>
      </c>
      <c r="AH415" s="328">
        <f t="shared" si="266"/>
        <v>7.5077923279072287</v>
      </c>
      <c r="AI415" s="328">
        <f t="shared" si="267"/>
        <v>2.6177987641152969</v>
      </c>
      <c r="AJ415" s="328">
        <f t="shared" si="268"/>
        <v>10.861972370398639</v>
      </c>
      <c r="AK415" s="337">
        <f t="shared" si="269"/>
        <v>1999.4845548875771</v>
      </c>
      <c r="AL415" s="42">
        <f t="shared" si="270"/>
        <v>33.587314669082353</v>
      </c>
    </row>
    <row r="416" spans="2:38" ht="15" x14ac:dyDescent="0.15">
      <c r="B416" s="328">
        <f t="shared" ref="B416:B479" si="273">IF(H416&gt;0, AF415,"")</f>
        <v>2184.5318309375152</v>
      </c>
      <c r="C416" s="328">
        <f t="shared" ref="C416:C479" si="274">IF(H416&gt;0, AG415,"")</f>
        <v>2164.6435127725986</v>
      </c>
      <c r="D416" s="328">
        <f t="shared" ref="D416:D479" si="275">IF(H416&gt;0, AH415,"")</f>
        <v>7.5077923279072287</v>
      </c>
      <c r="E416" s="328">
        <f t="shared" si="241"/>
        <v>245.75425299866262</v>
      </c>
      <c r="F416" s="328">
        <f t="shared" ref="F416:F479" si="276">IF(H416&gt;0, (E416+E415)/2,"")</f>
        <v>245.86966884884657</v>
      </c>
      <c r="G416" s="328">
        <f t="shared" ref="G416:G479" si="277">IF(H416&gt;0, F416*$S$53*$C$55*(B416-C416+N416)^1.5,"")</f>
        <v>29143.313187519369</v>
      </c>
      <c r="H416" s="313">
        <f t="shared" ref="H416:H479" si="278">dv(S415)</f>
        <v>0.02</v>
      </c>
      <c r="I416" s="328">
        <f t="shared" ref="I416:I479" si="279">IF(H416&gt;0, (B416-C416)*B$19,"")</f>
        <v>15.910654531933325</v>
      </c>
      <c r="J416" s="328">
        <f t="shared" si="246"/>
        <v>859</v>
      </c>
      <c r="K416" s="335">
        <f t="shared" ref="K416:K479" si="280">IF(H416&gt;0, IF((1-S415-0.015)&gt;0,1,-1),"")</f>
        <v>-1</v>
      </c>
      <c r="L416" s="323">
        <f t="shared" ref="L416:L479" si="281">IF(H416&gt;0, D416+K416*H416,"")</f>
        <v>7.4877923279072292</v>
      </c>
      <c r="M416" s="323">
        <f t="shared" ref="M416:M479" si="282">IF(H416&gt;0, (D416+L416)/2,"")</f>
        <v>7.4977923279072289</v>
      </c>
      <c r="N416" s="328">
        <f t="shared" ref="N416:N479" si="283">IF(H416&gt;0, 2*($P$53*M416/$S$52/$S$51)^2-(B416-C416)*2,"")</f>
        <v>-0.1025079500566477</v>
      </c>
      <c r="O416" s="328">
        <f t="shared" ref="O416:O479" si="284">IF(wh(B415,$F$51,$F$52,$F$53)&gt;0,wh(B415,$F$51,$F$52,$F$53),O415)</f>
        <v>0.61825795061779942</v>
      </c>
      <c r="P416" s="332">
        <f t="shared" si="271"/>
        <v>137.02846357484901</v>
      </c>
      <c r="Q416" s="328">
        <f t="shared" ref="Q416:Q479" si="285">IF(H416&gt;0, M416/$S$54*(B416-C416+N416/2)*E416-J416,"")</f>
        <v>28382.647353120759</v>
      </c>
      <c r="R416" s="277">
        <f>IF(H416&gt;0, rate1(1,$L$52,$L$51,$L$54,L416,$L$53,$L$50,P416),"")</f>
        <v>2471.6719930906306</v>
      </c>
      <c r="S416" s="323">
        <f t="shared" ref="S416:S479" si="286">IF(H416&gt;0, Q416/O416/R416,"")</f>
        <v>18.573440322815518</v>
      </c>
      <c r="T416" s="323">
        <f t="shared" ref="T416:T479" si="287">IF(H416&gt;0, N416/(1-S416),"")</f>
        <v>5.8331179423964071E-3</v>
      </c>
      <c r="U416" s="328">
        <f t="shared" ref="U416:U479" si="288">L416-K416*H416</f>
        <v>7.5077923279072287</v>
      </c>
      <c r="V416" s="336">
        <f t="shared" ref="V416:V479" si="289">IF(H416&gt;0, (D416+U416)/2,"")</f>
        <v>7.5077923279072287</v>
      </c>
      <c r="W416" s="328">
        <f t="shared" ref="W416:W479" si="290">IF(H416&gt;0, 2*($P$53*V416/$S$52/$S$51)^2-(B416-C416)*2,"")</f>
        <v>3.3914503275838115E-3</v>
      </c>
      <c r="X416" s="328">
        <f t="shared" ref="X416:X479" si="291">IF(H416&gt;0, V416/$S$54*(B416-C416+W416/2)*F416-J416,"")</f>
        <v>28513.592546978365</v>
      </c>
      <c r="Y416" s="328">
        <f t="shared" si="272"/>
        <v>137.39422415285696</v>
      </c>
      <c r="Z416" s="108">
        <f>IF(H416&gt;0, rate1(1,$L$52,$L$51,$L$54,U416,$L$53,$L$50,Y416),"")</f>
        <v>2472.1209003470667</v>
      </c>
      <c r="AA416" s="336">
        <f t="shared" ref="AA416:AA479" si="292">IF(H416&gt;0, X416/O416/Z416,"")</f>
        <v>18.655741828213106</v>
      </c>
      <c r="AB416" s="336">
        <f t="shared" ref="AB416:AB479" si="293">IF(H416&gt;0, W416/(1-AA416),"")</f>
        <v>-1.9208767100142016E-4</v>
      </c>
      <c r="AC416" s="328">
        <f t="shared" ref="AC416:AC479" si="294">IF(H416&gt;0, delta_z(N416,S416,H416,AE415,AB416),"")</f>
        <v>5.8331179423964071E-3</v>
      </c>
      <c r="AD416" s="328">
        <f t="shared" ref="AD416:AD479" si="295">IF(H416&gt;0, H416/AC416*K416,"")</f>
        <v>-3.4286980303682055</v>
      </c>
      <c r="AE416" s="328">
        <f t="shared" ref="AE416:AE479" si="296">IF(H416&gt;0, (AD416-AD415)/(AC416+AC415)*2,"")</f>
        <v>-55.001363471760094</v>
      </c>
      <c r="AF416" s="328">
        <f t="shared" ref="AF416:AF479" si="297">IF(H416&gt;0, B416-(AC416-N416),"")</f>
        <v>2184.4234898695163</v>
      </c>
      <c r="AG416" s="328">
        <f t="shared" ref="AG416:AG479" si="298">IF(H416&gt;0, C416-AC416,"")</f>
        <v>2164.637679654656</v>
      </c>
      <c r="AH416" s="328">
        <f t="shared" ref="AH416:AH479" si="299">IF(H416&gt;0, $S$54*$S$53*$C$55*SQRT(AF416-AG416),"")</f>
        <v>7.488419079919697</v>
      </c>
      <c r="AI416" s="328">
        <f t="shared" ref="AI416:AI479" si="300">IF(H416&gt;0, AC416/R416*1000000,"")</f>
        <v>2.3599886872944471</v>
      </c>
      <c r="AJ416" s="328">
        <f t="shared" ref="AJ416:AJ479" si="301">IF(H416&gt;0, AJ415+AI416/3600,"")</f>
        <v>10.862627922811777</v>
      </c>
      <c r="AK416" s="337">
        <f t="shared" ref="AK416:AK479" si="302">IF(H416&gt;0, AK415+AI415*G415/1000000,"")</f>
        <v>1999.5615119411657</v>
      </c>
      <c r="AL416" s="42">
        <f t="shared" ref="AL416:AL447" si="303">IF(H416&gt;0, AL415+AI415*J415/1000000,"")</f>
        <v>33.58956335822073</v>
      </c>
    </row>
    <row r="417" spans="2:38" ht="15" x14ac:dyDescent="0.15">
      <c r="B417" s="328">
        <f t="shared" si="273"/>
        <v>2184.4234898695163</v>
      </c>
      <c r="C417" s="328">
        <f t="shared" si="274"/>
        <v>2164.637679654656</v>
      </c>
      <c r="D417" s="328">
        <f t="shared" si="275"/>
        <v>7.488419079919697</v>
      </c>
      <c r="E417" s="328">
        <f t="shared" si="241"/>
        <v>245.52272773364626</v>
      </c>
      <c r="F417" s="328">
        <f t="shared" si="276"/>
        <v>245.63849036615443</v>
      </c>
      <c r="G417" s="328">
        <f t="shared" si="277"/>
        <v>28890.498950305457</v>
      </c>
      <c r="H417" s="313">
        <f t="shared" si="278"/>
        <v>0.02</v>
      </c>
      <c r="I417" s="328">
        <f t="shared" si="279"/>
        <v>15.828648171888199</v>
      </c>
      <c r="J417" s="328">
        <f t="shared" si="246"/>
        <v>859</v>
      </c>
      <c r="K417" s="335">
        <f t="shared" si="280"/>
        <v>-1</v>
      </c>
      <c r="L417" s="323">
        <f t="shared" si="281"/>
        <v>7.4684190799196974</v>
      </c>
      <c r="M417" s="323">
        <f t="shared" si="282"/>
        <v>7.4784190799196972</v>
      </c>
      <c r="N417" s="328">
        <f t="shared" si="283"/>
        <v>-0.1022519832927955</v>
      </c>
      <c r="O417" s="328">
        <f t="shared" si="284"/>
        <v>0.55078134834861991</v>
      </c>
      <c r="P417" s="332">
        <f t="shared" si="271"/>
        <v>136.55603443869038</v>
      </c>
      <c r="Q417" s="328">
        <f t="shared" si="285"/>
        <v>28129.227949922741</v>
      </c>
      <c r="R417" s="277">
        <f>IF(H417&gt;0, rate1(1,$L$52,$L$51,$L$54,L417,$L$53,$L$50,P417),"")</f>
        <v>2471.0884144566239</v>
      </c>
      <c r="S417" s="323">
        <f t="shared" si="286"/>
        <v>20.667612152966168</v>
      </c>
      <c r="T417" s="323">
        <f t="shared" si="287"/>
        <v>5.1990034426916635E-3</v>
      </c>
      <c r="U417" s="328">
        <f t="shared" si="288"/>
        <v>7.488419079919697</v>
      </c>
      <c r="V417" s="336">
        <f t="shared" si="289"/>
        <v>7.488419079919697</v>
      </c>
      <c r="W417" s="328">
        <f t="shared" si="290"/>
        <v>3.3739701858266358E-3</v>
      </c>
      <c r="X417" s="328">
        <f t="shared" si="291"/>
        <v>28259.393735042413</v>
      </c>
      <c r="Y417" s="328">
        <f t="shared" si="272"/>
        <v>136.92147888101596</v>
      </c>
      <c r="Z417" s="108">
        <f>IF(H417&gt;0, rate1(1,$L$52,$L$51,$L$54,U417,$L$53,$L$50,Y417),"")</f>
        <v>2471.5402098888953</v>
      </c>
      <c r="AA417" s="336">
        <f t="shared" si="292"/>
        <v>20.759454394841732</v>
      </c>
      <c r="AB417" s="336">
        <f t="shared" si="293"/>
        <v>-1.7075219378058441E-4</v>
      </c>
      <c r="AC417" s="328">
        <f t="shared" si="294"/>
        <v>5.1990034426916635E-3</v>
      </c>
      <c r="AD417" s="328">
        <f t="shared" si="295"/>
        <v>-3.8468910860434944</v>
      </c>
      <c r="AE417" s="328">
        <f t="shared" si="296"/>
        <v>-75.813715436552982</v>
      </c>
      <c r="AF417" s="328">
        <f t="shared" si="297"/>
        <v>2184.316038882781</v>
      </c>
      <c r="AG417" s="328">
        <f t="shared" si="298"/>
        <v>2164.6324806512134</v>
      </c>
      <c r="AH417" s="328">
        <f t="shared" si="299"/>
        <v>7.4690441455559649</v>
      </c>
      <c r="AI417" s="328">
        <f t="shared" si="300"/>
        <v>2.1039325878733846</v>
      </c>
      <c r="AJ417" s="328">
        <f t="shared" si="301"/>
        <v>10.863212348530631</v>
      </c>
      <c r="AK417" s="337">
        <f t="shared" si="302"/>
        <v>1999.6302898305985</v>
      </c>
      <c r="AL417" s="42">
        <f t="shared" si="303"/>
        <v>33.591590588503117</v>
      </c>
    </row>
    <row r="418" spans="2:38" ht="15" x14ac:dyDescent="0.15">
      <c r="B418" s="328">
        <f t="shared" si="273"/>
        <v>2184.316038882781</v>
      </c>
      <c r="C418" s="328">
        <f t="shared" si="274"/>
        <v>2164.6324806512134</v>
      </c>
      <c r="D418" s="328">
        <f t="shared" si="275"/>
        <v>7.4690441455559649</v>
      </c>
      <c r="E418" s="328">
        <f t="shared" si="241"/>
        <v>245.29051881607307</v>
      </c>
      <c r="F418" s="328">
        <f t="shared" si="276"/>
        <v>245.40662327485967</v>
      </c>
      <c r="G418" s="328">
        <f t="shared" si="277"/>
        <v>28639.174511779325</v>
      </c>
      <c r="H418" s="313">
        <f t="shared" si="278"/>
        <v>0.02</v>
      </c>
      <c r="I418" s="328">
        <f t="shared" si="279"/>
        <v>15.746846585254026</v>
      </c>
      <c r="J418" s="328">
        <f t="shared" si="246"/>
        <v>859</v>
      </c>
      <c r="K418" s="335">
        <f t="shared" si="280"/>
        <v>-1</v>
      </c>
      <c r="L418" s="323">
        <f t="shared" si="281"/>
        <v>7.4490441455559653</v>
      </c>
      <c r="M418" s="323">
        <f t="shared" si="282"/>
        <v>7.4590441455559651</v>
      </c>
      <c r="N418" s="328">
        <f t="shared" si="283"/>
        <v>-0.1019959490776543</v>
      </c>
      <c r="O418" s="328">
        <f t="shared" si="284"/>
        <v>0.48385737860568767</v>
      </c>
      <c r="P418" s="332">
        <f t="shared" si="271"/>
        <v>136.08397309703318</v>
      </c>
      <c r="Q418" s="328">
        <f t="shared" si="285"/>
        <v>27877.30108630535</v>
      </c>
      <c r="R418" s="277">
        <f>IF(H418&gt;0, rate1(1,$L$52,$L$51,$L$54,L418,$L$53,$L$50,P418),"")</f>
        <v>2470.5010200228808</v>
      </c>
      <c r="S418" s="323">
        <f t="shared" si="286"/>
        <v>23.321061804288153</v>
      </c>
      <c r="T418" s="323">
        <f t="shared" si="287"/>
        <v>4.5694936007954429E-3</v>
      </c>
      <c r="U418" s="328">
        <f t="shared" si="288"/>
        <v>7.4690441455559649</v>
      </c>
      <c r="V418" s="336">
        <f t="shared" si="289"/>
        <v>7.4690441455559649</v>
      </c>
      <c r="W418" s="328">
        <f t="shared" si="290"/>
        <v>3.3565336927594558E-3</v>
      </c>
      <c r="X418" s="328">
        <f t="shared" si="291"/>
        <v>28006.689106472779</v>
      </c>
      <c r="Y418" s="328">
        <f t="shared" si="272"/>
        <v>136.44910082982341</v>
      </c>
      <c r="Z418" s="108">
        <f>IF(H418&gt;0, rate1(1,$L$52,$L$51,$L$54,U418,$L$53,$L$50,Y418),"")</f>
        <v>2470.9557306567449</v>
      </c>
      <c r="AA418" s="336">
        <f t="shared" si="292"/>
        <v>23.424991259740565</v>
      </c>
      <c r="AB418" s="336">
        <f t="shared" si="293"/>
        <v>-1.4967826091354683E-4</v>
      </c>
      <c r="AC418" s="328">
        <f t="shared" si="294"/>
        <v>4.5694936007954429E-3</v>
      </c>
      <c r="AD418" s="328">
        <f t="shared" si="295"/>
        <v>-4.3768526115275588</v>
      </c>
      <c r="AE418" s="328">
        <f t="shared" si="296"/>
        <v>-108.50420962913687</v>
      </c>
      <c r="AF418" s="328">
        <f t="shared" si="297"/>
        <v>2184.2094734401026</v>
      </c>
      <c r="AG418" s="328">
        <f t="shared" si="298"/>
        <v>2164.6279111576127</v>
      </c>
      <c r="AH418" s="328">
        <f t="shared" si="299"/>
        <v>7.4496675244890449</v>
      </c>
      <c r="AI418" s="328">
        <f t="shared" si="300"/>
        <v>1.8496222279451324</v>
      </c>
      <c r="AJ418" s="328">
        <f t="shared" si="301"/>
        <v>10.863726132482839</v>
      </c>
      <c r="AK418" s="337">
        <f t="shared" si="302"/>
        <v>1999.6910734928199</v>
      </c>
      <c r="AL418" s="42">
        <f t="shared" si="303"/>
        <v>33.593397866596099</v>
      </c>
    </row>
    <row r="419" spans="2:38" ht="15" x14ac:dyDescent="0.15">
      <c r="B419" s="328">
        <f t="shared" si="273"/>
        <v>2184.2094734401026</v>
      </c>
      <c r="C419" s="328">
        <f t="shared" si="274"/>
        <v>2164.6279111576127</v>
      </c>
      <c r="D419" s="328">
        <f t="shared" si="275"/>
        <v>7.4496675244890449</v>
      </c>
      <c r="E419" s="328">
        <f t="shared" si="241"/>
        <v>245.05763611043363</v>
      </c>
      <c r="F419" s="328">
        <f t="shared" si="276"/>
        <v>245.17407746325335</v>
      </c>
      <c r="G419" s="328">
        <f t="shared" si="277"/>
        <v>28389.336934168852</v>
      </c>
      <c r="H419" s="313">
        <f t="shared" si="278"/>
        <v>0.02</v>
      </c>
      <c r="I419" s="328">
        <f t="shared" si="279"/>
        <v>15.66524982599185</v>
      </c>
      <c r="J419" s="328">
        <f t="shared" si="246"/>
        <v>859</v>
      </c>
      <c r="K419" s="335">
        <f t="shared" si="280"/>
        <v>-1</v>
      </c>
      <c r="L419" s="323">
        <f t="shared" si="281"/>
        <v>7.4296675244890453</v>
      </c>
      <c r="M419" s="323">
        <f t="shared" si="282"/>
        <v>7.4396675244890451</v>
      </c>
      <c r="N419" s="328">
        <f t="shared" si="283"/>
        <v>-0.10173984739510189</v>
      </c>
      <c r="O419" s="328">
        <f t="shared" si="284"/>
        <v>0.41748322596031961</v>
      </c>
      <c r="P419" s="332">
        <f t="shared" si="271"/>
        <v>135.61228035640096</v>
      </c>
      <c r="Q419" s="328">
        <f t="shared" si="285"/>
        <v>27626.863810940675</v>
      </c>
      <c r="R419" s="277">
        <f>IF(H419&gt;0, rate1(1,$L$52,$L$51,$L$54,L419,$L$53,$L$50,P419),"")</f>
        <v>2469.9097737963216</v>
      </c>
      <c r="S419" s="323">
        <f t="shared" si="286"/>
        <v>26.79239068467918</v>
      </c>
      <c r="T419" s="323">
        <f t="shared" si="287"/>
        <v>3.9445683278803581E-3</v>
      </c>
      <c r="U419" s="328">
        <f t="shared" si="288"/>
        <v>7.4496675244890449</v>
      </c>
      <c r="V419" s="336">
        <f t="shared" si="289"/>
        <v>7.4496675244890449</v>
      </c>
      <c r="W419" s="328">
        <f t="shared" si="290"/>
        <v>3.339140859829115E-3</v>
      </c>
      <c r="X419" s="328">
        <f t="shared" si="291"/>
        <v>27755.47573564975</v>
      </c>
      <c r="Y419" s="328">
        <f t="shared" si="272"/>
        <v>135.97709080328659</v>
      </c>
      <c r="Z419" s="108">
        <f>IF(H419&gt;0, rate1(1,$L$52,$L$51,$L$54,U419,$L$53,$L$50,Y419),"")</f>
        <v>2470.3674269897001</v>
      </c>
      <c r="AA419" s="336">
        <f t="shared" si="292"/>
        <v>26.912131280800409</v>
      </c>
      <c r="AB419" s="336">
        <f t="shared" si="293"/>
        <v>-1.2886399901436323E-4</v>
      </c>
      <c r="AC419" s="328">
        <f t="shared" si="294"/>
        <v>3.9445683278803581E-3</v>
      </c>
      <c r="AD419" s="328">
        <f t="shared" si="295"/>
        <v>-5.0702632931059259</v>
      </c>
      <c r="AE419" s="328">
        <f t="shared" si="296"/>
        <v>-162.88598494754288</v>
      </c>
      <c r="AF419" s="328">
        <f t="shared" si="297"/>
        <v>2184.1037890243797</v>
      </c>
      <c r="AG419" s="328">
        <f t="shared" si="298"/>
        <v>2164.6239665892849</v>
      </c>
      <c r="AH419" s="328">
        <f t="shared" si="299"/>
        <v>7.4302892163905163</v>
      </c>
      <c r="AI419" s="328">
        <f t="shared" si="300"/>
        <v>1.5970495642103737</v>
      </c>
      <c r="AJ419" s="328">
        <f t="shared" si="301"/>
        <v>10.864169757361786</v>
      </c>
      <c r="AK419" s="337">
        <f t="shared" si="302"/>
        <v>1999.7440451465868</v>
      </c>
      <c r="AL419" s="42">
        <f t="shared" si="303"/>
        <v>33.594986692089904</v>
      </c>
    </row>
    <row r="420" spans="2:38" ht="15" x14ac:dyDescent="0.15">
      <c r="B420" s="328">
        <f t="shared" si="273"/>
        <v>2184.1037890243797</v>
      </c>
      <c r="C420" s="328">
        <f t="shared" si="274"/>
        <v>2164.6239665892849</v>
      </c>
      <c r="D420" s="328">
        <f t="shared" si="275"/>
        <v>7.4302892163905163</v>
      </c>
      <c r="E420" s="328">
        <f t="shared" si="241"/>
        <v>244.82408943469923</v>
      </c>
      <c r="F420" s="328">
        <f t="shared" si="276"/>
        <v>244.94086277256645</v>
      </c>
      <c r="G420" s="328">
        <f t="shared" si="277"/>
        <v>28140.983228125631</v>
      </c>
      <c r="H420" s="313">
        <f t="shared" si="278"/>
        <v>0.02</v>
      </c>
      <c r="I420" s="328">
        <f t="shared" si="279"/>
        <v>15.583857948075821</v>
      </c>
      <c r="J420" s="328">
        <f t="shared" si="246"/>
        <v>859</v>
      </c>
      <c r="K420" s="335">
        <f t="shared" si="280"/>
        <v>-1</v>
      </c>
      <c r="L420" s="323">
        <f t="shared" si="281"/>
        <v>7.4102892163905167</v>
      </c>
      <c r="M420" s="323">
        <f t="shared" si="282"/>
        <v>7.4202892163905165</v>
      </c>
      <c r="N420" s="328">
        <f t="shared" si="283"/>
        <v>-0.10148367822899473</v>
      </c>
      <c r="O420" s="328">
        <f t="shared" si="284"/>
        <v>0.35165608770909174</v>
      </c>
      <c r="P420" s="332">
        <f t="shared" si="271"/>
        <v>135.14095702676138</v>
      </c>
      <c r="Q420" s="328">
        <f t="shared" si="285"/>
        <v>27377.913121091256</v>
      </c>
      <c r="R420" s="277">
        <f>IF(H420&gt;0, rate1(1,$L$52,$L$51,$L$54,L420,$L$53,$L$50,P420),"")</f>
        <v>2469.314639339003</v>
      </c>
      <c r="S420" s="323">
        <f t="shared" si="286"/>
        <v>31.528678625935406</v>
      </c>
      <c r="T420" s="323">
        <f t="shared" si="287"/>
        <v>3.3242080167459344E-3</v>
      </c>
      <c r="U420" s="328">
        <f t="shared" si="288"/>
        <v>7.4302892163905163</v>
      </c>
      <c r="V420" s="336">
        <f t="shared" si="289"/>
        <v>7.4302892163905163</v>
      </c>
      <c r="W420" s="328">
        <f t="shared" si="290"/>
        <v>3.3217916985748275E-3</v>
      </c>
      <c r="X420" s="328">
        <f t="shared" si="291"/>
        <v>27505.750645095763</v>
      </c>
      <c r="Y420" s="328">
        <f t="shared" si="272"/>
        <v>135.50544960883909</v>
      </c>
      <c r="Z420" s="108">
        <f>IF(H420&gt;0, rate1(1,$L$52,$L$51,$L$54,U420,$L$53,$L$50,Y420),"")</f>
        <v>2469.7752627870482</v>
      </c>
      <c r="AA420" s="336">
        <f t="shared" si="292"/>
        <v>31.669989909612159</v>
      </c>
      <c r="AB420" s="336">
        <f t="shared" si="293"/>
        <v>-1.0830755759504694E-4</v>
      </c>
      <c r="AC420" s="328">
        <f t="shared" si="294"/>
        <v>3.3242080167459344E-3</v>
      </c>
      <c r="AD420" s="328">
        <f t="shared" si="295"/>
        <v>-6.0164706598529865</v>
      </c>
      <c r="AE420" s="328">
        <f t="shared" si="296"/>
        <v>-260.34846083731242</v>
      </c>
      <c r="AF420" s="328">
        <f t="shared" si="297"/>
        <v>2183.9989811381338</v>
      </c>
      <c r="AG420" s="328">
        <f t="shared" si="298"/>
        <v>2164.6206423812682</v>
      </c>
      <c r="AH420" s="328">
        <f t="shared" si="299"/>
        <v>7.4109092209303293</v>
      </c>
      <c r="AI420" s="328">
        <f t="shared" si="300"/>
        <v>1.3462067424650968</v>
      </c>
      <c r="AJ420" s="328">
        <f t="shared" si="301"/>
        <v>10.864543703679137</v>
      </c>
      <c r="AK420" s="337">
        <f t="shared" si="302"/>
        <v>1999.7893843247657</v>
      </c>
      <c r="AL420" s="42">
        <f t="shared" si="303"/>
        <v>33.59635855766556</v>
      </c>
    </row>
    <row r="421" spans="2:38" ht="15" x14ac:dyDescent="0.15">
      <c r="B421" s="328">
        <f t="shared" si="273"/>
        <v>2183.9989811381338</v>
      </c>
      <c r="C421" s="328">
        <f t="shared" si="274"/>
        <v>2164.6206423812682</v>
      </c>
      <c r="D421" s="328">
        <f t="shared" si="275"/>
        <v>7.4109092209303293</v>
      </c>
      <c r="E421" s="328">
        <f t="shared" si="241"/>
        <v>244.58988856137393</v>
      </c>
      <c r="F421" s="328">
        <f t="shared" si="276"/>
        <v>244.70698899803659</v>
      </c>
      <c r="G421" s="328">
        <f t="shared" si="277"/>
        <v>27894.110353597553</v>
      </c>
      <c r="H421" s="313">
        <f t="shared" si="278"/>
        <v>0.02</v>
      </c>
      <c r="I421" s="328">
        <f t="shared" si="279"/>
        <v>15.502671005492449</v>
      </c>
      <c r="J421" s="328">
        <f t="shared" si="246"/>
        <v>859</v>
      </c>
      <c r="K421" s="335">
        <f t="shared" si="280"/>
        <v>-1</v>
      </c>
      <c r="L421" s="323">
        <f t="shared" si="281"/>
        <v>7.3909092209303298</v>
      </c>
      <c r="M421" s="323">
        <f t="shared" si="282"/>
        <v>7.4009092209303295</v>
      </c>
      <c r="N421" s="328">
        <f t="shared" si="283"/>
        <v>-0.10122744156313956</v>
      </c>
      <c r="O421" s="328">
        <f t="shared" si="284"/>
        <v>0.28637317356793091</v>
      </c>
      <c r="P421" s="332">
        <f t="shared" si="271"/>
        <v>134.67000392154554</v>
      </c>
      <c r="Q421" s="328">
        <f t="shared" si="285"/>
        <v>27130.44596347832</v>
      </c>
      <c r="R421" s="277">
        <f>IF(H421&gt;0, rate1(1,$L$52,$L$51,$L$54,L421,$L$53,$L$50,P421),"")</f>
        <v>2468.7155797612959</v>
      </c>
      <c r="S421" s="323">
        <f t="shared" si="286"/>
        <v>38.375455415933715</v>
      </c>
      <c r="T421" s="323">
        <f t="shared" si="287"/>
        <v>2.7083935282293521E-3</v>
      </c>
      <c r="U421" s="328">
        <f t="shared" si="288"/>
        <v>7.4109092209303293</v>
      </c>
      <c r="V421" s="336">
        <f t="shared" si="289"/>
        <v>7.4109092209303293</v>
      </c>
      <c r="W421" s="328">
        <f t="shared" si="290"/>
        <v>3.3044862205073855E-3</v>
      </c>
      <c r="X421" s="328">
        <f t="shared" si="291"/>
        <v>27257.510806350965</v>
      </c>
      <c r="Y421" s="328">
        <f t="shared" si="272"/>
        <v>135.03417805736001</v>
      </c>
      <c r="Z421" s="108">
        <f>IF(H421&gt;0, rate1(1,$L$52,$L$51,$L$54,U421,$L$53,$L$50,Y421),"")</f>
        <v>2469.1792015015476</v>
      </c>
      <c r="AA421" s="336">
        <f t="shared" si="292"/>
        <v>38.547946754714509</v>
      </c>
      <c r="AB421" s="336">
        <f t="shared" si="293"/>
        <v>-8.8007108407132148E-5</v>
      </c>
      <c r="AC421" s="328">
        <f t="shared" si="294"/>
        <v>2.7083935282293521E-3</v>
      </c>
      <c r="AD421" s="328">
        <f t="shared" si="295"/>
        <v>-7.3844512592212785</v>
      </c>
      <c r="AE421" s="328">
        <f t="shared" si="296"/>
        <v>-453.52924079917705</v>
      </c>
      <c r="AF421" s="328">
        <f t="shared" si="297"/>
        <v>2183.8950453030425</v>
      </c>
      <c r="AG421" s="328">
        <f t="shared" si="298"/>
        <v>2164.6179339877399</v>
      </c>
      <c r="AH421" s="328">
        <f t="shared" si="299"/>
        <v>7.3915275377771259</v>
      </c>
      <c r="AI421" s="328">
        <f t="shared" si="300"/>
        <v>1.097086092230694</v>
      </c>
      <c r="AJ421" s="328">
        <f t="shared" si="301"/>
        <v>10.864848449815868</v>
      </c>
      <c r="AK421" s="337">
        <f t="shared" si="302"/>
        <v>1999.827267906127</v>
      </c>
      <c r="AL421" s="42">
        <f t="shared" si="303"/>
        <v>33.597514949257338</v>
      </c>
    </row>
    <row r="422" spans="2:38" ht="15" x14ac:dyDescent="0.15">
      <c r="B422" s="328">
        <f t="shared" si="273"/>
        <v>2183.8950453030425</v>
      </c>
      <c r="C422" s="328">
        <f t="shared" si="274"/>
        <v>2164.6179339877399</v>
      </c>
      <c r="D422" s="328">
        <f t="shared" si="275"/>
        <v>7.3915275377771259</v>
      </c>
      <c r="E422" s="328">
        <f t="shared" si="241"/>
        <v>244.35504321852491</v>
      </c>
      <c r="F422" s="328">
        <f t="shared" si="276"/>
        <v>244.47246588994943</v>
      </c>
      <c r="G422" s="328">
        <f t="shared" si="277"/>
        <v>27648.71522069303</v>
      </c>
      <c r="H422" s="313">
        <f t="shared" si="278"/>
        <v>0.02</v>
      </c>
      <c r="I422" s="328">
        <f t="shared" si="279"/>
        <v>15.421689052242073</v>
      </c>
      <c r="J422" s="328">
        <f t="shared" si="246"/>
        <v>859</v>
      </c>
      <c r="K422" s="335">
        <f t="shared" si="280"/>
        <v>-1</v>
      </c>
      <c r="L422" s="323">
        <f t="shared" si="281"/>
        <v>7.3715275377771263</v>
      </c>
      <c r="M422" s="323">
        <f t="shared" si="282"/>
        <v>7.3815275377771261</v>
      </c>
      <c r="N422" s="328">
        <f t="shared" si="283"/>
        <v>-0.10097113738137864</v>
      </c>
      <c r="O422" s="328">
        <f t="shared" si="284"/>
        <v>0.2216317053740724</v>
      </c>
      <c r="P422" s="332">
        <f t="shared" si="271"/>
        <v>134.1994218576809</v>
      </c>
      <c r="Q422" s="328">
        <f t="shared" si="285"/>
        <v>26884.459235142407</v>
      </c>
      <c r="R422" s="277">
        <f>IF(H422&gt;0, rate1(1,$L$52,$L$51,$L$54,L422,$L$53,$L$50,P422),"")</f>
        <v>2468.1125577149596</v>
      </c>
      <c r="S422" s="323">
        <f t="shared" si="286"/>
        <v>49.147842222828544</v>
      </c>
      <c r="T422" s="323">
        <f t="shared" si="287"/>
        <v>2.0971061779691711E-3</v>
      </c>
      <c r="U422" s="328">
        <f t="shared" si="288"/>
        <v>7.3915275377771259</v>
      </c>
      <c r="V422" s="336">
        <f t="shared" si="289"/>
        <v>7.3915275377771259</v>
      </c>
      <c r="W422" s="328">
        <f t="shared" si="290"/>
        <v>3.2872244371517922E-3</v>
      </c>
      <c r="X422" s="328">
        <f t="shared" si="291"/>
        <v>27010.753140840785</v>
      </c>
      <c r="Y422" s="328">
        <f t="shared" si="272"/>
        <v>134.56327696320665</v>
      </c>
      <c r="Z422" s="108">
        <f>IF(H422&gt;0, rate1(1,$L$52,$L$51,$L$54,U422,$L$53,$L$50,Y422),"")</f>
        <v>2468.579206132596</v>
      </c>
      <c r="AA422" s="336">
        <f t="shared" si="292"/>
        <v>49.369387496145102</v>
      </c>
      <c r="AB422" s="336">
        <f t="shared" si="293"/>
        <v>-6.7960844809411208E-5</v>
      </c>
      <c r="AC422" s="328">
        <f t="shared" si="294"/>
        <v>2.0971061779691711E-3</v>
      </c>
      <c r="AD422" s="328">
        <f t="shared" si="295"/>
        <v>-9.5369515430868255</v>
      </c>
      <c r="AE422" s="328">
        <f t="shared" si="296"/>
        <v>-895.8486798320173</v>
      </c>
      <c r="AF422" s="328">
        <f t="shared" si="297"/>
        <v>2183.7919770594831</v>
      </c>
      <c r="AG422" s="328">
        <f t="shared" si="298"/>
        <v>2164.6158368815618</v>
      </c>
      <c r="AH422" s="328">
        <f t="shared" si="299"/>
        <v>7.3721441665977911</v>
      </c>
      <c r="AI422" s="328">
        <f t="shared" si="300"/>
        <v>0.84968012152197969</v>
      </c>
      <c r="AJ422" s="328">
        <f t="shared" si="301"/>
        <v>10.865084472071846</v>
      </c>
      <c r="AK422" s="337">
        <f t="shared" si="302"/>
        <v>1999.8578701466511</v>
      </c>
      <c r="AL422" s="42">
        <f t="shared" si="303"/>
        <v>33.598457346210566</v>
      </c>
    </row>
    <row r="423" spans="2:38" ht="15" x14ac:dyDescent="0.15">
      <c r="B423" s="328">
        <f t="shared" si="273"/>
        <v>2183.7919770594831</v>
      </c>
      <c r="C423" s="328">
        <f t="shared" si="274"/>
        <v>2164.6158368815618</v>
      </c>
      <c r="D423" s="328">
        <f t="shared" si="275"/>
        <v>7.3721441665977911</v>
      </c>
      <c r="E423" s="328">
        <f t="shared" si="241"/>
        <v>244.11956309077271</v>
      </c>
      <c r="F423" s="328">
        <f t="shared" si="276"/>
        <v>244.23730315464883</v>
      </c>
      <c r="G423" s="328">
        <f t="shared" si="277"/>
        <v>27404.794690522449</v>
      </c>
      <c r="H423" s="313">
        <f t="shared" si="278"/>
        <v>0.02</v>
      </c>
      <c r="I423" s="328">
        <f t="shared" si="279"/>
        <v>15.340912142337039</v>
      </c>
      <c r="J423" s="328">
        <f t="shared" si="246"/>
        <v>859</v>
      </c>
      <c r="K423" s="335">
        <f t="shared" si="280"/>
        <v>-1</v>
      </c>
      <c r="L423" s="323">
        <f t="shared" si="281"/>
        <v>7.3521441665977916</v>
      </c>
      <c r="M423" s="323">
        <f t="shared" si="282"/>
        <v>7.3621441665977914</v>
      </c>
      <c r="N423" s="328">
        <f t="shared" si="283"/>
        <v>-0.10071476566749737</v>
      </c>
      <c r="O423" s="328">
        <f t="shared" si="284"/>
        <v>0.15742891679785487</v>
      </c>
      <c r="P423" s="332">
        <f t="shared" si="271"/>
        <v>133.72921165560501</v>
      </c>
      <c r="Q423" s="328">
        <f t="shared" si="285"/>
        <v>26639.949784279939</v>
      </c>
      <c r="R423" s="277">
        <f>IF(H423&gt;0, rate1(1,$L$52,$L$51,$L$54,L423,$L$53,$L$50,P423),"")</f>
        <v>2467.5055353860603</v>
      </c>
      <c r="S423" s="323">
        <f t="shared" si="286"/>
        <v>68.578938563448261</v>
      </c>
      <c r="T423" s="323">
        <f t="shared" si="287"/>
        <v>1.4903277235249659E-3</v>
      </c>
      <c r="U423" s="328">
        <f t="shared" si="288"/>
        <v>7.3721441665977911</v>
      </c>
      <c r="V423" s="336">
        <f t="shared" si="289"/>
        <v>7.3721441665977911</v>
      </c>
      <c r="W423" s="328">
        <f t="shared" si="290"/>
        <v>3.2700063599619966E-3</v>
      </c>
      <c r="X423" s="328">
        <f t="shared" si="291"/>
        <v>26765.474520720109</v>
      </c>
      <c r="Y423" s="328">
        <f t="shared" si="272"/>
        <v>134.09274714422804</v>
      </c>
      <c r="Z423" s="108">
        <f>IF(H423&gt;0, rate1(1,$L$52,$L$51,$L$54,U423,$L$53,$L$50,Y423),"")</f>
        <v>2467.9752392192463</v>
      </c>
      <c r="AA423" s="336">
        <f t="shared" si="292"/>
        <v>68.888962144387051</v>
      </c>
      <c r="AB423" s="336">
        <f t="shared" si="293"/>
        <v>-4.8166981150887362E-5</v>
      </c>
      <c r="AC423" s="328">
        <f t="shared" si="294"/>
        <v>1.4903277235249659E-3</v>
      </c>
      <c r="AD423" s="328">
        <f t="shared" si="295"/>
        <v>-13.419867109963858</v>
      </c>
      <c r="AE423" s="328">
        <f t="shared" si="296"/>
        <v>-2164.7314896923008</v>
      </c>
      <c r="AF423" s="328">
        <f t="shared" si="297"/>
        <v>2183.6897719660919</v>
      </c>
      <c r="AG423" s="328">
        <f t="shared" si="298"/>
        <v>2164.6143465538385</v>
      </c>
      <c r="AH423" s="328">
        <f t="shared" si="299"/>
        <v>7.3527591070576905</v>
      </c>
      <c r="AI423" s="328">
        <f t="shared" si="300"/>
        <v>0.60398151175445802</v>
      </c>
      <c r="AJ423" s="328">
        <f t="shared" si="301"/>
        <v>10.865252244714</v>
      </c>
      <c r="AK423" s="337">
        <f t="shared" si="302"/>
        <v>1999.8813627103598</v>
      </c>
      <c r="AL423" s="42">
        <f t="shared" si="303"/>
        <v>33.599187221434953</v>
      </c>
    </row>
    <row r="424" spans="2:38" ht="15" x14ac:dyDescent="0.15">
      <c r="B424" s="328">
        <f t="shared" si="273"/>
        <v>2183.6897719660919</v>
      </c>
      <c r="C424" s="328">
        <f t="shared" si="274"/>
        <v>2164.6143465538385</v>
      </c>
      <c r="D424" s="328">
        <f t="shared" si="275"/>
        <v>7.3527591070576905</v>
      </c>
      <c r="E424" s="328">
        <f t="shared" si="241"/>
        <v>243.88345782026352</v>
      </c>
      <c r="F424" s="328">
        <f t="shared" si="276"/>
        <v>244.00151045551812</v>
      </c>
      <c r="G424" s="328">
        <f t="shared" si="277"/>
        <v>27162.345576033207</v>
      </c>
      <c r="H424" s="313">
        <f t="shared" si="278"/>
        <v>0.02</v>
      </c>
      <c r="I424" s="328">
        <f t="shared" si="279"/>
        <v>15.260340329802785</v>
      </c>
      <c r="J424" s="328">
        <f t="shared" si="246"/>
        <v>859</v>
      </c>
      <c r="K424" s="335">
        <f t="shared" si="280"/>
        <v>-1</v>
      </c>
      <c r="L424" s="323">
        <f t="shared" si="281"/>
        <v>7.332759107057691</v>
      </c>
      <c r="M424" s="323">
        <f t="shared" si="282"/>
        <v>7.3427591070576907</v>
      </c>
      <c r="N424" s="328">
        <f t="shared" si="283"/>
        <v>-0.10045832640524566</v>
      </c>
      <c r="O424" s="328">
        <f t="shared" si="284"/>
        <v>9.3762053060704176E-2</v>
      </c>
      <c r="P424" s="332">
        <f t="shared" si="271"/>
        <v>133.25937413929637</v>
      </c>
      <c r="Q424" s="328">
        <f t="shared" si="285"/>
        <v>26396.914411075151</v>
      </c>
      <c r="R424" s="277">
        <f>IF(H424&gt;0, rate1(1,$L$52,$L$51,$L$54,L424,$L$53,$L$50,P424),"")</f>
        <v>2466.8944744877795</v>
      </c>
      <c r="S424" s="323">
        <f t="shared" si="286"/>
        <v>114.12360547553946</v>
      </c>
      <c r="T424" s="323">
        <f t="shared" si="287"/>
        <v>8.8804035181647037E-4</v>
      </c>
      <c r="U424" s="328">
        <f t="shared" si="288"/>
        <v>7.3527591070576905</v>
      </c>
      <c r="V424" s="336">
        <f t="shared" si="289"/>
        <v>7.3527591070576905</v>
      </c>
      <c r="W424" s="328">
        <f t="shared" si="290"/>
        <v>3.2528320005269507E-3</v>
      </c>
      <c r="X424" s="328">
        <f t="shared" si="291"/>
        <v>26521.671769711691</v>
      </c>
      <c r="Y424" s="328">
        <f t="shared" si="272"/>
        <v>133.62258942179582</v>
      </c>
      <c r="Z424" s="108">
        <f>IF(H424&gt;0, rate1(1,$L$52,$L$51,$L$54,U424,$L$53,$L$50,Y424),"")</f>
        <v>2467.3672628331151</v>
      </c>
      <c r="AA424" s="336">
        <f t="shared" si="292"/>
        <v>114.64100626984366</v>
      </c>
      <c r="AB424" s="336">
        <f t="shared" si="293"/>
        <v>-2.8623752176243606E-5</v>
      </c>
      <c r="AC424" s="328">
        <f t="shared" si="294"/>
        <v>8.8804035181647037E-4</v>
      </c>
      <c r="AD424" s="328">
        <f t="shared" si="295"/>
        <v>-22.521499117793876</v>
      </c>
      <c r="AE424" s="328">
        <f t="shared" si="296"/>
        <v>-7653.6782529116281</v>
      </c>
      <c r="AF424" s="328">
        <f t="shared" si="297"/>
        <v>2183.5884255993351</v>
      </c>
      <c r="AG424" s="328">
        <f t="shared" si="298"/>
        <v>2164.6134585134864</v>
      </c>
      <c r="AH424" s="328">
        <f t="shared" si="299"/>
        <v>7.3333723588209132</v>
      </c>
      <c r="AI424" s="328">
        <f t="shared" si="300"/>
        <v>0.35998311277618034</v>
      </c>
      <c r="AJ424" s="328">
        <f t="shared" si="301"/>
        <v>10.865352240023105</v>
      </c>
      <c r="AK424" s="337">
        <f t="shared" si="302"/>
        <v>1999.8979146996862</v>
      </c>
      <c r="AL424" s="42">
        <f t="shared" si="303"/>
        <v>33.599706041553553</v>
      </c>
    </row>
    <row r="425" spans="2:38" ht="15" x14ac:dyDescent="0.15">
      <c r="B425" s="328">
        <f t="shared" si="273"/>
        <v>2183.5884255993351</v>
      </c>
      <c r="C425" s="328">
        <f t="shared" si="274"/>
        <v>2164.6134585134864</v>
      </c>
      <c r="D425" s="328">
        <f t="shared" si="275"/>
        <v>7.3333723588209132</v>
      </c>
      <c r="E425" s="328">
        <f t="shared" si="241"/>
        <v>243.64673700761696</v>
      </c>
      <c r="F425" s="328">
        <f t="shared" si="276"/>
        <v>243.76509741394023</v>
      </c>
      <c r="G425" s="328">
        <f t="shared" si="277"/>
        <v>26921.364642832486</v>
      </c>
      <c r="H425" s="313">
        <f t="shared" si="278"/>
        <v>0.02</v>
      </c>
      <c r="I425" s="328">
        <f t="shared" si="279"/>
        <v>15.17997366867894</v>
      </c>
      <c r="J425" s="328">
        <f t="shared" si="246"/>
        <v>859</v>
      </c>
      <c r="K425" s="335">
        <f t="shared" si="280"/>
        <v>-1</v>
      </c>
      <c r="L425" s="323">
        <f t="shared" si="281"/>
        <v>7.3133723588209136</v>
      </c>
      <c r="M425" s="323">
        <f t="shared" si="282"/>
        <v>7.3233723588209134</v>
      </c>
      <c r="N425" s="328">
        <f t="shared" si="283"/>
        <v>-0.10020181957835916</v>
      </c>
      <c r="O425" s="328">
        <f t="shared" si="284"/>
        <v>3.062837066290669E-2</v>
      </c>
      <c r="P425" s="332">
        <f t="shared" si="271"/>
        <v>132.78991013630605</v>
      </c>
      <c r="Q425" s="328">
        <f t="shared" si="285"/>
        <v>26155.349868519013</v>
      </c>
      <c r="R425" s="277">
        <f>IF(H425&gt;0, rate1(1,$L$52,$L$51,$L$54,L425,$L$53,$L$50,P425),"")</f>
        <v>2466.2793362530979</v>
      </c>
      <c r="S425" s="323">
        <f t="shared" si="286"/>
        <v>346.25366206660721</v>
      </c>
      <c r="T425" s="323">
        <f t="shared" si="287"/>
        <v>2.9022666690506523E-4</v>
      </c>
      <c r="U425" s="328">
        <f t="shared" si="288"/>
        <v>7.3333723588209132</v>
      </c>
      <c r="V425" s="336">
        <f t="shared" si="289"/>
        <v>7.3333723588209132</v>
      </c>
      <c r="W425" s="328">
        <f t="shared" si="290"/>
        <v>3.2357013703077087E-3</v>
      </c>
      <c r="X425" s="328">
        <f t="shared" si="291"/>
        <v>26279.341663931507</v>
      </c>
      <c r="Y425" s="328">
        <f t="shared" si="272"/>
        <v>133.15280462083541</v>
      </c>
      <c r="Z425" s="108">
        <f>IF(H425&gt;0, rate1(1,$L$52,$L$51,$L$54,U425,$L$53,$L$50,Y425),"")</f>
        <v>2466.7552385711629</v>
      </c>
      <c r="AA425" s="336">
        <f t="shared" si="292"/>
        <v>347.8279906192181</v>
      </c>
      <c r="AB425" s="336">
        <f t="shared" si="293"/>
        <v>-9.3294124402438449E-6</v>
      </c>
      <c r="AC425" s="328">
        <f t="shared" si="294"/>
        <v>2.9022666690506523E-4</v>
      </c>
      <c r="AD425" s="328">
        <f t="shared" si="295"/>
        <v>-68.911655201353753</v>
      </c>
      <c r="AE425" s="328">
        <f t="shared" si="296"/>
        <v>-78743.027423266001</v>
      </c>
      <c r="AF425" s="328">
        <f t="shared" si="297"/>
        <v>2183.48793355309</v>
      </c>
      <c r="AG425" s="328">
        <f t="shared" si="298"/>
        <v>2164.6131682868195</v>
      </c>
      <c r="AH425" s="328">
        <f t="shared" si="299"/>
        <v>7.3139839215495455</v>
      </c>
      <c r="AI425" s="328">
        <f t="shared" si="300"/>
        <v>0.1176779380335696</v>
      </c>
      <c r="AJ425" s="328">
        <f t="shared" si="301"/>
        <v>10.865384928339225</v>
      </c>
      <c r="AK425" s="337">
        <f t="shared" si="302"/>
        <v>1999.907692685397</v>
      </c>
      <c r="AL425" s="42">
        <f t="shared" si="303"/>
        <v>33.600015267047425</v>
      </c>
    </row>
    <row r="426" spans="2:38" ht="15" x14ac:dyDescent="0.15">
      <c r="B426" s="328">
        <f t="shared" si="273"/>
        <v>2183.48793355309</v>
      </c>
      <c r="C426" s="328">
        <f t="shared" si="274"/>
        <v>2164.6131682868195</v>
      </c>
      <c r="D426" s="328">
        <f t="shared" si="275"/>
        <v>7.3139839215495455</v>
      </c>
      <c r="E426" s="328">
        <f t="shared" si="241"/>
        <v>243.40941021282805</v>
      </c>
      <c r="F426" s="328">
        <f t="shared" si="276"/>
        <v>243.52807361022252</v>
      </c>
      <c r="G426" s="328">
        <f t="shared" si="277"/>
        <v>26681.84860998486</v>
      </c>
      <c r="H426" s="313">
        <f t="shared" si="278"/>
        <v>0.02</v>
      </c>
      <c r="I426" s="328">
        <f t="shared" si="279"/>
        <v>15.099812213016413</v>
      </c>
      <c r="J426" s="328">
        <f t="shared" si="246"/>
        <v>859</v>
      </c>
      <c r="K426" s="335">
        <f t="shared" si="280"/>
        <v>-1</v>
      </c>
      <c r="L426" s="323">
        <f t="shared" si="281"/>
        <v>7.2939839215495459</v>
      </c>
      <c r="M426" s="323">
        <f t="shared" si="282"/>
        <v>7.3039839215495457</v>
      </c>
      <c r="N426" s="328">
        <f t="shared" si="283"/>
        <v>-9.9945245170594887E-2</v>
      </c>
      <c r="O426" s="328">
        <f t="shared" si="284"/>
        <v>3.062837066290669E-2</v>
      </c>
      <c r="P426" s="332">
        <f t="shared" si="271"/>
        <v>132.32082047776555</v>
      </c>
      <c r="Q426" s="328">
        <f t="shared" si="285"/>
        <v>25915.25286320231</v>
      </c>
      <c r="R426" s="277">
        <f>IF(H426&gt;0, rate1(1,$L$52,$L$51,$L$54,L426,$L$53,$L$50,P426),"")</f>
        <v>2465.6600814273029</v>
      </c>
      <c r="S426" s="323">
        <f t="shared" si="286"/>
        <v>343.16133793130143</v>
      </c>
      <c r="T426" s="323">
        <f t="shared" si="287"/>
        <v>2.9209976140162782E-4</v>
      </c>
      <c r="U426" s="328">
        <f t="shared" si="288"/>
        <v>7.3139839215495455</v>
      </c>
      <c r="V426" s="336">
        <f t="shared" si="289"/>
        <v>7.3139839215495455</v>
      </c>
      <c r="W426" s="328">
        <f t="shared" si="290"/>
        <v>3.2186144808434847E-3</v>
      </c>
      <c r="X426" s="328">
        <f t="shared" si="291"/>
        <v>26038.480932689599</v>
      </c>
      <c r="Y426" s="328">
        <f t="shared" si="272"/>
        <v>132.68339356983384</v>
      </c>
      <c r="Z426" s="108">
        <f>IF(H426&gt;0, rate1(1,$L$52,$L$51,$L$54,U426,$L$53,$L$50,Y426),"")</f>
        <v>2466.1391275483065</v>
      </c>
      <c r="AA426" s="336">
        <f t="shared" si="292"/>
        <v>344.72610803243646</v>
      </c>
      <c r="AB426" s="336">
        <f t="shared" si="293"/>
        <v>-9.3638929532223762E-6</v>
      </c>
      <c r="AC426" s="328">
        <f t="shared" si="294"/>
        <v>2.9209976140162782E-4</v>
      </c>
      <c r="AD426" s="328">
        <f t="shared" si="295"/>
        <v>-68.469758085494092</v>
      </c>
      <c r="AE426" s="328">
        <f t="shared" si="296"/>
        <v>1517.6955548612923</v>
      </c>
      <c r="AF426" s="328">
        <f t="shared" si="297"/>
        <v>2183.3876962081581</v>
      </c>
      <c r="AG426" s="328">
        <f t="shared" si="298"/>
        <v>2164.6128761870582</v>
      </c>
      <c r="AH426" s="328">
        <f t="shared" si="299"/>
        <v>7.2945937949042712</v>
      </c>
      <c r="AI426" s="328">
        <f t="shared" si="300"/>
        <v>0.11846716568998404</v>
      </c>
      <c r="AJ426" s="328">
        <f t="shared" si="301"/>
        <v>10.86541783588525</v>
      </c>
      <c r="AK426" s="337">
        <f t="shared" si="302"/>
        <v>1999.9108607360772</v>
      </c>
      <c r="AL426" s="42">
        <f t="shared" si="303"/>
        <v>33.600116352396199</v>
      </c>
    </row>
    <row r="427" spans="2:38" ht="15" x14ac:dyDescent="0.15">
      <c r="B427" s="328">
        <f t="shared" si="273"/>
        <v>2183.3876962081581</v>
      </c>
      <c r="C427" s="328">
        <f t="shared" si="274"/>
        <v>2164.6128761870582</v>
      </c>
      <c r="D427" s="328">
        <f t="shared" si="275"/>
        <v>7.2945937949042712</v>
      </c>
      <c r="E427" s="328">
        <f t="shared" si="241"/>
        <v>243.17269632892072</v>
      </c>
      <c r="F427" s="328">
        <f t="shared" si="276"/>
        <v>243.29105327087439</v>
      </c>
      <c r="G427" s="328">
        <f t="shared" si="277"/>
        <v>26443.859875555303</v>
      </c>
      <c r="H427" s="313">
        <f t="shared" si="278"/>
        <v>0.02</v>
      </c>
      <c r="I427" s="328">
        <f t="shared" si="279"/>
        <v>15.019856016879931</v>
      </c>
      <c r="J427" s="328">
        <f t="shared" si="246"/>
        <v>859</v>
      </c>
      <c r="K427" s="335">
        <f t="shared" si="280"/>
        <v>-1</v>
      </c>
      <c r="L427" s="323">
        <f t="shared" si="281"/>
        <v>7.2745937949042716</v>
      </c>
      <c r="M427" s="323">
        <f t="shared" si="282"/>
        <v>7.2845937949042714</v>
      </c>
      <c r="N427" s="328">
        <f t="shared" si="283"/>
        <v>-9.9688603165546397E-2</v>
      </c>
      <c r="O427" s="328">
        <f t="shared" si="284"/>
        <v>3.062837066290669E-2</v>
      </c>
      <c r="P427" s="332">
        <f t="shared" si="271"/>
        <v>131.85210599842725</v>
      </c>
      <c r="Q427" s="328">
        <f t="shared" si="285"/>
        <v>25676.752026585669</v>
      </c>
      <c r="R427" s="277">
        <f>IF(H427&gt;0, rate1(1,$L$52,$L$51,$L$54,L427,$L$53,$L$50,P427),"")</f>
        <v>2465.0366702604051</v>
      </c>
      <c r="S427" s="323">
        <f t="shared" si="286"/>
        <v>340.08917480561405</v>
      </c>
      <c r="T427" s="323">
        <f t="shared" si="287"/>
        <v>2.9398934136630516E-4</v>
      </c>
      <c r="U427" s="328">
        <f t="shared" si="288"/>
        <v>7.2945937949042712</v>
      </c>
      <c r="V427" s="336">
        <f t="shared" si="289"/>
        <v>7.2945937949042712</v>
      </c>
      <c r="W427" s="328">
        <f t="shared" si="290"/>
        <v>3.2015713437019144E-3</v>
      </c>
      <c r="X427" s="328">
        <f t="shared" si="291"/>
        <v>25799.152516647904</v>
      </c>
      <c r="Y427" s="328">
        <f t="shared" si="272"/>
        <v>132.21435710087988</v>
      </c>
      <c r="Z427" s="108">
        <f>IF(H427&gt;0, rate1(1,$L$52,$L$51,$L$54,U427,$L$53,$L$50,Y427),"")</f>
        <v>2465.5188903899411</v>
      </c>
      <c r="AA427" s="336">
        <f t="shared" si="292"/>
        <v>341.64353848179849</v>
      </c>
      <c r="AB427" s="336">
        <f t="shared" si="293"/>
        <v>-9.3985970142597711E-6</v>
      </c>
      <c r="AC427" s="328">
        <f t="shared" si="294"/>
        <v>2.9398934136630516E-4</v>
      </c>
      <c r="AD427" s="328">
        <f t="shared" si="295"/>
        <v>-68.029677222482633</v>
      </c>
      <c r="AE427" s="328">
        <f t="shared" si="296"/>
        <v>1501.7541221397303</v>
      </c>
      <c r="AF427" s="328">
        <f t="shared" si="297"/>
        <v>2183.2877136156512</v>
      </c>
      <c r="AG427" s="328">
        <f t="shared" si="298"/>
        <v>2164.6125821977166</v>
      </c>
      <c r="AH427" s="328">
        <f t="shared" si="299"/>
        <v>7.2752019785442466</v>
      </c>
      <c r="AI427" s="328">
        <f t="shared" si="300"/>
        <v>0.11926367867592343</v>
      </c>
      <c r="AJ427" s="328">
        <f t="shared" si="301"/>
        <v>10.865450964684882</v>
      </c>
      <c r="AK427" s="337">
        <f t="shared" si="302"/>
        <v>1999.9140216590574</v>
      </c>
      <c r="AL427" s="42">
        <f t="shared" si="303"/>
        <v>33.600218115691526</v>
      </c>
    </row>
    <row r="428" spans="2:38" ht="15" x14ac:dyDescent="0.15">
      <c r="B428" s="328">
        <f t="shared" si="273"/>
        <v>2183.2877136156512</v>
      </c>
      <c r="C428" s="328">
        <f t="shared" si="274"/>
        <v>2164.6125821977166</v>
      </c>
      <c r="D428" s="328">
        <f t="shared" si="275"/>
        <v>7.2752019785442466</v>
      </c>
      <c r="E428" s="328">
        <f t="shared" si="241"/>
        <v>242.93659554932015</v>
      </c>
      <c r="F428" s="328">
        <f t="shared" si="276"/>
        <v>243.05464593912043</v>
      </c>
      <c r="G428" s="328">
        <f t="shared" si="277"/>
        <v>26207.458195076724</v>
      </c>
      <c r="H428" s="313">
        <f t="shared" si="278"/>
        <v>0.02</v>
      </c>
      <c r="I428" s="328">
        <f t="shared" si="279"/>
        <v>14.940105134347688</v>
      </c>
      <c r="J428" s="328">
        <f t="shared" si="246"/>
        <v>859</v>
      </c>
      <c r="K428" s="335">
        <f t="shared" si="280"/>
        <v>-1</v>
      </c>
      <c r="L428" s="323">
        <f t="shared" si="281"/>
        <v>7.255201978544247</v>
      </c>
      <c r="M428" s="323">
        <f t="shared" si="282"/>
        <v>7.2652019785442468</v>
      </c>
      <c r="N428" s="328">
        <f t="shared" si="283"/>
        <v>-9.9431893546942263E-2</v>
      </c>
      <c r="O428" s="328">
        <f t="shared" si="284"/>
        <v>3.062837066290669E-2</v>
      </c>
      <c r="P428" s="332">
        <f t="shared" si="271"/>
        <v>131.38376753668746</v>
      </c>
      <c r="Q428" s="328">
        <f t="shared" si="285"/>
        <v>25439.839815994874</v>
      </c>
      <c r="R428" s="277">
        <f>IF(H428&gt;0, rate1(1,$L$52,$L$51,$L$54,L428,$L$53,$L$50,P428),"")</f>
        <v>2464.409062499391</v>
      </c>
      <c r="S428" s="323">
        <f t="shared" si="286"/>
        <v>337.03707802238176</v>
      </c>
      <c r="T428" s="323">
        <f t="shared" si="287"/>
        <v>2.9589560215233034E-4</v>
      </c>
      <c r="U428" s="328">
        <f t="shared" si="288"/>
        <v>7.2752019785442466</v>
      </c>
      <c r="V428" s="336">
        <f t="shared" si="289"/>
        <v>7.2752019785442466</v>
      </c>
      <c r="W428" s="328">
        <f t="shared" si="290"/>
        <v>3.1845719703298414E-3</v>
      </c>
      <c r="X428" s="328">
        <f t="shared" si="291"/>
        <v>25561.416698405159</v>
      </c>
      <c r="Y428" s="328">
        <f t="shared" si="272"/>
        <v>131.74569604968715</v>
      </c>
      <c r="Z428" s="108">
        <f>IF(H428&gt;0, rate1(1,$L$52,$L$51,$L$54,U428,$L$53,$L$50,Y428),"")</f>
        <v>2464.8944872242992</v>
      </c>
      <c r="AA428" s="336">
        <f t="shared" si="292"/>
        <v>338.58108503342197</v>
      </c>
      <c r="AB428" s="336">
        <f t="shared" si="293"/>
        <v>-9.4335023836260118E-6</v>
      </c>
      <c r="AC428" s="328">
        <f t="shared" si="294"/>
        <v>2.9589560215233034E-4</v>
      </c>
      <c r="AD428" s="328">
        <f t="shared" si="295"/>
        <v>-67.591406747923813</v>
      </c>
      <c r="AE428" s="328">
        <f t="shared" si="296"/>
        <v>1485.9524026653655</v>
      </c>
      <c r="AF428" s="328">
        <f t="shared" si="297"/>
        <v>2183.187985826502</v>
      </c>
      <c r="AG428" s="328">
        <f t="shared" si="298"/>
        <v>2164.6122863021146</v>
      </c>
      <c r="AH428" s="328">
        <f t="shared" si="299"/>
        <v>7.2558084721267457</v>
      </c>
      <c r="AI428" s="328">
        <f t="shared" si="300"/>
        <v>0.12006756778123294</v>
      </c>
      <c r="AJ428" s="328">
        <f t="shared" si="301"/>
        <v>10.865484316787043</v>
      </c>
      <c r="AK428" s="337">
        <f t="shared" si="302"/>
        <v>1999.9171754510646</v>
      </c>
      <c r="AL428" s="42">
        <f t="shared" si="303"/>
        <v>33.600320563191509</v>
      </c>
    </row>
    <row r="429" spans="2:38" ht="15" x14ac:dyDescent="0.15">
      <c r="B429" s="328">
        <f t="shared" si="273"/>
        <v>2183.187985826502</v>
      </c>
      <c r="C429" s="328">
        <f t="shared" si="274"/>
        <v>2164.6122863021146</v>
      </c>
      <c r="D429" s="328">
        <f t="shared" si="275"/>
        <v>7.2558084721267457</v>
      </c>
      <c r="E429" s="328">
        <f t="shared" si="241"/>
        <v>242.70110806787562</v>
      </c>
      <c r="F429" s="328">
        <f t="shared" si="276"/>
        <v>242.81885180859788</v>
      </c>
      <c r="G429" s="328">
        <f t="shared" si="277"/>
        <v>25972.636052812926</v>
      </c>
      <c r="H429" s="313">
        <f t="shared" si="278"/>
        <v>0.02</v>
      </c>
      <c r="I429" s="328">
        <f t="shared" si="279"/>
        <v>14.860559619509878</v>
      </c>
      <c r="J429" s="328">
        <f t="shared" si="246"/>
        <v>859</v>
      </c>
      <c r="K429" s="335">
        <f t="shared" si="280"/>
        <v>-1</v>
      </c>
      <c r="L429" s="323">
        <f t="shared" si="281"/>
        <v>7.2358084721267462</v>
      </c>
      <c r="M429" s="323">
        <f t="shared" si="282"/>
        <v>7.2458084721267459</v>
      </c>
      <c r="N429" s="328">
        <f t="shared" si="283"/>
        <v>-9.9175116298404475E-2</v>
      </c>
      <c r="O429" s="328">
        <f t="shared" si="284"/>
        <v>3.062837066290669E-2</v>
      </c>
      <c r="P429" s="332">
        <f t="shared" si="271"/>
        <v>130.91580593460452</v>
      </c>
      <c r="Q429" s="328">
        <f t="shared" si="285"/>
        <v>25204.508713974359</v>
      </c>
      <c r="R429" s="277">
        <f>IF(H429&gt;0, rate1(1,$L$52,$L$51,$L$54,L429,$L$53,$L$50,P429),"")</f>
        <v>2463.7772173803169</v>
      </c>
      <c r="S429" s="323">
        <f t="shared" si="286"/>
        <v>334.00495322671907</v>
      </c>
      <c r="T429" s="323">
        <f t="shared" si="287"/>
        <v>2.9781874214610644E-4</v>
      </c>
      <c r="U429" s="328">
        <f t="shared" si="288"/>
        <v>7.2558084721267457</v>
      </c>
      <c r="V429" s="336">
        <f t="shared" si="289"/>
        <v>7.2558084721267457</v>
      </c>
      <c r="W429" s="328">
        <f t="shared" si="290"/>
        <v>3.1676163723091122E-3</v>
      </c>
      <c r="X429" s="328">
        <f t="shared" si="291"/>
        <v>25325.265946939162</v>
      </c>
      <c r="Y429" s="328">
        <f t="shared" si="272"/>
        <v>131.27741125561187</v>
      </c>
      <c r="Z429" s="108">
        <f>IF(H429&gt;0, rate1(1,$L$52,$L$51,$L$54,U429,$L$53,$L$50,Y429),"")</f>
        <v>2464.2658776746543</v>
      </c>
      <c r="AA429" s="336">
        <f t="shared" si="292"/>
        <v>335.53865316469518</v>
      </c>
      <c r="AB429" s="336">
        <f t="shared" si="293"/>
        <v>-9.4686110030749646E-6</v>
      </c>
      <c r="AC429" s="328">
        <f t="shared" si="294"/>
        <v>2.9781874214610644E-4</v>
      </c>
      <c r="AD429" s="328">
        <f t="shared" si="295"/>
        <v>-67.154940806875857</v>
      </c>
      <c r="AE429" s="328">
        <f t="shared" si="296"/>
        <v>1470.2893579696365</v>
      </c>
      <c r="AF429" s="328">
        <f t="shared" si="297"/>
        <v>2183.0885128914615</v>
      </c>
      <c r="AG429" s="328">
        <f t="shared" si="298"/>
        <v>2164.6119884833724</v>
      </c>
      <c r="AH429" s="328">
        <f t="shared" si="299"/>
        <v>7.2364132753077426</v>
      </c>
      <c r="AI429" s="328">
        <f t="shared" si="300"/>
        <v>0.12087892527181128</v>
      </c>
      <c r="AJ429" s="328">
        <f t="shared" si="301"/>
        <v>10.865517894266285</v>
      </c>
      <c r="AK429" s="337">
        <f t="shared" si="302"/>
        <v>1999.9203221168279</v>
      </c>
      <c r="AL429" s="42">
        <f t="shared" si="303"/>
        <v>33.600423701232231</v>
      </c>
    </row>
    <row r="430" spans="2:38" ht="15" x14ac:dyDescent="0.15">
      <c r="B430" s="328">
        <f t="shared" si="273"/>
        <v>2183.0885128914615</v>
      </c>
      <c r="C430" s="328">
        <f t="shared" si="274"/>
        <v>2164.6119884833724</v>
      </c>
      <c r="D430" s="328">
        <f t="shared" si="275"/>
        <v>7.2364132753077426</v>
      </c>
      <c r="E430" s="328">
        <f t="shared" si="241"/>
        <v>242.46623407887876</v>
      </c>
      <c r="F430" s="328">
        <f t="shared" si="276"/>
        <v>242.58367107337719</v>
      </c>
      <c r="G430" s="328">
        <f t="shared" si="277"/>
        <v>25739.385958194991</v>
      </c>
      <c r="H430" s="313">
        <f t="shared" si="278"/>
        <v>0.02</v>
      </c>
      <c r="I430" s="328">
        <f t="shared" si="279"/>
        <v>14.781219526471251</v>
      </c>
      <c r="J430" s="328">
        <f t="shared" si="246"/>
        <v>859</v>
      </c>
      <c r="K430" s="335">
        <f t="shared" si="280"/>
        <v>-1</v>
      </c>
      <c r="L430" s="323">
        <f t="shared" si="281"/>
        <v>7.216413275307743</v>
      </c>
      <c r="M430" s="323">
        <f t="shared" si="282"/>
        <v>7.2264132753077428</v>
      </c>
      <c r="N430" s="328">
        <f t="shared" si="283"/>
        <v>-9.8918271403540814E-2</v>
      </c>
      <c r="O430" s="328">
        <f t="shared" si="284"/>
        <v>3.062837066290669E-2</v>
      </c>
      <c r="P430" s="332">
        <f t="shared" si="271"/>
        <v>130.44822203793956</v>
      </c>
      <c r="Q430" s="328">
        <f t="shared" si="285"/>
        <v>24970.751228240915</v>
      </c>
      <c r="R430" s="277">
        <f>IF(H430&gt;0, rate1(1,$L$52,$L$51,$L$54,L430,$L$53,$L$50,P430),"")</f>
        <v>2463.1410936202951</v>
      </c>
      <c r="S430" s="323">
        <f t="shared" si="286"/>
        <v>330.9927063754111</v>
      </c>
      <c r="T430" s="323">
        <f t="shared" si="287"/>
        <v>2.9975896282691765E-4</v>
      </c>
      <c r="U430" s="328">
        <f t="shared" si="288"/>
        <v>7.2364132753077426</v>
      </c>
      <c r="V430" s="336">
        <f t="shared" si="289"/>
        <v>7.2364132753077426</v>
      </c>
      <c r="W430" s="328">
        <f t="shared" si="290"/>
        <v>3.1507045611789408E-3</v>
      </c>
      <c r="X430" s="328">
        <f t="shared" si="291"/>
        <v>25090.692756429715</v>
      </c>
      <c r="Y430" s="328">
        <f t="shared" si="272"/>
        <v>130.80950356169328</v>
      </c>
      <c r="Z430" s="108">
        <f>IF(H430&gt;0, rate1(1,$L$52,$L$51,$L$54,U430,$L$53,$L$50,Y430),"")</f>
        <v>2463.6330208514178</v>
      </c>
      <c r="AA430" s="336">
        <f t="shared" si="292"/>
        <v>332.51614866506736</v>
      </c>
      <c r="AB430" s="336">
        <f t="shared" si="293"/>
        <v>-9.5039248430763932E-6</v>
      </c>
      <c r="AC430" s="328">
        <f t="shared" si="294"/>
        <v>2.9975896282691765E-4</v>
      </c>
      <c r="AD430" s="328">
        <f t="shared" si="295"/>
        <v>-66.720273553748925</v>
      </c>
      <c r="AE430" s="328">
        <f t="shared" si="296"/>
        <v>1454.7639562508568</v>
      </c>
      <c r="AF430" s="328">
        <f t="shared" si="297"/>
        <v>2182.989294861095</v>
      </c>
      <c r="AG430" s="328">
        <f t="shared" si="298"/>
        <v>2164.6116887244098</v>
      </c>
      <c r="AH430" s="328">
        <f t="shared" si="299"/>
        <v>7.2170163877411797</v>
      </c>
      <c r="AI430" s="328">
        <f t="shared" si="300"/>
        <v>0.12169784491977093</v>
      </c>
      <c r="AJ430" s="328">
        <f t="shared" si="301"/>
        <v>10.865551699223207</v>
      </c>
      <c r="AK430" s="337">
        <f t="shared" si="302"/>
        <v>1999.9234616611604</v>
      </c>
      <c r="AL430" s="42">
        <f t="shared" si="303"/>
        <v>33.600527536229038</v>
      </c>
    </row>
    <row r="431" spans="2:38" ht="15" x14ac:dyDescent="0.15">
      <c r="B431" s="328">
        <f t="shared" si="273"/>
        <v>2182.989294861095</v>
      </c>
      <c r="C431" s="328">
        <f t="shared" si="274"/>
        <v>2164.6116887244098</v>
      </c>
      <c r="D431" s="328">
        <f t="shared" si="275"/>
        <v>7.2170163877411797</v>
      </c>
      <c r="E431" s="328">
        <f t="shared" si="241"/>
        <v>242.23197377705708</v>
      </c>
      <c r="F431" s="328">
        <f t="shared" si="276"/>
        <v>242.34910392796792</v>
      </c>
      <c r="G431" s="328">
        <f t="shared" si="277"/>
        <v>25507.700445759056</v>
      </c>
      <c r="H431" s="313">
        <f t="shared" si="278"/>
        <v>0.02</v>
      </c>
      <c r="I431" s="328">
        <f t="shared" si="279"/>
        <v>14.702084909348196</v>
      </c>
      <c r="J431" s="328">
        <f t="shared" si="246"/>
        <v>859</v>
      </c>
      <c r="K431" s="335">
        <f t="shared" si="280"/>
        <v>-1</v>
      </c>
      <c r="L431" s="323">
        <f t="shared" si="281"/>
        <v>7.1970163877411801</v>
      </c>
      <c r="M431" s="323">
        <f t="shared" si="282"/>
        <v>7.2070163877411799</v>
      </c>
      <c r="N431" s="328">
        <f t="shared" si="283"/>
        <v>-9.8661358845951952E-2</v>
      </c>
      <c r="O431" s="328">
        <f t="shared" si="284"/>
        <v>3.062837066290669E-2</v>
      </c>
      <c r="P431" s="332">
        <f t="shared" si="271"/>
        <v>129.98101669616537</v>
      </c>
      <c r="Q431" s="328">
        <f t="shared" si="285"/>
        <v>24738.559891620345</v>
      </c>
      <c r="R431" s="277">
        <f>IF(H431&gt;0, rate1(1,$L$52,$L$51,$L$54,L431,$L$53,$L$50,P431),"")</f>
        <v>2462.5006494092772</v>
      </c>
      <c r="S431" s="323">
        <f t="shared" si="286"/>
        <v>328.00024373608738</v>
      </c>
      <c r="T431" s="323">
        <f t="shared" si="287"/>
        <v>3.017164688280133E-4</v>
      </c>
      <c r="U431" s="328">
        <f t="shared" si="288"/>
        <v>7.2170163877411797</v>
      </c>
      <c r="V431" s="336">
        <f t="shared" si="289"/>
        <v>7.2170163877411797</v>
      </c>
      <c r="W431" s="328">
        <f t="shared" si="290"/>
        <v>3.1338365484501196E-3</v>
      </c>
      <c r="X431" s="328">
        <f t="shared" si="291"/>
        <v>24857.689646196643</v>
      </c>
      <c r="Y431" s="328">
        <f t="shared" si="272"/>
        <v>130.34197381466251</v>
      </c>
      <c r="Z431" s="108">
        <f>IF(H431&gt;0, rate1(1,$L$52,$L$51,$L$54,U431,$L$53,$L$50,Y431),"")</f>
        <v>2462.9958753440369</v>
      </c>
      <c r="AA431" s="336">
        <f t="shared" si="292"/>
        <v>329.5134776352408</v>
      </c>
      <c r="AB431" s="336">
        <f t="shared" si="293"/>
        <v>-9.5394459034332835E-6</v>
      </c>
      <c r="AC431" s="328">
        <f t="shared" si="294"/>
        <v>3.017164688280133E-4</v>
      </c>
      <c r="AD431" s="328">
        <f t="shared" si="295"/>
        <v>-66.287399152217148</v>
      </c>
      <c r="AE431" s="328">
        <f t="shared" si="296"/>
        <v>1439.3751722850704</v>
      </c>
      <c r="AF431" s="328">
        <f t="shared" si="297"/>
        <v>2182.8903317857803</v>
      </c>
      <c r="AG431" s="328">
        <f t="shared" si="298"/>
        <v>2164.6113870079407</v>
      </c>
      <c r="AH431" s="328">
        <f t="shared" si="299"/>
        <v>7.1976178090796639</v>
      </c>
      <c r="AI431" s="328">
        <f t="shared" si="300"/>
        <v>0.12252442203432161</v>
      </c>
      <c r="AJ431" s="328">
        <f t="shared" si="301"/>
        <v>10.865585733784883</v>
      </c>
      <c r="AK431" s="337">
        <f t="shared" si="302"/>
        <v>1999.9265940889611</v>
      </c>
      <c r="AL431" s="42">
        <f t="shared" si="303"/>
        <v>33.600632074677826</v>
      </c>
    </row>
    <row r="432" spans="2:38" ht="15" x14ac:dyDescent="0.15">
      <c r="B432" s="328">
        <f t="shared" si="273"/>
        <v>2182.8903317857803</v>
      </c>
      <c r="C432" s="328">
        <f t="shared" si="274"/>
        <v>2164.6113870079407</v>
      </c>
      <c r="D432" s="328">
        <f t="shared" si="275"/>
        <v>7.1976178090796639</v>
      </c>
      <c r="E432" s="328">
        <f t="shared" si="241"/>
        <v>241.99832735759239</v>
      </c>
      <c r="F432" s="328">
        <f t="shared" si="276"/>
        <v>242.11515056732475</v>
      </c>
      <c r="G432" s="328">
        <f t="shared" si="277"/>
        <v>25277.572075099775</v>
      </c>
      <c r="H432" s="313">
        <f t="shared" si="278"/>
        <v>0.02</v>
      </c>
      <c r="I432" s="328">
        <f t="shared" si="279"/>
        <v>14.623155822271656</v>
      </c>
      <c r="J432" s="328">
        <f t="shared" si="246"/>
        <v>859</v>
      </c>
      <c r="K432" s="335">
        <f t="shared" si="280"/>
        <v>-1</v>
      </c>
      <c r="L432" s="323">
        <f t="shared" si="281"/>
        <v>7.1776178090796643</v>
      </c>
      <c r="M432" s="323">
        <f t="shared" si="282"/>
        <v>7.1876178090796641</v>
      </c>
      <c r="N432" s="328">
        <f t="shared" si="283"/>
        <v>-9.8404378609146193E-2</v>
      </c>
      <c r="O432" s="328">
        <f t="shared" si="284"/>
        <v>3.062837066290669E-2</v>
      </c>
      <c r="P432" s="332">
        <f t="shared" si="271"/>
        <v>129.51419076251099</v>
      </c>
      <c r="Q432" s="328">
        <f t="shared" si="285"/>
        <v>24507.927262002122</v>
      </c>
      <c r="R432" s="277">
        <f>IF(H432&gt;0, rate1(1,$L$52,$L$51,$L$54,L432,$L$53,$L$50,P432),"")</f>
        <v>2461.8558424017324</v>
      </c>
      <c r="S432" s="323">
        <f t="shared" si="286"/>
        <v>325.02747188662664</v>
      </c>
      <c r="T432" s="323">
        <f t="shared" si="287"/>
        <v>3.0369146799866622E-4</v>
      </c>
      <c r="U432" s="328">
        <f t="shared" si="288"/>
        <v>7.1976178090796639</v>
      </c>
      <c r="V432" s="336">
        <f t="shared" si="289"/>
        <v>7.1976178090796639</v>
      </c>
      <c r="W432" s="328">
        <f t="shared" si="290"/>
        <v>3.1170123456831789E-3</v>
      </c>
      <c r="X432" s="328">
        <f t="shared" si="291"/>
        <v>24626.24916065318</v>
      </c>
      <c r="Y432" s="328">
        <f t="shared" si="272"/>
        <v>129.87482286498707</v>
      </c>
      <c r="Z432" s="108">
        <f>IF(H432&gt;0, rate1(1,$L$52,$L$51,$L$54,U432,$L$53,$L$50,Y432),"")</f>
        <v>2462.3543992127929</v>
      </c>
      <c r="AA432" s="336">
        <f t="shared" si="292"/>
        <v>326.53054648655865</v>
      </c>
      <c r="AB432" s="336">
        <f t="shared" si="293"/>
        <v>-9.5751762141064768E-6</v>
      </c>
      <c r="AC432" s="328">
        <f t="shared" si="294"/>
        <v>3.0369146799866622E-4</v>
      </c>
      <c r="AD432" s="328">
        <f t="shared" si="295"/>
        <v>-65.85631177523841</v>
      </c>
      <c r="AE432" s="328">
        <f t="shared" si="296"/>
        <v>1424.1219870302182</v>
      </c>
      <c r="AF432" s="328">
        <f t="shared" si="297"/>
        <v>2182.7916237157033</v>
      </c>
      <c r="AG432" s="328">
        <f t="shared" si="298"/>
        <v>2164.6110833164726</v>
      </c>
      <c r="AH432" s="328">
        <f t="shared" si="299"/>
        <v>7.1782175389738105</v>
      </c>
      <c r="AI432" s="328">
        <f t="shared" si="300"/>
        <v>0.12335875349321489</v>
      </c>
      <c r="AJ432" s="328">
        <f t="shared" si="301"/>
        <v>10.865620000105297</v>
      </c>
      <c r="AK432" s="337">
        <f t="shared" si="302"/>
        <v>1999.9297194052156</v>
      </c>
      <c r="AL432" s="42">
        <f t="shared" si="303"/>
        <v>33.600737323156352</v>
      </c>
    </row>
    <row r="433" spans="2:40" ht="15" x14ac:dyDescent="0.15">
      <c r="B433" s="328">
        <f t="shared" si="273"/>
        <v>2182.7916237157033</v>
      </c>
      <c r="C433" s="328">
        <f t="shared" si="274"/>
        <v>2164.6110833164726</v>
      </c>
      <c r="D433" s="328">
        <f t="shared" si="275"/>
        <v>7.1782175389738105</v>
      </c>
      <c r="E433" s="328">
        <f t="shared" si="241"/>
        <v>241.76529501611603</v>
      </c>
      <c r="F433" s="328">
        <f t="shared" si="276"/>
        <v>241.88181118685421</v>
      </c>
      <c r="G433" s="328">
        <f t="shared" si="277"/>
        <v>25048.993430808925</v>
      </c>
      <c r="H433" s="313">
        <f t="shared" si="278"/>
        <v>0.02</v>
      </c>
      <c r="I433" s="328">
        <f t="shared" si="279"/>
        <v>14.544432319384578</v>
      </c>
      <c r="J433" s="328">
        <f t="shared" si="246"/>
        <v>859</v>
      </c>
      <c r="K433" s="335">
        <f t="shared" si="280"/>
        <v>-1</v>
      </c>
      <c r="L433" s="323">
        <f t="shared" si="281"/>
        <v>7.158217538973811</v>
      </c>
      <c r="M433" s="323">
        <f t="shared" si="282"/>
        <v>7.1682175389738108</v>
      </c>
      <c r="N433" s="328">
        <f t="shared" si="283"/>
        <v>-9.8147330676717104E-2</v>
      </c>
      <c r="O433" s="328">
        <f t="shared" si="284"/>
        <v>3.062837066290669E-2</v>
      </c>
      <c r="P433" s="332">
        <f t="shared" si="271"/>
        <v>129.04774509397308</v>
      </c>
      <c r="Q433" s="328">
        <f t="shared" si="285"/>
        <v>24278.845922276887</v>
      </c>
      <c r="R433" s="277">
        <f>IF(H433&gt;0, rate1(1,$L$52,$L$51,$L$54,L433,$L$53,$L$50,P433),"")</f>
        <v>2461.2066297081283</v>
      </c>
      <c r="S433" s="323">
        <f t="shared" si="286"/>
        <v>322.07429771433829</v>
      </c>
      <c r="T433" s="323">
        <f t="shared" si="287"/>
        <v>3.0568417146874634E-4</v>
      </c>
      <c r="U433" s="328">
        <f t="shared" si="288"/>
        <v>7.1782175389738105</v>
      </c>
      <c r="V433" s="336">
        <f t="shared" si="289"/>
        <v>7.1782175389738105</v>
      </c>
      <c r="W433" s="328">
        <f t="shared" si="290"/>
        <v>3.1002319643889109E-3</v>
      </c>
      <c r="X433" s="328">
        <f t="shared" si="291"/>
        <v>24396.363869244768</v>
      </c>
      <c r="Y433" s="328">
        <f t="shared" si="272"/>
        <v>129.40805156688162</v>
      </c>
      <c r="Z433" s="108">
        <f>IF(H433&gt;0, rate1(1,$L$52,$L$51,$L$54,U433,$L$53,$L$50,Y433),"")</f>
        <v>2461.7085499803966</v>
      </c>
      <c r="AA433" s="336">
        <f t="shared" si="292"/>
        <v>323.5672619402053</v>
      </c>
      <c r="AB433" s="336">
        <f t="shared" si="293"/>
        <v>-9.6111178355217119E-6</v>
      </c>
      <c r="AC433" s="328">
        <f t="shared" si="294"/>
        <v>3.0568417146874634E-4</v>
      </c>
      <c r="AD433" s="328">
        <f t="shared" si="295"/>
        <v>-65.427005604851331</v>
      </c>
      <c r="AE433" s="328">
        <f t="shared" si="296"/>
        <v>1409.0033883280528</v>
      </c>
      <c r="AF433" s="328">
        <f t="shared" si="297"/>
        <v>2182.6931707008553</v>
      </c>
      <c r="AG433" s="328">
        <f t="shared" si="298"/>
        <v>2164.6107776323011</v>
      </c>
      <c r="AH433" s="328">
        <f t="shared" si="299"/>
        <v>7.1588155770725832</v>
      </c>
      <c r="AI433" s="328">
        <f t="shared" si="300"/>
        <v>0.12420093777538584</v>
      </c>
      <c r="AJ433" s="328">
        <f t="shared" si="301"/>
        <v>10.865654500365791</v>
      </c>
      <c r="AK433" s="337">
        <f t="shared" si="302"/>
        <v>1999.9328376149981</v>
      </c>
      <c r="AL433" s="42">
        <f t="shared" si="303"/>
        <v>33.600843288325599</v>
      </c>
    </row>
    <row r="434" spans="2:40" ht="15" x14ac:dyDescent="0.15">
      <c r="B434" s="328">
        <f t="shared" si="273"/>
        <v>2182.6931707008553</v>
      </c>
      <c r="C434" s="328">
        <f t="shared" si="274"/>
        <v>2164.6107776323011</v>
      </c>
      <c r="D434" s="328">
        <f t="shared" si="275"/>
        <v>7.1588155770725832</v>
      </c>
      <c r="E434" s="328">
        <f t="shared" si="241"/>
        <v>241.53287694872216</v>
      </c>
      <c r="F434" s="328">
        <f t="shared" si="276"/>
        <v>241.64908598241908</v>
      </c>
      <c r="G434" s="328">
        <f t="shared" si="277"/>
        <v>24821.957122424712</v>
      </c>
      <c r="H434" s="313">
        <f t="shared" si="278"/>
        <v>0.02</v>
      </c>
      <c r="I434" s="328">
        <f t="shared" si="279"/>
        <v>14.46591445484337</v>
      </c>
      <c r="J434" s="328">
        <f t="shared" si="246"/>
        <v>859</v>
      </c>
      <c r="K434" s="335">
        <f t="shared" si="280"/>
        <v>-1</v>
      </c>
      <c r="L434" s="323">
        <f t="shared" si="281"/>
        <v>7.1388155770725836</v>
      </c>
      <c r="M434" s="323">
        <f t="shared" si="282"/>
        <v>7.1488155770725834</v>
      </c>
      <c r="N434" s="328">
        <f t="shared" si="283"/>
        <v>-9.7890215032101935E-2</v>
      </c>
      <c r="O434" s="328">
        <f t="shared" si="284"/>
        <v>3.062837066290669E-2</v>
      </c>
      <c r="P434" s="332">
        <f t="shared" si="271"/>
        <v>128.58168055135192</v>
      </c>
      <c r="Q434" s="328">
        <f t="shared" si="285"/>
        <v>24051.308480286618</v>
      </c>
      <c r="R434" s="277">
        <f>IF(H434&gt;0, rate1(1,$L$52,$L$51,$L$54,L434,$L$53,$L$50,P434),"")</f>
        <v>2460.5529678862749</v>
      </c>
      <c r="S434" s="323">
        <f t="shared" si="286"/>
        <v>319.14062841530858</v>
      </c>
      <c r="T434" s="323">
        <f t="shared" si="287"/>
        <v>3.0769479371340664E-4</v>
      </c>
      <c r="U434" s="328">
        <f t="shared" si="288"/>
        <v>7.1588155770725832</v>
      </c>
      <c r="V434" s="336">
        <f t="shared" si="289"/>
        <v>7.1588155770725832</v>
      </c>
      <c r="W434" s="328">
        <f t="shared" si="290"/>
        <v>3.0834954161207406E-3</v>
      </c>
      <c r="X434" s="328">
        <f t="shared" si="291"/>
        <v>24168.02636639824</v>
      </c>
      <c r="Y434" s="328">
        <f t="shared" si="272"/>
        <v>128.9416607783443</v>
      </c>
      <c r="Z434" s="108">
        <f>IF(H434&gt;0, rate1(1,$L$52,$L$51,$L$54,U434,$L$53,$L$50,Y434),"")</f>
        <v>2461.058284623457</v>
      </c>
      <c r="AA434" s="336">
        <f t="shared" si="292"/>
        <v>320.62353102653913</v>
      </c>
      <c r="AB434" s="336">
        <f t="shared" si="293"/>
        <v>-9.6472728594713839E-6</v>
      </c>
      <c r="AC434" s="328">
        <f t="shared" si="294"/>
        <v>3.0769479371340664E-4</v>
      </c>
      <c r="AD434" s="328">
        <f t="shared" si="295"/>
        <v>-64.999474832285983</v>
      </c>
      <c r="AE434" s="328">
        <f t="shared" si="296"/>
        <v>1394.0183698291164</v>
      </c>
      <c r="AF434" s="328">
        <f t="shared" si="297"/>
        <v>2182.5949727910292</v>
      </c>
      <c r="AG434" s="328">
        <f t="shared" si="298"/>
        <v>2164.6104699375073</v>
      </c>
      <c r="AH434" s="328">
        <f t="shared" si="299"/>
        <v>7.1394119230231725</v>
      </c>
      <c r="AI434" s="328">
        <f t="shared" si="300"/>
        <v>0.12505107499381743</v>
      </c>
      <c r="AJ434" s="328">
        <f t="shared" si="301"/>
        <v>10.865689236775511</v>
      </c>
      <c r="AK434" s="337">
        <f t="shared" si="302"/>
        <v>1999.9359487234726</v>
      </c>
      <c r="AL434" s="42">
        <f t="shared" si="303"/>
        <v>33.600949976931147</v>
      </c>
    </row>
    <row r="435" spans="2:40" ht="15" x14ac:dyDescent="0.15">
      <c r="B435" s="328">
        <f t="shared" si="273"/>
        <v>2182.5949727910292</v>
      </c>
      <c r="C435" s="328">
        <f t="shared" si="274"/>
        <v>2164.6104699375073</v>
      </c>
      <c r="D435" s="328">
        <f t="shared" si="275"/>
        <v>7.1394119230231725</v>
      </c>
      <c r="E435" s="328">
        <f t="shared" si="241"/>
        <v>241.30107335197346</v>
      </c>
      <c r="F435" s="328">
        <f t="shared" si="276"/>
        <v>241.41697515034781</v>
      </c>
      <c r="G435" s="328">
        <f t="shared" si="277"/>
        <v>24596.455784376278</v>
      </c>
      <c r="H435" s="313">
        <f t="shared" si="278"/>
        <v>0.02</v>
      </c>
      <c r="I435" s="328">
        <f t="shared" si="279"/>
        <v>14.387602282817534</v>
      </c>
      <c r="J435" s="328">
        <f t="shared" si="246"/>
        <v>859</v>
      </c>
      <c r="K435" s="335">
        <f t="shared" si="280"/>
        <v>-1</v>
      </c>
      <c r="L435" s="323">
        <f t="shared" si="281"/>
        <v>7.1194119230231729</v>
      </c>
      <c r="M435" s="323">
        <f t="shared" si="282"/>
        <v>7.1294119230231727</v>
      </c>
      <c r="N435" s="328">
        <f t="shared" si="283"/>
        <v>-9.7633031658808989E-2</v>
      </c>
      <c r="O435" s="328">
        <f t="shared" si="284"/>
        <v>3.062837066290669E-2</v>
      </c>
      <c r="P435" s="332">
        <f t="shared" si="271"/>
        <v>128.11599799927657</v>
      </c>
      <c r="Q435" s="328">
        <f t="shared" si="285"/>
        <v>23825.307568768741</v>
      </c>
      <c r="R435" s="277">
        <f>IF(H435&gt;0, rate1(1,$L$52,$L$51,$L$54,L435,$L$53,$L$50,P435),"")</f>
        <v>2459.8948129324945</v>
      </c>
      <c r="S435" s="323">
        <f t="shared" si="286"/>
        <v>316.22637149366625</v>
      </c>
      <c r="T435" s="323">
        <f t="shared" si="287"/>
        <v>3.0972355262088441E-4</v>
      </c>
      <c r="U435" s="328">
        <f t="shared" si="288"/>
        <v>7.1394119230231725</v>
      </c>
      <c r="V435" s="336">
        <f t="shared" si="289"/>
        <v>7.1394119230231725</v>
      </c>
      <c r="W435" s="328">
        <f t="shared" si="290"/>
        <v>3.0668027124391983E-3</v>
      </c>
      <c r="X435" s="328">
        <f t="shared" si="291"/>
        <v>23941.229271466487</v>
      </c>
      <c r="Y435" s="328">
        <f t="shared" si="272"/>
        <v>128.47565136118118</v>
      </c>
      <c r="Z435" s="108">
        <f>IF(H435&gt;0, rate1(1,$L$52,$L$51,$L$54,U435,$L$53,$L$50,Y435),"")</f>
        <v>2460.4035595637743</v>
      </c>
      <c r="AA435" s="336">
        <f t="shared" si="292"/>
        <v>317.69926108436636</v>
      </c>
      <c r="AB435" s="336">
        <f t="shared" si="293"/>
        <v>-9.6836434096454189E-6</v>
      </c>
      <c r="AC435" s="328">
        <f t="shared" si="294"/>
        <v>3.0972355262088441E-4</v>
      </c>
      <c r="AD435" s="328">
        <f t="shared" si="295"/>
        <v>-64.573713657743369</v>
      </c>
      <c r="AE435" s="328">
        <f t="shared" si="296"/>
        <v>1379.1659320472902</v>
      </c>
      <c r="AF435" s="328">
        <f t="shared" si="297"/>
        <v>2182.4970300358177</v>
      </c>
      <c r="AG435" s="328">
        <f t="shared" si="298"/>
        <v>2164.6101602139547</v>
      </c>
      <c r="AH435" s="328">
        <f t="shared" si="299"/>
        <v>7.1200065764711598</v>
      </c>
      <c r="AI435" s="328">
        <f t="shared" si="300"/>
        <v>0.12590926692985549</v>
      </c>
      <c r="AJ435" s="328">
        <f t="shared" si="301"/>
        <v>10.86572421157188</v>
      </c>
      <c r="AK435" s="337">
        <f t="shared" si="302"/>
        <v>1999.9390527358942</v>
      </c>
      <c r="AL435" s="42">
        <f t="shared" si="303"/>
        <v>33.601057395804567</v>
      </c>
    </row>
    <row r="436" spans="2:40" ht="15" x14ac:dyDescent="0.15">
      <c r="B436" s="328">
        <f t="shared" si="273"/>
        <v>2182.4970300358177</v>
      </c>
      <c r="C436" s="328">
        <f t="shared" si="274"/>
        <v>2164.6101602139547</v>
      </c>
      <c r="D436" s="328">
        <f t="shared" si="275"/>
        <v>7.1200065764711598</v>
      </c>
      <c r="E436" s="328">
        <f t="shared" si="241"/>
        <v>241.0698844229091</v>
      </c>
      <c r="F436" s="328">
        <f t="shared" si="276"/>
        <v>241.18547888744126</v>
      </c>
      <c r="G436" s="328">
        <f t="shared" si="277"/>
        <v>24372.482075930788</v>
      </c>
      <c r="H436" s="313">
        <f t="shared" si="278"/>
        <v>0.02</v>
      </c>
      <c r="I436" s="328">
        <f t="shared" si="279"/>
        <v>14.309495857490402</v>
      </c>
      <c r="J436" s="328">
        <f t="shared" si="246"/>
        <v>859</v>
      </c>
      <c r="K436" s="335">
        <f t="shared" si="280"/>
        <v>-1</v>
      </c>
      <c r="L436" s="323">
        <f t="shared" si="281"/>
        <v>7.1000065764711602</v>
      </c>
      <c r="M436" s="323">
        <f t="shared" si="282"/>
        <v>7.11000657647116</v>
      </c>
      <c r="N436" s="328">
        <f t="shared" si="283"/>
        <v>-9.737578054029683E-2</v>
      </c>
      <c r="O436" s="328">
        <f t="shared" si="284"/>
        <v>3.062837066290669E-2</v>
      </c>
      <c r="P436" s="332">
        <f t="shared" si="271"/>
        <v>127.65069830623717</v>
      </c>
      <c r="Q436" s="328">
        <f t="shared" si="285"/>
        <v>23600.835845303511</v>
      </c>
      <c r="R436" s="277">
        <f>IF(H436&gt;0, rate1(1,$L$52,$L$51,$L$54,L436,$L$53,$L$50,P436),"")</f>
        <v>2459.2321202726316</v>
      </c>
      <c r="S436" s="323">
        <f t="shared" si="286"/>
        <v>313.33143476088935</v>
      </c>
      <c r="T436" s="323">
        <f t="shared" si="287"/>
        <v>3.1177066956082893E-4</v>
      </c>
      <c r="U436" s="328">
        <f t="shared" si="288"/>
        <v>7.1200065764711598</v>
      </c>
      <c r="V436" s="336">
        <f t="shared" si="289"/>
        <v>7.1200065764711598</v>
      </c>
      <c r="W436" s="328">
        <f t="shared" si="290"/>
        <v>3.0501538648906035E-3</v>
      </c>
      <c r="X436" s="328">
        <f t="shared" si="291"/>
        <v>23715.965228675675</v>
      </c>
      <c r="Y436" s="328">
        <f t="shared" si="272"/>
        <v>128.01002418103874</v>
      </c>
      <c r="Z436" s="108">
        <f>IF(H436&gt;0, rate1(1,$L$52,$L$51,$L$54,U436,$L$53,$L$50,Y436),"")</f>
        <v>2459.7443306594796</v>
      </c>
      <c r="AA436" s="336">
        <f t="shared" si="292"/>
        <v>314.79435976024638</v>
      </c>
      <c r="AB436" s="336">
        <f t="shared" si="293"/>
        <v>-9.7202316422164643E-6</v>
      </c>
      <c r="AC436" s="328">
        <f t="shared" si="294"/>
        <v>3.1177066956082893E-4</v>
      </c>
      <c r="AD436" s="328">
        <f t="shared" si="295"/>
        <v>-64.149716290415327</v>
      </c>
      <c r="AE436" s="328">
        <f t="shared" si="296"/>
        <v>1364.445081531499</v>
      </c>
      <c r="AF436" s="328">
        <f t="shared" si="297"/>
        <v>2182.399342484608</v>
      </c>
      <c r="AG436" s="328">
        <f t="shared" si="298"/>
        <v>2164.609848443285</v>
      </c>
      <c r="AH436" s="328">
        <f t="shared" si="299"/>
        <v>7.1005995370603072</v>
      </c>
      <c r="AI436" s="328">
        <f t="shared" si="300"/>
        <v>0.12677561706792684</v>
      </c>
      <c r="AJ436" s="328">
        <f t="shared" si="301"/>
        <v>10.865759427021066</v>
      </c>
      <c r="AK436" s="337">
        <f t="shared" si="302"/>
        <v>1999.942149657611</v>
      </c>
      <c r="AL436" s="42">
        <f t="shared" si="303"/>
        <v>33.60116555186486</v>
      </c>
    </row>
    <row r="437" spans="2:40" ht="15" x14ac:dyDescent="0.15">
      <c r="B437" s="328">
        <f t="shared" si="273"/>
        <v>2182.399342484608</v>
      </c>
      <c r="C437" s="328">
        <f t="shared" si="274"/>
        <v>2164.609848443285</v>
      </c>
      <c r="D437" s="328">
        <f t="shared" si="275"/>
        <v>7.1005995370603072</v>
      </c>
      <c r="E437" s="328">
        <f t="shared" si="241"/>
        <v>240.83931035905027</v>
      </c>
      <c r="F437" s="328">
        <f t="shared" si="276"/>
        <v>240.9545973909797</v>
      </c>
      <c r="G437" s="328">
        <f t="shared" si="277"/>
        <v>24150.028681136933</v>
      </c>
      <c r="H437" s="313">
        <f t="shared" si="278"/>
        <v>0.02</v>
      </c>
      <c r="I437" s="328">
        <f t="shared" si="279"/>
        <v>14.231595233058398</v>
      </c>
      <c r="J437" s="328">
        <f t="shared" si="246"/>
        <v>859</v>
      </c>
      <c r="K437" s="335">
        <f t="shared" si="280"/>
        <v>-1</v>
      </c>
      <c r="L437" s="323">
        <f t="shared" si="281"/>
        <v>7.0805995370603076</v>
      </c>
      <c r="M437" s="323">
        <f t="shared" si="282"/>
        <v>7.0905995370603074</v>
      </c>
      <c r="N437" s="328">
        <f t="shared" si="283"/>
        <v>-9.7118461659945865E-2</v>
      </c>
      <c r="O437" s="328">
        <f t="shared" si="284"/>
        <v>3.062837066290669E-2</v>
      </c>
      <c r="P437" s="332">
        <f t="shared" si="271"/>
        <v>127.18578234460875</v>
      </c>
      <c r="Q437" s="328">
        <f t="shared" si="285"/>
        <v>23377.885992257125</v>
      </c>
      <c r="R437" s="277">
        <f>IF(H437&gt;0, rate1(1,$L$52,$L$51,$L$54,L437,$L$53,$L$50,P437),"")</f>
        <v>2458.5648447528761</v>
      </c>
      <c r="S437" s="323">
        <f t="shared" si="286"/>
        <v>310.45572633505742</v>
      </c>
      <c r="T437" s="323">
        <f t="shared" si="287"/>
        <v>3.1383636945464912E-4</v>
      </c>
      <c r="U437" s="328">
        <f t="shared" si="288"/>
        <v>7.1005995370603072</v>
      </c>
      <c r="V437" s="336">
        <f t="shared" si="289"/>
        <v>7.1005995370603072</v>
      </c>
      <c r="W437" s="328">
        <f t="shared" si="290"/>
        <v>3.0335488850283809E-3</v>
      </c>
      <c r="X437" s="328">
        <f t="shared" si="291"/>
        <v>23492.22690706854</v>
      </c>
      <c r="Y437" s="328">
        <f t="shared" si="272"/>
        <v>127.54478010742709</v>
      </c>
      <c r="Z437" s="108">
        <f>IF(H437&gt;0, rate1(1,$L$52,$L$51,$L$54,U437,$L$53,$L$50,Y437),"")</f>
        <v>2459.0805531959863</v>
      </c>
      <c r="AA437" s="336">
        <f t="shared" si="292"/>
        <v>311.9087350077466</v>
      </c>
      <c r="AB437" s="336">
        <f t="shared" si="293"/>
        <v>-9.7570397465764253E-6</v>
      </c>
      <c r="AC437" s="328">
        <f t="shared" si="294"/>
        <v>3.1383636945464912E-4</v>
      </c>
      <c r="AD437" s="328">
        <f t="shared" si="295"/>
        <v>-63.72747694842964</v>
      </c>
      <c r="AE437" s="328">
        <f t="shared" si="296"/>
        <v>1349.8548310778856</v>
      </c>
      <c r="AF437" s="328">
        <f t="shared" si="297"/>
        <v>2182.3019101865784</v>
      </c>
      <c r="AG437" s="328">
        <f t="shared" si="298"/>
        <v>2164.6095346069155</v>
      </c>
      <c r="AH437" s="328">
        <f t="shared" si="299"/>
        <v>7.0811908044323522</v>
      </c>
      <c r="AI437" s="328">
        <f t="shared" si="300"/>
        <v>0.12765023063127487</v>
      </c>
      <c r="AJ437" s="328">
        <f t="shared" si="301"/>
        <v>10.865794885418463</v>
      </c>
      <c r="AK437" s="337">
        <f t="shared" si="302"/>
        <v>1999.9452394940656</v>
      </c>
      <c r="AL437" s="42">
        <f t="shared" si="303"/>
        <v>33.601274452119924</v>
      </c>
    </row>
    <row r="438" spans="2:40" ht="15" x14ac:dyDescent="0.15">
      <c r="B438" s="328">
        <f t="shared" si="273"/>
        <v>2182.3019101865784</v>
      </c>
      <c r="C438" s="328">
        <f t="shared" si="274"/>
        <v>2164.6095346069155</v>
      </c>
      <c r="D438" s="328">
        <f t="shared" si="275"/>
        <v>7.0811908044323522</v>
      </c>
      <c r="E438" s="328">
        <f t="shared" si="241"/>
        <v>240.60935135840441</v>
      </c>
      <c r="F438" s="328">
        <f t="shared" si="276"/>
        <v>240.72433085872734</v>
      </c>
      <c r="G438" s="328">
        <f t="shared" si="277"/>
        <v>23929.08830876771</v>
      </c>
      <c r="H438" s="313">
        <f t="shared" si="278"/>
        <v>0.02</v>
      </c>
      <c r="I438" s="328">
        <f t="shared" si="279"/>
        <v>14.153900463730317</v>
      </c>
      <c r="J438" s="328">
        <f t="shared" si="246"/>
        <v>859</v>
      </c>
      <c r="K438" s="335">
        <f t="shared" si="280"/>
        <v>-1</v>
      </c>
      <c r="L438" s="323">
        <f t="shared" si="281"/>
        <v>7.0611908044323526</v>
      </c>
      <c r="M438" s="323">
        <f t="shared" si="282"/>
        <v>7.0711908044323524</v>
      </c>
      <c r="N438" s="328">
        <f t="shared" si="283"/>
        <v>-9.6861075001172026E-2</v>
      </c>
      <c r="O438" s="328">
        <f t="shared" si="284"/>
        <v>3.062837066290669E-2</v>
      </c>
      <c r="P438" s="332">
        <f t="shared" si="271"/>
        <v>126.72125099067466</v>
      </c>
      <c r="Q438" s="328">
        <f t="shared" si="285"/>
        <v>23156.450716724634</v>
      </c>
      <c r="R438" s="277">
        <f>IF(H438&gt;0, rate1(1,$L$52,$L$51,$L$54,L438,$L$53,$L$50,P438),"")</f>
        <v>2457.8929406304101</v>
      </c>
      <c r="S438" s="323">
        <f t="shared" si="286"/>
        <v>307.59915464009902</v>
      </c>
      <c r="T438" s="323">
        <f t="shared" si="287"/>
        <v>3.1592088084806449E-4</v>
      </c>
      <c r="U438" s="328">
        <f t="shared" si="288"/>
        <v>7.0811908044323522</v>
      </c>
      <c r="V438" s="336">
        <f t="shared" si="289"/>
        <v>7.0811908044323522</v>
      </c>
      <c r="W438" s="328">
        <f t="shared" si="290"/>
        <v>3.0169877843988502E-3</v>
      </c>
      <c r="X438" s="328">
        <f t="shared" si="291"/>
        <v>23270.007000447415</v>
      </c>
      <c r="Y438" s="328">
        <f t="shared" si="272"/>
        <v>127.07992001374369</v>
      </c>
      <c r="Z438" s="108">
        <f>IF(H438&gt;0, rate1(1,$L$52,$L$51,$L$54,U438,$L$53,$L$50,Y438),"")</f>
        <v>2458.4121818767703</v>
      </c>
      <c r="AA438" s="336">
        <f t="shared" si="292"/>
        <v>309.04229508669238</v>
      </c>
      <c r="AB438" s="336">
        <f t="shared" si="293"/>
        <v>-9.7940699459786166E-6</v>
      </c>
      <c r="AC438" s="328">
        <f t="shared" si="294"/>
        <v>3.1592088084806449E-4</v>
      </c>
      <c r="AD438" s="328">
        <f t="shared" si="295"/>
        <v>-63.306989858700035</v>
      </c>
      <c r="AE438" s="328">
        <f t="shared" si="296"/>
        <v>1335.394199995264</v>
      </c>
      <c r="AF438" s="328">
        <f t="shared" si="297"/>
        <v>2182.2047331906965</v>
      </c>
      <c r="AG438" s="328">
        <f t="shared" si="298"/>
        <v>2164.6092186860346</v>
      </c>
      <c r="AH438" s="328">
        <f t="shared" si="299"/>
        <v>7.0617803782275237</v>
      </c>
      <c r="AI438" s="328">
        <f t="shared" si="300"/>
        <v>0.12853321461879288</v>
      </c>
      <c r="AJ438" s="328">
        <f t="shared" si="301"/>
        <v>10.865830589089191</v>
      </c>
      <c r="AK438" s="337">
        <f t="shared" si="302"/>
        <v>1999.9483222507965</v>
      </c>
      <c r="AL438" s="42">
        <f t="shared" si="303"/>
        <v>33.601384103668039</v>
      </c>
    </row>
    <row r="439" spans="2:40" ht="15" x14ac:dyDescent="0.15">
      <c r="B439" s="328">
        <f t="shared" si="273"/>
        <v>2182.2047331906965</v>
      </c>
      <c r="C439" s="328">
        <f t="shared" si="274"/>
        <v>2164.6092186860346</v>
      </c>
      <c r="D439" s="328">
        <f t="shared" si="275"/>
        <v>7.0617803782275237</v>
      </c>
      <c r="E439" s="328">
        <f t="shared" si="241"/>
        <v>240.38000761947939</v>
      </c>
      <c r="F439" s="328">
        <f t="shared" si="276"/>
        <v>240.4946794889419</v>
      </c>
      <c r="G439" s="328">
        <f t="shared" si="277"/>
        <v>23709.653692271317</v>
      </c>
      <c r="H439" s="313">
        <f t="shared" si="278"/>
        <v>0.02</v>
      </c>
      <c r="I439" s="328">
        <f t="shared" si="279"/>
        <v>14.076411603729504</v>
      </c>
      <c r="J439" s="328">
        <f t="shared" si="246"/>
        <v>859</v>
      </c>
      <c r="K439" s="335">
        <f t="shared" si="280"/>
        <v>-1</v>
      </c>
      <c r="L439" s="323">
        <f t="shared" si="281"/>
        <v>7.0417803782275241</v>
      </c>
      <c r="M439" s="323">
        <f t="shared" si="282"/>
        <v>7.0517803782275239</v>
      </c>
      <c r="N439" s="328">
        <f t="shared" si="283"/>
        <v>-9.6603620547348612E-2</v>
      </c>
      <c r="O439" s="328">
        <f t="shared" si="284"/>
        <v>3.062837066290669E-2</v>
      </c>
      <c r="P439" s="332">
        <f t="shared" si="271"/>
        <v>126.25710512466878</v>
      </c>
      <c r="Q439" s="328">
        <f t="shared" si="285"/>
        <v>22936.522750481257</v>
      </c>
      <c r="R439" s="277">
        <f>IF(H439&gt;0, rate1(1,$L$52,$L$51,$L$54,L439,$L$53,$L$50,P439),"")</f>
        <v>2457.2163615639029</v>
      </c>
      <c r="S439" s="323">
        <f t="shared" si="286"/>
        <v>304.76162840514689</v>
      </c>
      <c r="T439" s="323">
        <f t="shared" si="287"/>
        <v>3.1802443598472551E-4</v>
      </c>
      <c r="U439" s="328">
        <f t="shared" si="288"/>
        <v>7.0617803782275237</v>
      </c>
      <c r="V439" s="336">
        <f t="shared" si="289"/>
        <v>7.0617803782275237</v>
      </c>
      <c r="W439" s="328">
        <f t="shared" si="290"/>
        <v>3.0004705745483307E-3</v>
      </c>
      <c r="X439" s="328">
        <f t="shared" si="291"/>
        <v>23049.298227325125</v>
      </c>
      <c r="Y439" s="328">
        <f t="shared" si="272"/>
        <v>126.61544477731474</v>
      </c>
      <c r="Z439" s="108">
        <f>IF(H439&gt;0, rate1(1,$L$52,$L$51,$L$54,U439,$L$53,$L$50,Y439),"")</f>
        <v>2457.7391708140017</v>
      </c>
      <c r="AA439" s="336">
        <f t="shared" si="292"/>
        <v>306.19494856251725</v>
      </c>
      <c r="AB439" s="336">
        <f t="shared" si="293"/>
        <v>-9.8313244982614875E-6</v>
      </c>
      <c r="AC439" s="328">
        <f t="shared" si="294"/>
        <v>3.1802443598472551E-4</v>
      </c>
      <c r="AD439" s="328">
        <f t="shared" si="295"/>
        <v>-62.888249256923721</v>
      </c>
      <c r="AE439" s="328">
        <f t="shared" si="296"/>
        <v>1321.062213593925</v>
      </c>
      <c r="AF439" s="328">
        <f t="shared" si="297"/>
        <v>2182.107811545713</v>
      </c>
      <c r="AG439" s="328">
        <f t="shared" si="298"/>
        <v>2164.6089006615985</v>
      </c>
      <c r="AH439" s="328">
        <f t="shared" si="299"/>
        <v>7.042368258083977</v>
      </c>
      <c r="AI439" s="328">
        <f t="shared" si="300"/>
        <v>0.12942467784249895</v>
      </c>
      <c r="AJ439" s="328">
        <f t="shared" si="301"/>
        <v>10.865866540388591</v>
      </c>
      <c r="AK439" s="337">
        <f t="shared" si="302"/>
        <v>1999.9513979334397</v>
      </c>
      <c r="AL439" s="42">
        <f t="shared" si="303"/>
        <v>33.601494513699393</v>
      </c>
    </row>
    <row r="440" spans="2:40" ht="15" x14ac:dyDescent="0.15">
      <c r="B440" s="328">
        <f t="shared" si="273"/>
        <v>2182.107811545713</v>
      </c>
      <c r="C440" s="328">
        <f t="shared" si="274"/>
        <v>2164.6089006615985</v>
      </c>
      <c r="D440" s="328">
        <f t="shared" si="275"/>
        <v>7.042368258083977</v>
      </c>
      <c r="E440" s="328">
        <f t="shared" si="241"/>
        <v>240.151279341285</v>
      </c>
      <c r="F440" s="328">
        <f t="shared" si="276"/>
        <v>240.26564348038221</v>
      </c>
      <c r="G440" s="328">
        <f t="shared" si="277"/>
        <v>23491.717589710544</v>
      </c>
      <c r="H440" s="313">
        <f t="shared" si="278"/>
        <v>0.02</v>
      </c>
      <c r="I440" s="328">
        <f t="shared" si="279"/>
        <v>13.999128707291675</v>
      </c>
      <c r="J440" s="328">
        <f t="shared" si="246"/>
        <v>859</v>
      </c>
      <c r="K440" s="335">
        <f t="shared" si="280"/>
        <v>-1</v>
      </c>
      <c r="L440" s="323">
        <f t="shared" si="281"/>
        <v>7.0223682580839775</v>
      </c>
      <c r="M440" s="323">
        <f t="shared" si="282"/>
        <v>7.0323682580839773</v>
      </c>
      <c r="N440" s="328">
        <f t="shared" si="283"/>
        <v>-9.6346098281770765E-2</v>
      </c>
      <c r="O440" s="328">
        <f t="shared" si="284"/>
        <v>3.062837066290669E-2</v>
      </c>
      <c r="P440" s="332">
        <f t="shared" si="271"/>
        <v>125.79334563079114</v>
      </c>
      <c r="Q440" s="328">
        <f t="shared" si="285"/>
        <v>22718.094849921203</v>
      </c>
      <c r="R440" s="277">
        <f>IF(H440&gt;0, rate1(1,$L$52,$L$51,$L$54,L440,$L$53,$L$50,P440),"")</f>
        <v>2456.53506060378</v>
      </c>
      <c r="S440" s="323">
        <f t="shared" si="286"/>
        <v>301.94305666373151</v>
      </c>
      <c r="T440" s="323">
        <f t="shared" si="287"/>
        <v>3.2014727088196688E-4</v>
      </c>
      <c r="U440" s="328">
        <f t="shared" si="288"/>
        <v>7.042368258083977</v>
      </c>
      <c r="V440" s="336">
        <f t="shared" si="289"/>
        <v>7.042368258083977</v>
      </c>
      <c r="W440" s="328">
        <f t="shared" si="290"/>
        <v>2.9839972670515635E-3</v>
      </c>
      <c r="X440" s="328">
        <f t="shared" si="291"/>
        <v>22830.093330864405</v>
      </c>
      <c r="Y440" s="328">
        <f t="shared" si="272"/>
        <v>126.15135527941102</v>
      </c>
      <c r="Z440" s="108">
        <f>IF(H440&gt;0, rate1(1,$L$52,$L$51,$L$54,U440,$L$53,$L$50,Y440),"")</f>
        <v>2457.0614735189533</v>
      </c>
      <c r="AA440" s="336">
        <f t="shared" si="292"/>
        <v>303.3666043054647</v>
      </c>
      <c r="AB440" s="336">
        <f t="shared" si="293"/>
        <v>-9.8688056966667909E-6</v>
      </c>
      <c r="AC440" s="328">
        <f t="shared" si="294"/>
        <v>3.2014727088196688E-4</v>
      </c>
      <c r="AD440" s="328">
        <f t="shared" si="295"/>
        <v>-62.471249387516025</v>
      </c>
      <c r="AE440" s="328">
        <f t="shared" si="296"/>
        <v>1306.8579033535989</v>
      </c>
      <c r="AF440" s="328">
        <f t="shared" si="297"/>
        <v>2182.0111453001605</v>
      </c>
      <c r="AG440" s="328">
        <f t="shared" si="298"/>
        <v>2164.6085805143275</v>
      </c>
      <c r="AH440" s="328">
        <f t="shared" si="299"/>
        <v>7.0229544436381275</v>
      </c>
      <c r="AI440" s="328">
        <f t="shared" si="300"/>
        <v>0.13032473096609476</v>
      </c>
      <c r="AJ440" s="328">
        <f t="shared" si="301"/>
        <v>10.865902741702749</v>
      </c>
      <c r="AK440" s="337">
        <f t="shared" si="302"/>
        <v>1999.9544665477306</v>
      </c>
      <c r="AL440" s="42">
        <f t="shared" si="303"/>
        <v>33.60160568949766</v>
      </c>
    </row>
    <row r="441" spans="2:40" ht="15" x14ac:dyDescent="0.15">
      <c r="B441" s="328">
        <f t="shared" si="273"/>
        <v>2182.0111453001605</v>
      </c>
      <c r="C441" s="328">
        <f t="shared" si="274"/>
        <v>2164.6085805143275</v>
      </c>
      <c r="D441" s="328">
        <f t="shared" si="275"/>
        <v>7.0229544436381275</v>
      </c>
      <c r="E441" s="328">
        <f t="shared" si="241"/>
        <v>239.92316672334314</v>
      </c>
      <c r="F441" s="328">
        <f t="shared" si="276"/>
        <v>240.03722303231407</v>
      </c>
      <c r="G441" s="328">
        <f t="shared" si="277"/>
        <v>23275.272783710967</v>
      </c>
      <c r="H441" s="313">
        <f t="shared" si="278"/>
        <v>0.02</v>
      </c>
      <c r="I441" s="328">
        <f t="shared" si="279"/>
        <v>13.922051828666373</v>
      </c>
      <c r="J441" s="328">
        <f t="shared" si="246"/>
        <v>859</v>
      </c>
      <c r="K441" s="335">
        <f t="shared" si="280"/>
        <v>-1</v>
      </c>
      <c r="L441" s="323">
        <f t="shared" si="281"/>
        <v>7.0029544436381279</v>
      </c>
      <c r="M441" s="323">
        <f t="shared" si="282"/>
        <v>7.0129544436381277</v>
      </c>
      <c r="N441" s="328">
        <f t="shared" si="283"/>
        <v>-9.6088508187797572E-2</v>
      </c>
      <c r="O441" s="328">
        <f t="shared" si="284"/>
        <v>3.062837066290669E-2</v>
      </c>
      <c r="P441" s="332">
        <f t="shared" si="271"/>
        <v>125.32997339724588</v>
      </c>
      <c r="Q441" s="328">
        <f t="shared" si="285"/>
        <v>22501.159796006312</v>
      </c>
      <c r="R441" s="277">
        <f>IF(H441&gt;0, rate1(1,$L$52,$L$51,$L$54,L441,$L$53,$L$50,P441),"")</f>
        <v>2455.8489901823395</v>
      </c>
      <c r="S441" s="323">
        <f t="shared" si="286"/>
        <v>299.14334875309953</v>
      </c>
      <c r="T441" s="323">
        <f t="shared" si="287"/>
        <v>3.2228962540892042E-4</v>
      </c>
      <c r="U441" s="328">
        <f t="shared" si="288"/>
        <v>7.0229544436381275</v>
      </c>
      <c r="V441" s="336">
        <f t="shared" si="289"/>
        <v>7.0229544436381275</v>
      </c>
      <c r="W441" s="328">
        <f t="shared" si="290"/>
        <v>2.9675678734619737E-3</v>
      </c>
      <c r="X441" s="328">
        <f t="shared" si="291"/>
        <v>22612.385078826268</v>
      </c>
      <c r="Y441" s="328">
        <f t="shared" si="272"/>
        <v>125.68765240528559</v>
      </c>
      <c r="Z441" s="108">
        <f>IF(H441&gt;0, rate1(1,$L$52,$L$51,$L$54,U441,$L$53,$L$50,Y441),"")</f>
        <v>2456.379042892258</v>
      </c>
      <c r="AA441" s="336">
        <f t="shared" si="292"/>
        <v>300.55717148990402</v>
      </c>
      <c r="AB441" s="336">
        <f t="shared" si="293"/>
        <v>-9.9065158704170419E-6</v>
      </c>
      <c r="AC441" s="328">
        <f t="shared" si="294"/>
        <v>3.2228962540892042E-4</v>
      </c>
      <c r="AD441" s="328">
        <f t="shared" si="295"/>
        <v>-62.055984503454127</v>
      </c>
      <c r="AE441" s="328">
        <f t="shared" si="296"/>
        <v>1292.7803071692547</v>
      </c>
      <c r="AF441" s="328">
        <f t="shared" si="297"/>
        <v>2181.9147345023471</v>
      </c>
      <c r="AG441" s="328">
        <f t="shared" si="298"/>
        <v>2164.6082582247022</v>
      </c>
      <c r="AH441" s="328">
        <f t="shared" si="299"/>
        <v>7.0035389345243502</v>
      </c>
      <c r="AI441" s="328">
        <f t="shared" si="300"/>
        <v>0.1312334865447046</v>
      </c>
      <c r="AJ441" s="328">
        <f t="shared" si="301"/>
        <v>10.865939195449011</v>
      </c>
      <c r="AK441" s="337">
        <f t="shared" si="302"/>
        <v>1999.9575280995055</v>
      </c>
      <c r="AL441" s="42">
        <f t="shared" si="303"/>
        <v>33.601717638441556</v>
      </c>
    </row>
    <row r="442" spans="2:40" ht="15" x14ac:dyDescent="0.15">
      <c r="B442" s="328">
        <f t="shared" si="273"/>
        <v>2181.9147345023471</v>
      </c>
      <c r="C442" s="328">
        <f t="shared" si="274"/>
        <v>2164.6082582247022</v>
      </c>
      <c r="D442" s="328">
        <f t="shared" si="275"/>
        <v>7.0035389345243502</v>
      </c>
      <c r="E442" s="328">
        <f t="shared" si="241"/>
        <v>239.69566996569384</v>
      </c>
      <c r="F442" s="328">
        <f t="shared" si="276"/>
        <v>239.80941834451849</v>
      </c>
      <c r="G442" s="328">
        <f t="shared" si="277"/>
        <v>23060.312081403325</v>
      </c>
      <c r="H442" s="313">
        <f t="shared" si="278"/>
        <v>0.02</v>
      </c>
      <c r="I442" s="328">
        <f t="shared" si="279"/>
        <v>13.845181022115867</v>
      </c>
      <c r="J442" s="328">
        <f t="shared" si="246"/>
        <v>859</v>
      </c>
      <c r="K442" s="335">
        <f t="shared" si="280"/>
        <v>-1</v>
      </c>
      <c r="L442" s="323">
        <f t="shared" si="281"/>
        <v>6.9835389345243506</v>
      </c>
      <c r="M442" s="323">
        <f t="shared" si="282"/>
        <v>6.9935389345243504</v>
      </c>
      <c r="N442" s="328">
        <f t="shared" si="283"/>
        <v>-9.5830850248646016E-2</v>
      </c>
      <c r="O442" s="328">
        <f t="shared" si="284"/>
        <v>3.062837066290669E-2</v>
      </c>
      <c r="P442" s="332">
        <f t="shared" si="271"/>
        <v>124.86698931626418</v>
      </c>
      <c r="Q442" s="328">
        <f t="shared" si="285"/>
        <v>22285.710394208079</v>
      </c>
      <c r="R442" s="277">
        <f>IF(H442&gt;0, rate1(1,$L$52,$L$51,$L$54,L442,$L$53,$L$50,P442),"")</f>
        <v>2455.15810210365</v>
      </c>
      <c r="S442" s="323">
        <f t="shared" si="286"/>
        <v>296.36241431344644</v>
      </c>
      <c r="T442" s="323">
        <f t="shared" si="287"/>
        <v>3.2445174336551765E-4</v>
      </c>
      <c r="U442" s="328">
        <f t="shared" si="288"/>
        <v>7.0035389345243502</v>
      </c>
      <c r="V442" s="336">
        <f t="shared" si="289"/>
        <v>7.0035389345243502</v>
      </c>
      <c r="W442" s="328">
        <f t="shared" si="290"/>
        <v>2.9511824053969349E-3</v>
      </c>
      <c r="X442" s="328">
        <f t="shared" si="291"/>
        <v>22396.166263512176</v>
      </c>
      <c r="Y442" s="328">
        <f t="shared" si="272"/>
        <v>125.22433704419622</v>
      </c>
      <c r="Z442" s="108">
        <f>IF(H442&gt;0, rate1(1,$L$52,$L$51,$L$54,U442,$L$53,$L$50,Y442),"")</f>
        <v>2455.6918312139533</v>
      </c>
      <c r="AA442" s="336">
        <f t="shared" si="292"/>
        <v>297.76655959356515</v>
      </c>
      <c r="AB442" s="336">
        <f t="shared" si="293"/>
        <v>-9.944457385760407E-6</v>
      </c>
      <c r="AC442" s="328">
        <f t="shared" si="294"/>
        <v>3.2445174336551765E-4</v>
      </c>
      <c r="AD442" s="328">
        <f t="shared" si="295"/>
        <v>-61.642448866328323</v>
      </c>
      <c r="AE442" s="328">
        <f t="shared" si="296"/>
        <v>1278.8284686642078</v>
      </c>
      <c r="AF442" s="328">
        <f t="shared" si="297"/>
        <v>2181.8185792003551</v>
      </c>
      <c r="AG442" s="328">
        <f t="shared" si="298"/>
        <v>2164.6079337729589</v>
      </c>
      <c r="AH442" s="328">
        <f t="shared" si="299"/>
        <v>6.98412173037541</v>
      </c>
      <c r="AI442" s="328">
        <f t="shared" si="300"/>
        <v>0.13215105906520566</v>
      </c>
      <c r="AJ442" s="328">
        <f t="shared" si="301"/>
        <v>10.865975904076528</v>
      </c>
      <c r="AK442" s="337">
        <f t="shared" si="302"/>
        <v>1999.9605825947031</v>
      </c>
      <c r="AL442" s="42">
        <f t="shared" si="303"/>
        <v>33.601830368006496</v>
      </c>
    </row>
    <row r="443" spans="2:40" ht="15" x14ac:dyDescent="0.15">
      <c r="B443" s="328">
        <f t="shared" si="273"/>
        <v>2181.8185792003551</v>
      </c>
      <c r="C443" s="328">
        <f t="shared" si="274"/>
        <v>2164.6079337729589</v>
      </c>
      <c r="D443" s="328">
        <f t="shared" si="275"/>
        <v>6.98412173037541</v>
      </c>
      <c r="E443" s="328">
        <f t="shared" si="241"/>
        <v>239.46878926890889</v>
      </c>
      <c r="F443" s="328">
        <f t="shared" si="276"/>
        <v>239.58222961730138</v>
      </c>
      <c r="G443" s="328">
        <f t="shared" si="277"/>
        <v>22846.828314372626</v>
      </c>
      <c r="H443" s="313">
        <f t="shared" si="278"/>
        <v>0.02</v>
      </c>
      <c r="I443" s="328">
        <f t="shared" si="279"/>
        <v>13.768516341916985</v>
      </c>
      <c r="J443" s="328">
        <f t="shared" si="246"/>
        <v>859</v>
      </c>
      <c r="K443" s="335">
        <f t="shared" si="280"/>
        <v>-1</v>
      </c>
      <c r="L443" s="323">
        <f t="shared" si="281"/>
        <v>6.9641217303754104</v>
      </c>
      <c r="M443" s="323">
        <f t="shared" si="282"/>
        <v>6.9741217303754102</v>
      </c>
      <c r="N443" s="328">
        <f t="shared" si="283"/>
        <v>-9.5573124447575708E-2</v>
      </c>
      <c r="O443" s="328">
        <f t="shared" si="284"/>
        <v>3.062837066290669E-2</v>
      </c>
      <c r="P443" s="332">
        <f t="shared" si="271"/>
        <v>124.40439428414489</v>
      </c>
      <c r="Q443" s="328">
        <f t="shared" si="285"/>
        <v>22071.73947445727</v>
      </c>
      <c r="R443" s="277">
        <f>IF(H443&gt;0, rate1(1,$L$52,$L$51,$L$54,L443,$L$53,$L$50,P443),"")</f>
        <v>2454.4623475332778</v>
      </c>
      <c r="S443" s="323">
        <f t="shared" si="286"/>
        <v>293.600163287246</v>
      </c>
      <c r="T443" s="323">
        <f t="shared" si="287"/>
        <v>3.2663387256469655E-4</v>
      </c>
      <c r="U443" s="328">
        <f t="shared" si="288"/>
        <v>6.98412173037541</v>
      </c>
      <c r="V443" s="336">
        <f t="shared" si="289"/>
        <v>6.98412173037541</v>
      </c>
      <c r="W443" s="328">
        <f t="shared" si="290"/>
        <v>2.9348408743672394E-3</v>
      </c>
      <c r="X443" s="328">
        <f t="shared" si="291"/>
        <v>22181.429701713336</v>
      </c>
      <c r="Y443" s="328">
        <f t="shared" si="272"/>
        <v>124.76141008944609</v>
      </c>
      <c r="Z443" s="108">
        <f>IF(H443&gt;0, rate1(1,$L$52,$L$51,$L$54,U443,$L$53,$L$50,Y443),"")</f>
        <v>2454.9997901333581</v>
      </c>
      <c r="AA443" s="336">
        <f t="shared" si="292"/>
        <v>294.99467839686503</v>
      </c>
      <c r="AB443" s="336">
        <f t="shared" si="293"/>
        <v>-9.9826326461783157E-6</v>
      </c>
      <c r="AC443" s="328">
        <f t="shared" si="294"/>
        <v>3.2663387256469655E-4</v>
      </c>
      <c r="AD443" s="328">
        <f t="shared" si="295"/>
        <v>-61.230636746158616</v>
      </c>
      <c r="AE443" s="328">
        <f t="shared" si="296"/>
        <v>1265.0014378872288</v>
      </c>
      <c r="AF443" s="328">
        <f t="shared" si="297"/>
        <v>2181.7226794420349</v>
      </c>
      <c r="AG443" s="328">
        <f t="shared" si="298"/>
        <v>2164.6076071390862</v>
      </c>
      <c r="AH443" s="328">
        <f t="shared" si="299"/>
        <v>6.964702830821885</v>
      </c>
      <c r="AI443" s="328">
        <f t="shared" si="300"/>
        <v>0.13307756498809686</v>
      </c>
      <c r="AJ443" s="328">
        <f t="shared" si="301"/>
        <v>10.866012870066802</v>
      </c>
      <c r="AK443" s="337">
        <f t="shared" si="302"/>
        <v>1999.963630039367</v>
      </c>
      <c r="AL443" s="42">
        <f t="shared" si="303"/>
        <v>33.601943885766232</v>
      </c>
    </row>
    <row r="444" spans="2:40" ht="15" x14ac:dyDescent="0.15">
      <c r="B444" s="328">
        <f t="shared" si="273"/>
        <v>2181.7226794420349</v>
      </c>
      <c r="C444" s="328">
        <f t="shared" si="274"/>
        <v>2164.6076071390862</v>
      </c>
      <c r="D444" s="328">
        <f t="shared" si="275"/>
        <v>6.964702830821885</v>
      </c>
      <c r="E444" s="328">
        <f t="shared" si="241"/>
        <v>239.24252483409177</v>
      </c>
      <c r="F444" s="328">
        <f t="shared" si="276"/>
        <v>239.35565705150032</v>
      </c>
      <c r="G444" s="328">
        <f t="shared" si="277"/>
        <v>22634.814338597091</v>
      </c>
      <c r="H444" s="313">
        <f t="shared" si="278"/>
        <v>0.02</v>
      </c>
      <c r="I444" s="328">
        <f t="shared" si="279"/>
        <v>13.692057842358919</v>
      </c>
      <c r="J444" s="328">
        <f t="shared" si="246"/>
        <v>859</v>
      </c>
      <c r="K444" s="335">
        <f t="shared" si="280"/>
        <v>-1</v>
      </c>
      <c r="L444" s="323">
        <f t="shared" si="281"/>
        <v>6.9447028308218854</v>
      </c>
      <c r="M444" s="323">
        <f t="shared" si="282"/>
        <v>6.9547028308218852</v>
      </c>
      <c r="N444" s="328">
        <f t="shared" si="283"/>
        <v>-9.5315330767824946E-2</v>
      </c>
      <c r="O444" s="328">
        <f t="shared" si="284"/>
        <v>3.062837066290669E-2</v>
      </c>
      <c r="P444" s="332">
        <f t="shared" si="271"/>
        <v>123.9421892012716</v>
      </c>
      <c r="Q444" s="328">
        <f t="shared" si="285"/>
        <v>21859.239891082281</v>
      </c>
      <c r="R444" s="277">
        <f>IF(H444&gt;0, rate1(1,$L$52,$L$51,$L$54,L444,$L$53,$L$50,P444),"")</f>
        <v>2453.7616769877804</v>
      </c>
      <c r="S444" s="323">
        <f t="shared" si="286"/>
        <v>290.85650591843307</v>
      </c>
      <c r="T444" s="323">
        <f t="shared" si="287"/>
        <v>3.2883626491601712E-4</v>
      </c>
      <c r="U444" s="328">
        <f t="shared" si="288"/>
        <v>6.964702830821885</v>
      </c>
      <c r="V444" s="336">
        <f t="shared" si="289"/>
        <v>6.964702830821885</v>
      </c>
      <c r="W444" s="328">
        <f t="shared" si="290"/>
        <v>2.9185432919618393E-3</v>
      </c>
      <c r="X444" s="328">
        <f t="shared" si="291"/>
        <v>21968.16823464986</v>
      </c>
      <c r="Y444" s="328">
        <f t="shared" si="272"/>
        <v>124.29887243840042</v>
      </c>
      <c r="Z444" s="108">
        <f>IF(H444&gt;0, rate1(1,$L$52,$L$51,$L$54,U444,$L$53,$L$50,Y444),"")</f>
        <v>2454.3028706587165</v>
      </c>
      <c r="AA444" s="336">
        <f t="shared" si="292"/>
        <v>292.24143798210139</v>
      </c>
      <c r="AB444" s="336">
        <f t="shared" si="293"/>
        <v>-1.0021044093805092E-5</v>
      </c>
      <c r="AC444" s="328">
        <f t="shared" si="294"/>
        <v>3.2883626491601712E-4</v>
      </c>
      <c r="AD444" s="328">
        <f t="shared" si="295"/>
        <v>-60.820542421341166</v>
      </c>
      <c r="AE444" s="328">
        <f t="shared" si="296"/>
        <v>1251.2982708675015</v>
      </c>
      <c r="AF444" s="328">
        <f t="shared" si="297"/>
        <v>2181.6270352750021</v>
      </c>
      <c r="AG444" s="328">
        <f t="shared" si="298"/>
        <v>2164.6072783028212</v>
      </c>
      <c r="AH444" s="328">
        <f t="shared" si="299"/>
        <v>6.945282235492507</v>
      </c>
      <c r="AI444" s="328">
        <f t="shared" si="300"/>
        <v>0.1340131227901864</v>
      </c>
      <c r="AJ444" s="328">
        <f t="shared" si="301"/>
        <v>10.866050095934243</v>
      </c>
      <c r="AK444" s="337">
        <f t="shared" si="302"/>
        <v>1999.9666704396468</v>
      </c>
      <c r="AL444" s="42">
        <f t="shared" si="303"/>
        <v>33.602058199394556</v>
      </c>
    </row>
    <row r="445" spans="2:40" ht="15" x14ac:dyDescent="0.15">
      <c r="B445" s="328">
        <f t="shared" si="273"/>
        <v>2181.6270352750021</v>
      </c>
      <c r="C445" s="328">
        <f t="shared" si="274"/>
        <v>2164.6072783028212</v>
      </c>
      <c r="D445" s="328">
        <f t="shared" si="275"/>
        <v>6.945282235492507</v>
      </c>
      <c r="E445" s="328">
        <f t="shared" si="241"/>
        <v>239.01687686289083</v>
      </c>
      <c r="F445" s="328">
        <f t="shared" si="276"/>
        <v>239.1297008484913</v>
      </c>
      <c r="G445" s="328">
        <f t="shared" si="277"/>
        <v>22424.263034396412</v>
      </c>
      <c r="H445" s="313">
        <f t="shared" si="278"/>
        <v>0.02</v>
      </c>
      <c r="I445" s="328">
        <f t="shared" si="279"/>
        <v>13.615805577744688</v>
      </c>
      <c r="J445" s="328">
        <f t="shared" si="246"/>
        <v>859</v>
      </c>
      <c r="K445" s="335">
        <f t="shared" si="280"/>
        <v>-1</v>
      </c>
      <c r="L445" s="323">
        <f t="shared" si="281"/>
        <v>6.9252822354925074</v>
      </c>
      <c r="M445" s="323">
        <f t="shared" si="282"/>
        <v>6.9352822354925072</v>
      </c>
      <c r="N445" s="328">
        <f t="shared" si="283"/>
        <v>-9.5057469192560973E-2</v>
      </c>
      <c r="O445" s="328">
        <f t="shared" si="284"/>
        <v>3.062837066290669E-2</v>
      </c>
      <c r="P445" s="332">
        <f t="shared" si="271"/>
        <v>123.48037497215192</v>
      </c>
      <c r="Q445" s="328">
        <f t="shared" si="285"/>
        <v>21648.204522757813</v>
      </c>
      <c r="R445" s="277">
        <f>IF(H445&gt;0, rate1(1,$L$52,$L$51,$L$54,L445,$L$53,$L$50,P445),"")</f>
        <v>2453.0560403240229</v>
      </c>
      <c r="S445" s="323">
        <f t="shared" si="286"/>
        <v>288.13135275171879</v>
      </c>
      <c r="T445" s="323">
        <f t="shared" si="287"/>
        <v>3.3105917651130473E-4</v>
      </c>
      <c r="U445" s="328">
        <f t="shared" si="288"/>
        <v>6.945282235492507</v>
      </c>
      <c r="V445" s="336">
        <f t="shared" si="289"/>
        <v>6.945282235492507</v>
      </c>
      <c r="W445" s="328">
        <f t="shared" si="290"/>
        <v>2.9022896697483702E-3</v>
      </c>
      <c r="X445" s="328">
        <f t="shared" si="291"/>
        <v>21756.374727918734</v>
      </c>
      <c r="Y445" s="328">
        <f t="shared" si="272"/>
        <v>123.83672499252569</v>
      </c>
      <c r="Z445" s="108">
        <f>IF(H445&gt;0, rate1(1,$L$52,$L$51,$L$54,U445,$L$53,$L$50,Y445),"")</f>
        <v>2453.6010231466707</v>
      </c>
      <c r="AA445" s="336">
        <f t="shared" si="292"/>
        <v>289.50674873275926</v>
      </c>
      <c r="AB445" s="336">
        <f t="shared" si="293"/>
        <v>-1.0059694209915105E-5</v>
      </c>
      <c r="AC445" s="328">
        <f t="shared" si="294"/>
        <v>3.3105917651130473E-4</v>
      </c>
      <c r="AD445" s="328">
        <f t="shared" si="295"/>
        <v>-60.412160178611018</v>
      </c>
      <c r="AE445" s="328">
        <f t="shared" si="296"/>
        <v>1237.71802953158</v>
      </c>
      <c r="AF445" s="328">
        <f t="shared" si="297"/>
        <v>2181.5316467466332</v>
      </c>
      <c r="AG445" s="328">
        <f t="shared" si="298"/>
        <v>2164.6069472436448</v>
      </c>
      <c r="AH445" s="328">
        <f t="shared" si="299"/>
        <v>6.925859944014042</v>
      </c>
      <c r="AI445" s="328">
        <f t="shared" si="300"/>
        <v>0.13495785300835414</v>
      </c>
      <c r="AJ445" s="328">
        <f t="shared" si="301"/>
        <v>10.866087584226745</v>
      </c>
      <c r="AK445" s="337">
        <f t="shared" si="302"/>
        <v>1999.9697038018001</v>
      </c>
      <c r="AL445" s="42">
        <f t="shared" si="303"/>
        <v>33.602173316667034</v>
      </c>
    </row>
    <row r="446" spans="2:40" ht="15" x14ac:dyDescent="0.15">
      <c r="B446" s="328">
        <f t="shared" si="273"/>
        <v>2181.5316467466332</v>
      </c>
      <c r="C446" s="328">
        <f t="shared" si="274"/>
        <v>2164.6069472436448</v>
      </c>
      <c r="D446" s="328">
        <f t="shared" si="275"/>
        <v>6.925859944014042</v>
      </c>
      <c r="E446" s="328">
        <f t="shared" ref="E446:E509" si="304">bb2wang($B$6,$H$12,C446,$H$8,$H$9,I446,$H$10,$H$11,$K$10,$K$11,$H$13)</f>
        <v>238.79184555750669</v>
      </c>
      <c r="F446" s="328">
        <f t="shared" si="276"/>
        <v>238.90436121019877</v>
      </c>
      <c r="G446" s="328">
        <f t="shared" si="277"/>
        <v>22215.16730637506</v>
      </c>
      <c r="H446" s="313">
        <f t="shared" si="278"/>
        <v>0.02</v>
      </c>
      <c r="I446" s="328">
        <f t="shared" si="279"/>
        <v>13.539759602390768</v>
      </c>
      <c r="J446" s="328">
        <f t="shared" ref="J446:J509" si="305">$B$7</f>
        <v>859</v>
      </c>
      <c r="K446" s="335">
        <f t="shared" si="280"/>
        <v>-1</v>
      </c>
      <c r="L446" s="323">
        <f t="shared" si="281"/>
        <v>6.9058599440140425</v>
      </c>
      <c r="M446" s="323">
        <f t="shared" si="282"/>
        <v>6.9158599440140422</v>
      </c>
      <c r="N446" s="328">
        <f t="shared" si="283"/>
        <v>-9.4799539704979452E-2</v>
      </c>
      <c r="O446" s="328">
        <f t="shared" si="284"/>
        <v>3.062837066290669E-2</v>
      </c>
      <c r="P446" s="332">
        <f t="shared" si="271"/>
        <v>123.01895250544585</v>
      </c>
      <c r="Q446" s="328">
        <f t="shared" si="285"/>
        <v>21438.626272448164</v>
      </c>
      <c r="R446" s="277">
        <f>IF(H446&gt;0, rate1(1,$L$52,$L$51,$L$54,L446,$L$53,$L$50,P446),"")</f>
        <v>2452.3453867282687</v>
      </c>
      <c r="S446" s="323">
        <f t="shared" si="286"/>
        <v>285.42461463183491</v>
      </c>
      <c r="T446" s="323">
        <f t="shared" si="287"/>
        <v>3.3330286771308427E-4</v>
      </c>
      <c r="U446" s="328">
        <f t="shared" si="288"/>
        <v>6.925859944014042</v>
      </c>
      <c r="V446" s="336">
        <f t="shared" si="289"/>
        <v>6.925859944014042</v>
      </c>
      <c r="W446" s="328">
        <f t="shared" si="290"/>
        <v>2.8860800193228897E-3</v>
      </c>
      <c r="X446" s="328">
        <f t="shared" si="291"/>
        <v>21546.04207143754</v>
      </c>
      <c r="Y446" s="328">
        <f t="shared" si="272"/>
        <v>123.37496865741755</v>
      </c>
      <c r="Z446" s="108">
        <f>IF(H446&gt;0, rate1(1,$L$52,$L$51,$L$54,U446,$L$53,$L$50,Y446),"")</f>
        <v>2452.8941972915118</v>
      </c>
      <c r="AA446" s="336">
        <f t="shared" si="292"/>
        <v>286.7905213327619</v>
      </c>
      <c r="AB446" s="336">
        <f t="shared" si="293"/>
        <v>-1.0098585515936217E-5</v>
      </c>
      <c r="AC446" s="328">
        <f t="shared" si="294"/>
        <v>3.3330286771308427E-4</v>
      </c>
      <c r="AD446" s="328">
        <f t="shared" si="295"/>
        <v>-60.005484312893813</v>
      </c>
      <c r="AE446" s="328">
        <f t="shared" si="296"/>
        <v>1224.2597820047927</v>
      </c>
      <c r="AF446" s="328">
        <f t="shared" si="297"/>
        <v>2181.4365139040606</v>
      </c>
      <c r="AG446" s="328">
        <f t="shared" si="298"/>
        <v>2164.6066139407772</v>
      </c>
      <c r="AH446" s="328">
        <f t="shared" si="299"/>
        <v>6.9064359560111672</v>
      </c>
      <c r="AI446" s="328">
        <f t="shared" si="300"/>
        <v>0.13591187828471071</v>
      </c>
      <c r="AJ446" s="328">
        <f t="shared" si="301"/>
        <v>10.866125337526269</v>
      </c>
      <c r="AK446" s="337">
        <f t="shared" si="302"/>
        <v>1999.9727301321946</v>
      </c>
      <c r="AL446" s="42">
        <f t="shared" si="303"/>
        <v>33.602289245462771</v>
      </c>
      <c r="AM446" s="8">
        <v>0</v>
      </c>
      <c r="AN446" s="8">
        <v>0</v>
      </c>
    </row>
    <row r="447" spans="2:40" ht="15" x14ac:dyDescent="0.15">
      <c r="B447" s="328">
        <f t="shared" si="273"/>
        <v>2181.4365139040606</v>
      </c>
      <c r="C447" s="328">
        <f t="shared" si="274"/>
        <v>2164.6066139407772</v>
      </c>
      <c r="D447" s="328">
        <f t="shared" si="275"/>
        <v>6.9064359560111672</v>
      </c>
      <c r="E447" s="328">
        <f t="shared" si="304"/>
        <v>238.56743112070018</v>
      </c>
      <c r="F447" s="328">
        <f t="shared" si="276"/>
        <v>238.67963833910343</v>
      </c>
      <c r="G447" s="328">
        <f t="shared" si="277"/>
        <v>22007.520083366064</v>
      </c>
      <c r="H447" s="313">
        <f t="shared" si="278"/>
        <v>0.02</v>
      </c>
      <c r="I447" s="328">
        <f t="shared" si="279"/>
        <v>13.463919970626741</v>
      </c>
      <c r="J447" s="328">
        <f t="shared" si="305"/>
        <v>859</v>
      </c>
      <c r="K447" s="335">
        <f t="shared" si="280"/>
        <v>-1</v>
      </c>
      <c r="L447" s="323">
        <f t="shared" si="281"/>
        <v>6.8864359560111676</v>
      </c>
      <c r="M447" s="323">
        <f t="shared" si="282"/>
        <v>6.8964359560111674</v>
      </c>
      <c r="N447" s="328">
        <f t="shared" si="283"/>
        <v>-9.4541542288119729E-2</v>
      </c>
      <c r="O447" s="328">
        <f t="shared" si="284"/>
        <v>3.062837066290669E-2</v>
      </c>
      <c r="P447" s="332">
        <f t="shared" ref="P447:P510" si="306">IF(H447&gt;0, $C$54*$L$55*$L$55*M447*M447/(($B$19*(B447-C447))^0.333)*1000,"")</f>
        <v>122.55792271399477</v>
      </c>
      <c r="Q447" s="328">
        <f t="shared" si="285"/>
        <v>21230.498067350716</v>
      </c>
      <c r="R447" s="277">
        <f>IF(H447&gt;0, rate1(1,$L$52,$L$51,$L$54,L447,$L$53,$L$50,P447),"")</f>
        <v>2451.6296647050549</v>
      </c>
      <c r="S447" s="323">
        <f t="shared" si="286"/>
        <v>282.73620270277934</v>
      </c>
      <c r="T447" s="323">
        <f t="shared" si="287"/>
        <v>3.3556760324429213E-4</v>
      </c>
      <c r="U447" s="328">
        <f t="shared" si="288"/>
        <v>6.9064359560111672</v>
      </c>
      <c r="V447" s="336">
        <f t="shared" si="289"/>
        <v>6.9064359560111672</v>
      </c>
      <c r="W447" s="328">
        <f t="shared" si="290"/>
        <v>2.8699143522672443E-3</v>
      </c>
      <c r="X447" s="328">
        <f t="shared" si="291"/>
        <v>21337.1631793878</v>
      </c>
      <c r="Y447" s="328">
        <f t="shared" ref="Y447:Y510" si="307">IF(H447&gt;0, $C$54*$L$55*$L$55*V447*V447/(($B$19*(B447-C447))^0.333)*1000,"")</f>
        <v>122.9136043428298</v>
      </c>
      <c r="Z447" s="108">
        <f>IF(H447&gt;0, rate1(1,$L$52,$L$51,$L$54,U447,$L$53,$L$50,Y447),"")</f>
        <v>2452.1823421142162</v>
      </c>
      <c r="AA447" s="336">
        <f t="shared" si="292"/>
        <v>284.09266676571559</v>
      </c>
      <c r="AB447" s="336">
        <f t="shared" si="293"/>
        <v>-1.0137720574169285E-5</v>
      </c>
      <c r="AC447" s="328">
        <f t="shared" si="294"/>
        <v>3.3556760324429213E-4</v>
      </c>
      <c r="AD447" s="328">
        <f t="shared" si="295"/>
        <v>-59.600509127336899</v>
      </c>
      <c r="AE447" s="328">
        <f t="shared" si="296"/>
        <v>1210.9226020316303</v>
      </c>
      <c r="AF447" s="328">
        <f t="shared" si="297"/>
        <v>2181.3416367941691</v>
      </c>
      <c r="AG447" s="328">
        <f t="shared" si="298"/>
        <v>2164.6062783731741</v>
      </c>
      <c r="AH447" s="328">
        <f t="shared" si="299"/>
        <v>6.8870102711066226</v>
      </c>
      <c r="AI447" s="328">
        <f t="shared" si="300"/>
        <v>0.13687532341254438</v>
      </c>
      <c r="AJ447" s="328">
        <f t="shared" si="301"/>
        <v>10.866163358449439</v>
      </c>
      <c r="AK447" s="337">
        <f t="shared" si="302"/>
        <v>1999.9757494373096</v>
      </c>
      <c r="AL447" s="42">
        <f t="shared" si="303"/>
        <v>33.602405993766219</v>
      </c>
      <c r="AM447" s="8">
        <f>AJ447/24+AM446</f>
        <v>0.45275680660205997</v>
      </c>
    </row>
    <row r="448" spans="2:40" ht="15" x14ac:dyDescent="0.15">
      <c r="B448" s="328">
        <f t="shared" si="273"/>
        <v>2181.3416367941691</v>
      </c>
      <c r="C448" s="328">
        <f t="shared" si="274"/>
        <v>2164.6062783731741</v>
      </c>
      <c r="D448" s="328">
        <f t="shared" si="275"/>
        <v>6.8870102711066226</v>
      </c>
      <c r="E448" s="328">
        <f t="shared" si="304"/>
        <v>238.34363375580253</v>
      </c>
      <c r="F448" s="328">
        <f t="shared" si="276"/>
        <v>238.45553243825134</v>
      </c>
      <c r="G448" s="328">
        <f t="shared" si="277"/>
        <v>21801.314318376506</v>
      </c>
      <c r="H448" s="313">
        <f t="shared" si="278"/>
        <v>0.02</v>
      </c>
      <c r="I448" s="328">
        <f t="shared" si="279"/>
        <v>13.388286736795999</v>
      </c>
      <c r="J448" s="328">
        <f t="shared" si="305"/>
        <v>859</v>
      </c>
      <c r="K448" s="335">
        <f t="shared" si="280"/>
        <v>-1</v>
      </c>
      <c r="L448" s="323">
        <f t="shared" si="281"/>
        <v>6.867010271106623</v>
      </c>
      <c r="M448" s="323">
        <f t="shared" si="282"/>
        <v>6.8770102711066228</v>
      </c>
      <c r="N448" s="328">
        <f t="shared" si="283"/>
        <v>-9.4283476925134835E-2</v>
      </c>
      <c r="O448" s="328">
        <f t="shared" si="284"/>
        <v>3.062837066290669E-2</v>
      </c>
      <c r="P448" s="332">
        <f t="shared" si="306"/>
        <v>122.09728651485693</v>
      </c>
      <c r="Q448" s="328">
        <f t="shared" si="285"/>
        <v>21023.812858841906</v>
      </c>
      <c r="R448" s="277">
        <f>IF(H448&gt;0, rate1(1,$L$52,$L$51,$L$54,L448,$L$53,$L$50,P448),"")</f>
        <v>2450.9088220658541</v>
      </c>
      <c r="S448" s="323">
        <f t="shared" si="286"/>
        <v>280.06602840709348</v>
      </c>
      <c r="T448" s="323">
        <f t="shared" si="287"/>
        <v>3.3785365228187797E-4</v>
      </c>
      <c r="U448" s="328">
        <f t="shared" si="288"/>
        <v>6.8870102711066226</v>
      </c>
      <c r="V448" s="336">
        <f t="shared" si="289"/>
        <v>6.8870102711066226</v>
      </c>
      <c r="W448" s="328">
        <f t="shared" si="290"/>
        <v>2.8537926801277536E-3</v>
      </c>
      <c r="X448" s="328">
        <f t="shared" si="291"/>
        <v>21129.730990161072</v>
      </c>
      <c r="Y448" s="328">
        <f t="shared" si="307"/>
        <v>122.45263296270957</v>
      </c>
      <c r="Z448" s="108">
        <f>IF(H448&gt;0, rate1(1,$L$52,$L$51,$L$54,U448,$L$53,$L$50,Y448),"")</f>
        <v>2451.4654059512777</v>
      </c>
      <c r="AA448" s="336">
        <f t="shared" si="292"/>
        <v>281.41309631418812</v>
      </c>
      <c r="AB448" s="336">
        <f t="shared" si="293"/>
        <v>-1.0177101988596956E-5</v>
      </c>
      <c r="AC448" s="328">
        <f t="shared" si="294"/>
        <v>3.3785365228187797E-4</v>
      </c>
      <c r="AD448" s="328">
        <f t="shared" si="295"/>
        <v>-59.197228933057694</v>
      </c>
      <c r="AE448" s="328">
        <f t="shared" si="296"/>
        <v>1197.7055697896151</v>
      </c>
      <c r="AF448" s="328">
        <f t="shared" si="297"/>
        <v>2181.2470154635917</v>
      </c>
      <c r="AG448" s="328">
        <f t="shared" si="298"/>
        <v>2164.6059405195219</v>
      </c>
      <c r="AH448" s="328">
        <f t="shared" si="299"/>
        <v>6.8675828889211941</v>
      </c>
      <c r="AI448" s="328">
        <f t="shared" si="300"/>
        <v>0.13784831538412901</v>
      </c>
      <c r="AJ448" s="328">
        <f t="shared" si="301"/>
        <v>10.866201649648158</v>
      </c>
      <c r="AK448" s="337">
        <f t="shared" si="302"/>
        <v>1999.9787617237384</v>
      </c>
      <c r="AL448" s="42">
        <f t="shared" ref="AL448:AL511" si="308">IF(H448&gt;0, AL447+AI447*J447/1000000,"")</f>
        <v>33.602523569669032</v>
      </c>
    </row>
    <row r="449" spans="2:38" ht="15" x14ac:dyDescent="0.15">
      <c r="B449" s="328">
        <f t="shared" si="273"/>
        <v>2181.2470154635917</v>
      </c>
      <c r="C449" s="328">
        <f t="shared" si="274"/>
        <v>2164.6059405195219</v>
      </c>
      <c r="D449" s="328">
        <f t="shared" si="275"/>
        <v>6.8675828889211941</v>
      </c>
      <c r="E449" s="328">
        <f t="shared" si="304"/>
        <v>238.12045366672479</v>
      </c>
      <c r="F449" s="328">
        <f t="shared" si="276"/>
        <v>238.23204371126366</v>
      </c>
      <c r="G449" s="328">
        <f t="shared" si="277"/>
        <v>21596.542988532172</v>
      </c>
      <c r="H449" s="313">
        <f t="shared" si="278"/>
        <v>0.02</v>
      </c>
      <c r="I449" s="328">
        <f t="shared" si="279"/>
        <v>13.312859955255773</v>
      </c>
      <c r="J449" s="328">
        <f t="shared" si="305"/>
        <v>859</v>
      </c>
      <c r="K449" s="335">
        <f t="shared" si="280"/>
        <v>-1</v>
      </c>
      <c r="L449" s="323">
        <f t="shared" si="281"/>
        <v>6.8475828889211945</v>
      </c>
      <c r="M449" s="323">
        <f t="shared" si="282"/>
        <v>6.8575828889211943</v>
      </c>
      <c r="N449" s="328">
        <f t="shared" si="283"/>
        <v>-9.4025343599071221E-2</v>
      </c>
      <c r="O449" s="328">
        <f t="shared" si="284"/>
        <v>3.062837066290669E-2</v>
      </c>
      <c r="P449" s="332">
        <f t="shared" si="306"/>
        <v>121.63704482933962</v>
      </c>
      <c r="Q449" s="328">
        <f t="shared" si="285"/>
        <v>20818.56362242156</v>
      </c>
      <c r="R449" s="277">
        <f>IF(H449&gt;0, rate1(1,$L$52,$L$51,$L$54,L449,$L$53,$L$50,P449),"")</f>
        <v>2450.1828059175123</v>
      </c>
      <c r="S449" s="323">
        <f t="shared" si="286"/>
        <v>277.41400348511547</v>
      </c>
      <c r="T449" s="323">
        <f t="shared" si="287"/>
        <v>3.4016128855112203E-4</v>
      </c>
      <c r="U449" s="328">
        <f t="shared" si="288"/>
        <v>6.8675828889211941</v>
      </c>
      <c r="V449" s="336">
        <f t="shared" si="289"/>
        <v>6.8675828889211941</v>
      </c>
      <c r="W449" s="328">
        <f t="shared" si="290"/>
        <v>2.8377150145431074E-3</v>
      </c>
      <c r="X449" s="328">
        <f t="shared" si="291"/>
        <v>20923.738466303297</v>
      </c>
      <c r="Y449" s="328">
        <f t="shared" si="307"/>
        <v>121.99205543522902</v>
      </c>
      <c r="Z449" s="108">
        <f>IF(H449&gt;0, rate1(1,$L$52,$L$51,$L$54,U449,$L$53,$L$50,Y449),"")</f>
        <v>2450.74333644331</v>
      </c>
      <c r="AA449" s="336">
        <f t="shared" si="292"/>
        <v>278.75172155896479</v>
      </c>
      <c r="AB449" s="336">
        <f t="shared" si="293"/>
        <v>-1.0216732406249659E-5</v>
      </c>
      <c r="AC449" s="328">
        <f t="shared" si="294"/>
        <v>3.4016128855112203E-4</v>
      </c>
      <c r="AD449" s="328">
        <f t="shared" si="295"/>
        <v>-58.795638049196327</v>
      </c>
      <c r="AE449" s="328">
        <f t="shared" si="296"/>
        <v>1184.607770937843</v>
      </c>
      <c r="AF449" s="328">
        <f t="shared" si="297"/>
        <v>2181.1526499587039</v>
      </c>
      <c r="AG449" s="328">
        <f t="shared" si="298"/>
        <v>2164.6056003582335</v>
      </c>
      <c r="AH449" s="328">
        <f t="shared" si="299"/>
        <v>6.8481538090734873</v>
      </c>
      <c r="AI449" s="328">
        <f t="shared" si="300"/>
        <v>0.1388309834391083</v>
      </c>
      <c r="AJ449" s="328">
        <f t="shared" si="301"/>
        <v>10.866240213810224</v>
      </c>
      <c r="AK449" s="337">
        <f t="shared" si="302"/>
        <v>1999.9817669981903</v>
      </c>
      <c r="AL449" s="42">
        <f t="shared" si="308"/>
        <v>33.602641981371946</v>
      </c>
    </row>
    <row r="450" spans="2:38" ht="15" x14ac:dyDescent="0.15">
      <c r="B450" s="328">
        <f t="shared" si="273"/>
        <v>2181.1526499587039</v>
      </c>
      <c r="C450" s="328">
        <f t="shared" si="274"/>
        <v>2164.6056003582335</v>
      </c>
      <c r="D450" s="328">
        <f t="shared" si="275"/>
        <v>6.8481538090734873</v>
      </c>
      <c r="E450" s="328">
        <f t="shared" si="304"/>
        <v>237.8978910579643</v>
      </c>
      <c r="F450" s="328">
        <f t="shared" si="276"/>
        <v>238.00917236234454</v>
      </c>
      <c r="G450" s="328">
        <f t="shared" si="277"/>
        <v>21393.199095019481</v>
      </c>
      <c r="H450" s="313">
        <f t="shared" si="278"/>
        <v>0.02</v>
      </c>
      <c r="I450" s="328">
        <f t="shared" si="279"/>
        <v>13.237639680376379</v>
      </c>
      <c r="J450" s="328">
        <f t="shared" si="305"/>
        <v>859</v>
      </c>
      <c r="K450" s="335">
        <f t="shared" si="280"/>
        <v>-1</v>
      </c>
      <c r="L450" s="323">
        <f t="shared" si="281"/>
        <v>6.8281538090734877</v>
      </c>
      <c r="M450" s="323">
        <f t="shared" si="282"/>
        <v>6.8381538090734875</v>
      </c>
      <c r="N450" s="328">
        <f t="shared" si="283"/>
        <v>-9.3767142292946914E-2</v>
      </c>
      <c r="O450" s="328">
        <f t="shared" si="284"/>
        <v>3.062837066290669E-2</v>
      </c>
      <c r="P450" s="332">
        <f t="shared" si="306"/>
        <v>121.17719858302641</v>
      </c>
      <c r="Q450" s="328">
        <f t="shared" si="285"/>
        <v>20614.743357654836</v>
      </c>
      <c r="R450" s="277">
        <f>IF(H450&gt;0, rate1(1,$L$52,$L$51,$L$54,L450,$L$53,$L$50,P450),"")</f>
        <v>2449.4515626504367</v>
      </c>
      <c r="S450" s="323">
        <f t="shared" si="286"/>
        <v>274.78003997420325</v>
      </c>
      <c r="T450" s="323">
        <f t="shared" si="287"/>
        <v>3.4249079042351688E-4</v>
      </c>
      <c r="U450" s="328">
        <f t="shared" si="288"/>
        <v>6.8481538090734873</v>
      </c>
      <c r="V450" s="336">
        <f t="shared" si="289"/>
        <v>6.8481538090734873</v>
      </c>
      <c r="W450" s="328">
        <f t="shared" si="290"/>
        <v>2.8216813670525198E-3</v>
      </c>
      <c r="X450" s="328">
        <f t="shared" si="291"/>
        <v>20719.178594456829</v>
      </c>
      <c r="Y450" s="328">
        <f t="shared" si="307"/>
        <v>121.5318726828127</v>
      </c>
      <c r="Z450" s="108">
        <f>IF(H450&gt;0, rate1(1,$L$52,$L$51,$L$54,U450,$L$53,$L$50,Y450),"")</f>
        <v>2450.0160805234159</v>
      </c>
      <c r="AA450" s="336">
        <f t="shared" si="292"/>
        <v>276.10845437827174</v>
      </c>
      <c r="AB450" s="336">
        <f t="shared" si="293"/>
        <v>-1.0256614517461294E-5</v>
      </c>
      <c r="AC450" s="328">
        <f t="shared" si="294"/>
        <v>3.4249079042351688E-4</v>
      </c>
      <c r="AD450" s="328">
        <f t="shared" si="295"/>
        <v>-58.395730802771141</v>
      </c>
      <c r="AE450" s="328">
        <f t="shared" si="296"/>
        <v>1171.6282971725736</v>
      </c>
      <c r="AF450" s="328">
        <f t="shared" si="297"/>
        <v>2181.0585403256205</v>
      </c>
      <c r="AG450" s="328">
        <f t="shared" si="298"/>
        <v>2164.605257867443</v>
      </c>
      <c r="AH450" s="328">
        <f t="shared" si="299"/>
        <v>6.8287230311800888</v>
      </c>
      <c r="AI450" s="328">
        <f t="shared" si="300"/>
        <v>0.13982345911462876</v>
      </c>
      <c r="AJ450" s="328">
        <f t="shared" si="301"/>
        <v>10.866279053659978</v>
      </c>
      <c r="AK450" s="337">
        <f t="shared" si="302"/>
        <v>1999.9847652674923</v>
      </c>
      <c r="AL450" s="42">
        <f t="shared" si="308"/>
        <v>33.602761237186719</v>
      </c>
    </row>
    <row r="451" spans="2:38" ht="15" x14ac:dyDescent="0.15">
      <c r="B451" s="328">
        <f t="shared" si="273"/>
        <v>2181.0585403256205</v>
      </c>
      <c r="C451" s="328">
        <f t="shared" si="274"/>
        <v>2164.605257867443</v>
      </c>
      <c r="D451" s="328">
        <f t="shared" si="275"/>
        <v>6.8287230311800888</v>
      </c>
      <c r="E451" s="328">
        <f t="shared" si="304"/>
        <v>237.67594613461657</v>
      </c>
      <c r="F451" s="328">
        <f t="shared" si="276"/>
        <v>237.78691859629043</v>
      </c>
      <c r="G451" s="328">
        <f t="shared" si="277"/>
        <v>21191.275663031221</v>
      </c>
      <c r="H451" s="313">
        <f t="shared" si="278"/>
        <v>0.02</v>
      </c>
      <c r="I451" s="328">
        <f t="shared" si="279"/>
        <v>13.162625966541965</v>
      </c>
      <c r="J451" s="328">
        <f t="shared" si="305"/>
        <v>859</v>
      </c>
      <c r="K451" s="335">
        <f t="shared" si="280"/>
        <v>-1</v>
      </c>
      <c r="L451" s="323">
        <f t="shared" si="281"/>
        <v>6.8087230311800893</v>
      </c>
      <c r="M451" s="323">
        <f t="shared" si="282"/>
        <v>6.818723031180089</v>
      </c>
      <c r="N451" s="328">
        <f t="shared" si="283"/>
        <v>-9.3508872989779945E-2</v>
      </c>
      <c r="O451" s="328">
        <f t="shared" si="284"/>
        <v>3.062837066290669E-2</v>
      </c>
      <c r="P451" s="332">
        <f t="shared" si="306"/>
        <v>120.71774870581419</v>
      </c>
      <c r="Q451" s="328">
        <f t="shared" si="285"/>
        <v>20412.345088118193</v>
      </c>
      <c r="R451" s="277">
        <f>IF(H451&gt;0, rate1(1,$L$52,$L$51,$L$54,L451,$L$53,$L$50,P451),"")</f>
        <v>2448.7150379265727</v>
      </c>
      <c r="S451" s="323">
        <f t="shared" si="286"/>
        <v>272.16405020800664</v>
      </c>
      <c r="T451" s="323">
        <f t="shared" si="287"/>
        <v>3.4484244101698003E-4</v>
      </c>
      <c r="U451" s="328">
        <f t="shared" si="288"/>
        <v>6.8287230311800888</v>
      </c>
      <c r="V451" s="336">
        <f t="shared" si="289"/>
        <v>6.8287230311800888</v>
      </c>
      <c r="W451" s="328">
        <f t="shared" si="290"/>
        <v>2.8056917492946809E-3</v>
      </c>
      <c r="X451" s="328">
        <f t="shared" si="291"/>
        <v>20516.044385306377</v>
      </c>
      <c r="Y451" s="328">
        <f t="shared" si="307"/>
        <v>121.07208563217407</v>
      </c>
      <c r="Z451" s="108">
        <f>IF(H451&gt;0, rate1(1,$L$52,$L$51,$L$54,U451,$L$53,$L$50,Y451),"")</f>
        <v>2449.2835844053375</v>
      </c>
      <c r="AA451" s="336">
        <f t="shared" si="292"/>
        <v>273.48320694704961</v>
      </c>
      <c r="AB451" s="336">
        <f t="shared" si="293"/>
        <v>-1.0296751057542779E-5</v>
      </c>
      <c r="AC451" s="328">
        <f t="shared" si="294"/>
        <v>3.4484244101698003E-4</v>
      </c>
      <c r="AD451" s="328">
        <f t="shared" si="295"/>
        <v>-57.997501528575484</v>
      </c>
      <c r="AE451" s="328">
        <f t="shared" si="296"/>
        <v>1158.7662460639576</v>
      </c>
      <c r="AF451" s="328">
        <f t="shared" si="297"/>
        <v>2180.9646866101898</v>
      </c>
      <c r="AG451" s="328">
        <f t="shared" si="298"/>
        <v>2164.6049130250021</v>
      </c>
      <c r="AH451" s="328">
        <f t="shared" si="299"/>
        <v>6.8092905548554388</v>
      </c>
      <c r="AI451" s="328">
        <f t="shared" si="300"/>
        <v>0.14082587629672591</v>
      </c>
      <c r="AJ451" s="328">
        <f t="shared" si="301"/>
        <v>10.86631817195895</v>
      </c>
      <c r="AK451" s="337">
        <f t="shared" si="302"/>
        <v>1999.9877565385914</v>
      </c>
      <c r="AL451" s="42">
        <f t="shared" si="308"/>
        <v>33.602881345538101</v>
      </c>
    </row>
    <row r="452" spans="2:38" ht="15" x14ac:dyDescent="0.15">
      <c r="B452" s="328">
        <f t="shared" si="273"/>
        <v>2180.9646866101898</v>
      </c>
      <c r="C452" s="328">
        <f t="shared" si="274"/>
        <v>2164.6049130250021</v>
      </c>
      <c r="D452" s="328">
        <f t="shared" si="275"/>
        <v>6.8092905548554388</v>
      </c>
      <c r="E452" s="328">
        <f t="shared" si="304"/>
        <v>237.45461910238271</v>
      </c>
      <c r="F452" s="328">
        <f t="shared" si="276"/>
        <v>237.56528261849962</v>
      </c>
      <c r="G452" s="328">
        <f t="shared" si="277"/>
        <v>20990.76574170974</v>
      </c>
      <c r="H452" s="313">
        <f t="shared" si="278"/>
        <v>0.02</v>
      </c>
      <c r="I452" s="328">
        <f t="shared" si="279"/>
        <v>13.087818868150135</v>
      </c>
      <c r="J452" s="328">
        <f t="shared" si="305"/>
        <v>859</v>
      </c>
      <c r="K452" s="335">
        <f t="shared" si="280"/>
        <v>-1</v>
      </c>
      <c r="L452" s="323">
        <f t="shared" si="281"/>
        <v>6.7892905548554392</v>
      </c>
      <c r="M452" s="323">
        <f t="shared" si="282"/>
        <v>6.799290554855439</v>
      </c>
      <c r="N452" s="328">
        <f t="shared" si="283"/>
        <v>-9.3250535672495971E-2</v>
      </c>
      <c r="O452" s="328">
        <f t="shared" si="284"/>
        <v>3.062837066290669E-2</v>
      </c>
      <c r="P452" s="332">
        <f t="shared" si="306"/>
        <v>120.25869613194335</v>
      </c>
      <c r="Q452" s="328">
        <f t="shared" si="285"/>
        <v>20211.361861342244</v>
      </c>
      <c r="R452" s="277">
        <f>IF(H452&gt;0, rate1(1,$L$52,$L$51,$L$54,L452,$L$53,$L$50,P452),"")</f>
        <v>2447.9731766671212</v>
      </c>
      <c r="S452" s="323">
        <f t="shared" si="286"/>
        <v>269.56594681569896</v>
      </c>
      <c r="T452" s="323">
        <f t="shared" si="287"/>
        <v>3.4721652829831153E-4</v>
      </c>
      <c r="U452" s="328">
        <f t="shared" si="288"/>
        <v>6.8092905548554388</v>
      </c>
      <c r="V452" s="336">
        <f t="shared" si="289"/>
        <v>6.8092905548554388</v>
      </c>
      <c r="W452" s="328">
        <f t="shared" si="290"/>
        <v>2.7897461728514372E-3</v>
      </c>
      <c r="X452" s="328">
        <f t="shared" si="291"/>
        <v>20314.328873521925</v>
      </c>
      <c r="Y452" s="328">
        <f t="shared" si="307"/>
        <v>120.61269521434549</v>
      </c>
      <c r="Z452" s="108">
        <f>IF(H452&gt;0, rate1(1,$L$52,$L$51,$L$54,U452,$L$53,$L$50,Y452),"")</f>
        <v>2448.5457935713575</v>
      </c>
      <c r="AA452" s="336">
        <f t="shared" si="292"/>
        <v>270.87589173618665</v>
      </c>
      <c r="AB452" s="336">
        <f t="shared" si="293"/>
        <v>-1.0337144807208323E-5</v>
      </c>
      <c r="AC452" s="328">
        <f t="shared" si="294"/>
        <v>3.4721652829831153E-4</v>
      </c>
      <c r="AD452" s="328">
        <f t="shared" si="295"/>
        <v>-57.600944569139216</v>
      </c>
      <c r="AE452" s="328">
        <f t="shared" si="296"/>
        <v>1146.0207208313843</v>
      </c>
      <c r="AF452" s="328">
        <f t="shared" si="297"/>
        <v>2180.871088857989</v>
      </c>
      <c r="AG452" s="328">
        <f t="shared" si="298"/>
        <v>2164.604565808474</v>
      </c>
      <c r="AH452" s="328">
        <f t="shared" si="299"/>
        <v>6.7898563797117992</v>
      </c>
      <c r="AI452" s="328">
        <f t="shared" si="300"/>
        <v>0.14183837127294083</v>
      </c>
      <c r="AJ452" s="328">
        <f t="shared" si="301"/>
        <v>10.866357571506526</v>
      </c>
      <c r="AK452" s="337">
        <f t="shared" si="302"/>
        <v>1999.9907408185566</v>
      </c>
      <c r="AL452" s="42">
        <f t="shared" si="308"/>
        <v>33.603002314965842</v>
      </c>
    </row>
    <row r="453" spans="2:38" ht="15" x14ac:dyDescent="0.15">
      <c r="B453" s="328">
        <f t="shared" si="273"/>
        <v>2180.871088857989</v>
      </c>
      <c r="C453" s="328">
        <f t="shared" si="274"/>
        <v>2164.604565808474</v>
      </c>
      <c r="D453" s="328">
        <f t="shared" si="275"/>
        <v>6.7898563797117992</v>
      </c>
      <c r="E453" s="328">
        <f t="shared" si="304"/>
        <v>237.23391016758072</v>
      </c>
      <c r="F453" s="328">
        <f t="shared" si="276"/>
        <v>237.3442646349817</v>
      </c>
      <c r="G453" s="328">
        <f t="shared" si="277"/>
        <v>20791.66240409029</v>
      </c>
      <c r="H453" s="313">
        <f t="shared" si="278"/>
        <v>0.02</v>
      </c>
      <c r="I453" s="328">
        <f t="shared" si="279"/>
        <v>13.013218439611956</v>
      </c>
      <c r="J453" s="328">
        <f t="shared" si="305"/>
        <v>859</v>
      </c>
      <c r="K453" s="335">
        <f t="shared" si="280"/>
        <v>-1</v>
      </c>
      <c r="L453" s="323">
        <f t="shared" si="281"/>
        <v>6.7698563797117997</v>
      </c>
      <c r="M453" s="323">
        <f t="shared" si="282"/>
        <v>6.7798563797117994</v>
      </c>
      <c r="N453" s="328">
        <f t="shared" si="283"/>
        <v>-9.2992130324063282E-2</v>
      </c>
      <c r="O453" s="328">
        <f t="shared" si="284"/>
        <v>3.062837066290669E-2</v>
      </c>
      <c r="P453" s="332">
        <f t="shared" si="306"/>
        <v>119.80004180003124</v>
      </c>
      <c r="Q453" s="328">
        <f t="shared" si="285"/>
        <v>20011.786748755578</v>
      </c>
      <c r="R453" s="277">
        <f>IF(H453&gt;0, rate1(1,$L$52,$L$51,$L$54,L453,$L$53,$L$50,P453),"")</f>
        <v>2447.225923040015</v>
      </c>
      <c r="S453" s="323">
        <f t="shared" si="286"/>
        <v>266.98564272121928</v>
      </c>
      <c r="T453" s="323">
        <f t="shared" si="287"/>
        <v>3.496133451891941E-4</v>
      </c>
      <c r="U453" s="328">
        <f t="shared" si="288"/>
        <v>6.7898563797117992</v>
      </c>
      <c r="V453" s="336">
        <f t="shared" si="289"/>
        <v>6.7898563797117992</v>
      </c>
      <c r="W453" s="328">
        <f t="shared" si="290"/>
        <v>2.7738446492762137E-3</v>
      </c>
      <c r="X453" s="328">
        <f t="shared" si="291"/>
        <v>20114.025117702553</v>
      </c>
      <c r="Y453" s="328">
        <f t="shared" si="307"/>
        <v>120.15370236471138</v>
      </c>
      <c r="Z453" s="108">
        <f>IF(H453&gt;0, rate1(1,$L$52,$L$51,$L$54,U453,$L$53,$L$50,Y453),"")</f>
        <v>2447.802652759965</v>
      </c>
      <c r="AA453" s="336">
        <f t="shared" si="292"/>
        <v>268.2864215117616</v>
      </c>
      <c r="AB453" s="336">
        <f t="shared" si="293"/>
        <v>-1.037779859368634E-5</v>
      </c>
      <c r="AC453" s="328">
        <f t="shared" si="294"/>
        <v>3.496133451891941E-4</v>
      </c>
      <c r="AD453" s="328">
        <f t="shared" si="295"/>
        <v>-57.206054274549942</v>
      </c>
      <c r="AE453" s="328">
        <f t="shared" si="296"/>
        <v>1133.3908307143051</v>
      </c>
      <c r="AF453" s="328">
        <f t="shared" si="297"/>
        <v>2180.7777471143199</v>
      </c>
      <c r="AG453" s="328">
        <f t="shared" si="298"/>
        <v>2164.6042161951286</v>
      </c>
      <c r="AH453" s="328">
        <f t="shared" si="299"/>
        <v>6.7704205053595121</v>
      </c>
      <c r="AI453" s="328">
        <f t="shared" si="300"/>
        <v>0.14286108278670662</v>
      </c>
      <c r="AJ453" s="328">
        <f t="shared" si="301"/>
        <v>10.866397255140633</v>
      </c>
      <c r="AK453" s="337">
        <f t="shared" si="302"/>
        <v>1999.993718114581</v>
      </c>
      <c r="AL453" s="42">
        <f t="shared" si="308"/>
        <v>33.603124154126768</v>
      </c>
    </row>
    <row r="454" spans="2:38" ht="15" x14ac:dyDescent="0.15">
      <c r="B454" s="328">
        <f t="shared" si="273"/>
        <v>2180.7777471143199</v>
      </c>
      <c r="C454" s="328">
        <f t="shared" si="274"/>
        <v>2164.6042161951286</v>
      </c>
      <c r="D454" s="328">
        <f t="shared" si="275"/>
        <v>6.7704205053595121</v>
      </c>
      <c r="E454" s="328">
        <f t="shared" si="304"/>
        <v>237.01381953715861</v>
      </c>
      <c r="F454" s="328">
        <f t="shared" si="276"/>
        <v>237.12386485236965</v>
      </c>
      <c r="G454" s="328">
        <f t="shared" si="277"/>
        <v>20593.958747048033</v>
      </c>
      <c r="H454" s="313">
        <f t="shared" si="278"/>
        <v>0.02</v>
      </c>
      <c r="I454" s="328">
        <f t="shared" si="279"/>
        <v>12.938824735353046</v>
      </c>
      <c r="J454" s="328">
        <f t="shared" si="305"/>
        <v>859</v>
      </c>
      <c r="K454" s="335">
        <f t="shared" si="280"/>
        <v>-1</v>
      </c>
      <c r="L454" s="323">
        <f t="shared" si="281"/>
        <v>6.7504205053595125</v>
      </c>
      <c r="M454" s="323">
        <f t="shared" si="282"/>
        <v>6.7604205053595123</v>
      </c>
      <c r="N454" s="328">
        <f t="shared" si="283"/>
        <v>-9.2733656927357799E-2</v>
      </c>
      <c r="O454" s="328">
        <f t="shared" si="284"/>
        <v>3.062837066290669E-2</v>
      </c>
      <c r="P454" s="332">
        <f t="shared" si="306"/>
        <v>119.3417866531119</v>
      </c>
      <c r="Q454" s="328">
        <f t="shared" si="285"/>
        <v>19813.612845631495</v>
      </c>
      <c r="R454" s="277">
        <f>IF(H454&gt;0, rate1(1,$L$52,$L$51,$L$54,L454,$L$53,$L$50,P454),"")</f>
        <v>2446.4732204471534</v>
      </c>
      <c r="S454" s="323">
        <f t="shared" si="286"/>
        <v>264.42305114255089</v>
      </c>
      <c r="T454" s="323">
        <f t="shared" si="287"/>
        <v>3.5203318967395587E-4</v>
      </c>
      <c r="U454" s="328">
        <f t="shared" si="288"/>
        <v>6.7704205053595121</v>
      </c>
      <c r="V454" s="336">
        <f t="shared" si="289"/>
        <v>6.7704205053595121</v>
      </c>
      <c r="W454" s="328">
        <f t="shared" si="290"/>
        <v>2.7579871902219111E-3</v>
      </c>
      <c r="X454" s="328">
        <f t="shared" si="291"/>
        <v>19915.126200323106</v>
      </c>
      <c r="Y454" s="328">
        <f t="shared" si="307"/>
        <v>119.69510802304787</v>
      </c>
      <c r="Z454" s="108">
        <f>IF(H454&gt;0, rate1(1,$L$52,$L$51,$L$54,U454,$L$53,$L$50,Y454),"")</f>
        <v>2447.054105953277</v>
      </c>
      <c r="AA454" s="336">
        <f t="shared" si="292"/>
        <v>265.71470933432244</v>
      </c>
      <c r="AB454" s="336">
        <f t="shared" si="293"/>
        <v>-1.0418715292238259E-5</v>
      </c>
      <c r="AC454" s="328">
        <f t="shared" si="294"/>
        <v>3.5203318967395587E-4</v>
      </c>
      <c r="AD454" s="328">
        <f t="shared" si="295"/>
        <v>-56.812825002447887</v>
      </c>
      <c r="AE454" s="328">
        <f t="shared" si="296"/>
        <v>1120.8756904322215</v>
      </c>
      <c r="AF454" s="328">
        <f t="shared" si="297"/>
        <v>2180.6846614242031</v>
      </c>
      <c r="AG454" s="328">
        <f t="shared" si="298"/>
        <v>2164.6038641619389</v>
      </c>
      <c r="AH454" s="328">
        <f t="shared" si="299"/>
        <v>6.7509829314063952</v>
      </c>
      <c r="AI454" s="328">
        <f t="shared" si="300"/>
        <v>0.14389415209278811</v>
      </c>
      <c r="AJ454" s="328">
        <f t="shared" si="301"/>
        <v>10.866437225738437</v>
      </c>
      <c r="AK454" s="337">
        <f t="shared" si="302"/>
        <v>1999.9966884339851</v>
      </c>
      <c r="AL454" s="42">
        <f t="shared" si="308"/>
        <v>33.603246871796884</v>
      </c>
    </row>
    <row r="455" spans="2:38" ht="15" x14ac:dyDescent="0.15">
      <c r="B455" s="328">
        <f t="shared" si="273"/>
        <v>2180.6846614242031</v>
      </c>
      <c r="C455" s="328">
        <f t="shared" si="274"/>
        <v>2164.6038641619389</v>
      </c>
      <c r="D455" s="328">
        <f t="shared" si="275"/>
        <v>6.7509829314063952</v>
      </c>
      <c r="E455" s="328">
        <f t="shared" si="304"/>
        <v>236.79434741869534</v>
      </c>
      <c r="F455" s="328">
        <f t="shared" si="276"/>
        <v>236.90408347792697</v>
      </c>
      <c r="G455" s="328">
        <f t="shared" si="277"/>
        <v>20397.647891235807</v>
      </c>
      <c r="H455" s="313">
        <f t="shared" si="278"/>
        <v>0.02</v>
      </c>
      <c r="I455" s="328">
        <f t="shared" si="279"/>
        <v>12.864637809811393</v>
      </c>
      <c r="J455" s="328">
        <f t="shared" si="305"/>
        <v>859</v>
      </c>
      <c r="K455" s="335">
        <f t="shared" si="280"/>
        <v>-1</v>
      </c>
      <c r="L455" s="323">
        <f t="shared" si="281"/>
        <v>6.7309829314063956</v>
      </c>
      <c r="M455" s="323">
        <f t="shared" si="282"/>
        <v>6.7409829314063954</v>
      </c>
      <c r="N455" s="328">
        <f t="shared" si="283"/>
        <v>-9.2475115465234126E-2</v>
      </c>
      <c r="O455" s="328">
        <f t="shared" si="284"/>
        <v>3.062837066290669E-2</v>
      </c>
      <c r="P455" s="332">
        <f t="shared" si="306"/>
        <v>118.88393163865678</v>
      </c>
      <c r="Q455" s="328">
        <f t="shared" si="285"/>
        <v>19616.833271025454</v>
      </c>
      <c r="R455" s="277">
        <f>IF(H455&gt;0, rate1(1,$L$52,$L$51,$L$54,L455,$L$53,$L$50,P455),"")</f>
        <v>2445.7150115113418</v>
      </c>
      <c r="S455" s="323">
        <f t="shared" si="286"/>
        <v>261.87808559087875</v>
      </c>
      <c r="T455" s="323">
        <f t="shared" si="287"/>
        <v>3.5447636491114834E-4</v>
      </c>
      <c r="U455" s="328">
        <f t="shared" si="288"/>
        <v>6.7509829314063952</v>
      </c>
      <c r="V455" s="336">
        <f t="shared" si="289"/>
        <v>6.7509829314063952</v>
      </c>
      <c r="W455" s="328">
        <f t="shared" si="290"/>
        <v>2.7421738072987978E-3</v>
      </c>
      <c r="X455" s="328">
        <f t="shared" si="291"/>
        <v>19717.625227672197</v>
      </c>
      <c r="Y455" s="328">
        <f t="shared" si="307"/>
        <v>119.23691313354297</v>
      </c>
      <c r="Z455" s="108">
        <f>IF(H455&gt;0, rate1(1,$L$52,$L$51,$L$54,U455,$L$53,$L$50,Y455),"")</f>
        <v>2446.3000963641775</v>
      </c>
      <c r="AA455" s="336">
        <f t="shared" si="292"/>
        <v>263.16066855805212</v>
      </c>
      <c r="AB455" s="336">
        <f t="shared" si="293"/>
        <v>-1.0459897826708427E-5</v>
      </c>
      <c r="AC455" s="328">
        <f t="shared" si="294"/>
        <v>3.5447636491114834E-4</v>
      </c>
      <c r="AD455" s="328">
        <f t="shared" si="295"/>
        <v>-56.421251117865424</v>
      </c>
      <c r="AE455" s="328">
        <f t="shared" si="296"/>
        <v>1108.4744205969419</v>
      </c>
      <c r="AF455" s="328">
        <f t="shared" si="297"/>
        <v>2180.5918318323729</v>
      </c>
      <c r="AG455" s="328">
        <f t="shared" si="298"/>
        <v>2164.603509685574</v>
      </c>
      <c r="AH455" s="328">
        <f t="shared" si="299"/>
        <v>6.7315436574581797</v>
      </c>
      <c r="AI455" s="328">
        <f t="shared" si="300"/>
        <v>0.1449377230146279</v>
      </c>
      <c r="AJ455" s="328">
        <f t="shared" si="301"/>
        <v>10.866477486217052</v>
      </c>
      <c r="AK455" s="337">
        <f t="shared" si="302"/>
        <v>1999.9996517842173</v>
      </c>
      <c r="AL455" s="42">
        <f t="shared" si="308"/>
        <v>33.603370476873529</v>
      </c>
    </row>
    <row r="456" spans="2:38" ht="15" x14ac:dyDescent="0.15">
      <c r="B456" s="328">
        <f t="shared" si="273"/>
        <v>2180.5918318323729</v>
      </c>
      <c r="C456" s="328">
        <f t="shared" si="274"/>
        <v>2164.603509685574</v>
      </c>
      <c r="D456" s="328">
        <f t="shared" si="275"/>
        <v>6.7315436574581797</v>
      </c>
      <c r="E456" s="328">
        <f t="shared" si="304"/>
        <v>236.57549402041951</v>
      </c>
      <c r="F456" s="328">
        <f t="shared" si="276"/>
        <v>236.68492071955743</v>
      </c>
      <c r="G456" s="328">
        <f t="shared" si="277"/>
        <v>20202.722981031955</v>
      </c>
      <c r="H456" s="313">
        <f t="shared" si="278"/>
        <v>0.02</v>
      </c>
      <c r="I456" s="328">
        <f t="shared" si="279"/>
        <v>12.790657717439172</v>
      </c>
      <c r="J456" s="328">
        <f t="shared" si="305"/>
        <v>859</v>
      </c>
      <c r="K456" s="335">
        <f t="shared" si="280"/>
        <v>-1</v>
      </c>
      <c r="L456" s="323">
        <f t="shared" si="281"/>
        <v>6.7115436574581802</v>
      </c>
      <c r="M456" s="323">
        <f t="shared" si="282"/>
        <v>6.7215436574581799</v>
      </c>
      <c r="N456" s="328">
        <f t="shared" si="283"/>
        <v>-9.2216505920553971E-2</v>
      </c>
      <c r="O456" s="328">
        <f t="shared" si="284"/>
        <v>3.062837066290669E-2</v>
      </c>
      <c r="P456" s="332">
        <f t="shared" si="306"/>
        <v>118.42647770861974</v>
      </c>
      <c r="Q456" s="328">
        <f t="shared" si="285"/>
        <v>19421.441167723708</v>
      </c>
      <c r="R456" s="277">
        <f>IF(H456&gt;0, rate1(1,$L$52,$L$51,$L$54,L456,$L$53,$L$50,P456),"")</f>
        <v>2444.9512380630094</v>
      </c>
      <c r="S456" s="323">
        <f t="shared" si="286"/>
        <v>259.35065986988928</v>
      </c>
      <c r="T456" s="323">
        <f t="shared" si="287"/>
        <v>3.5694317934777527E-4</v>
      </c>
      <c r="U456" s="328">
        <f t="shared" si="288"/>
        <v>6.7315436574581797</v>
      </c>
      <c r="V456" s="336">
        <f t="shared" si="289"/>
        <v>6.7315436574581797</v>
      </c>
      <c r="W456" s="328">
        <f t="shared" si="290"/>
        <v>2.7264045120780622E-3</v>
      </c>
      <c r="X456" s="328">
        <f t="shared" si="291"/>
        <v>19521.515329800139</v>
      </c>
      <c r="Y456" s="328">
        <f t="shared" si="307"/>
        <v>118.77911864484149</v>
      </c>
      <c r="Z456" s="108">
        <f>IF(H456&gt;0, rate1(1,$L$52,$L$51,$L$54,U456,$L$53,$L$50,Y456),"")</f>
        <v>2445.5405664232362</v>
      </c>
      <c r="AA456" s="336">
        <f t="shared" si="292"/>
        <v>260.62421283005978</v>
      </c>
      <c r="AB456" s="336">
        <f t="shared" si="293"/>
        <v>-1.0501349170628642E-5</v>
      </c>
      <c r="AC456" s="328">
        <f t="shared" si="294"/>
        <v>3.5694317934777527E-4</v>
      </c>
      <c r="AD456" s="328">
        <f t="shared" si="295"/>
        <v>-56.031326993122597</v>
      </c>
      <c r="AE456" s="328">
        <f t="shared" si="296"/>
        <v>1096.1861475116075</v>
      </c>
      <c r="AF456" s="328">
        <f t="shared" si="297"/>
        <v>2180.4992583832732</v>
      </c>
      <c r="AG456" s="328">
        <f t="shared" si="298"/>
        <v>2164.6031527423947</v>
      </c>
      <c r="AH456" s="328">
        <f t="shared" si="299"/>
        <v>6.7121026831184825</v>
      </c>
      <c r="AI456" s="328">
        <f t="shared" si="300"/>
        <v>0.14599194200312979</v>
      </c>
      <c r="AJ456" s="328">
        <f t="shared" si="301"/>
        <v>10.866518039534276</v>
      </c>
      <c r="AK456" s="337">
        <f t="shared" si="302"/>
        <v>2000.0026081728577</v>
      </c>
      <c r="AL456" s="42">
        <f t="shared" si="308"/>
        <v>33.603494978377597</v>
      </c>
    </row>
    <row r="457" spans="2:38" ht="15" x14ac:dyDescent="0.15">
      <c r="B457" s="328">
        <f t="shared" si="273"/>
        <v>2180.4992583832732</v>
      </c>
      <c r="C457" s="328">
        <f t="shared" si="274"/>
        <v>2164.6031527423947</v>
      </c>
      <c r="D457" s="328">
        <f t="shared" si="275"/>
        <v>6.7121026831184825</v>
      </c>
      <c r="E457" s="328">
        <f t="shared" si="304"/>
        <v>236.35725955121896</v>
      </c>
      <c r="F457" s="328">
        <f t="shared" si="276"/>
        <v>236.46637678581925</v>
      </c>
      <c r="G457" s="328">
        <f t="shared" si="277"/>
        <v>20009.177184484237</v>
      </c>
      <c r="H457" s="313">
        <f t="shared" si="278"/>
        <v>0.02</v>
      </c>
      <c r="I457" s="328">
        <f t="shared" si="279"/>
        <v>12.716884512702746</v>
      </c>
      <c r="J457" s="328">
        <f t="shared" si="305"/>
        <v>859</v>
      </c>
      <c r="K457" s="335">
        <f t="shared" si="280"/>
        <v>-1</v>
      </c>
      <c r="L457" s="323">
        <f t="shared" si="281"/>
        <v>6.6921026831184829</v>
      </c>
      <c r="M457" s="323">
        <f t="shared" si="282"/>
        <v>6.7021026831184827</v>
      </c>
      <c r="N457" s="328">
        <f t="shared" si="283"/>
        <v>-9.1957828276097331E-2</v>
      </c>
      <c r="O457" s="328">
        <f t="shared" si="284"/>
        <v>3.062837066290669E-2</v>
      </c>
      <c r="P457" s="332">
        <f t="shared" si="306"/>
        <v>117.9694258194716</v>
      </c>
      <c r="Q457" s="328">
        <f t="shared" si="285"/>
        <v>19227.429702186688</v>
      </c>
      <c r="R457" s="277">
        <f>IF(H457&gt;0, rate1(1,$L$52,$L$51,$L$54,L457,$L$53,$L$50,P457),"")</f>
        <v>2444.1818411266354</v>
      </c>
      <c r="S457" s="323">
        <f t="shared" si="286"/>
        <v>256.84068807500171</v>
      </c>
      <c r="T457" s="323">
        <f t="shared" si="287"/>
        <v>3.5943394683624042E-4</v>
      </c>
      <c r="U457" s="328">
        <f t="shared" si="288"/>
        <v>6.7121026831184825</v>
      </c>
      <c r="V457" s="336">
        <f t="shared" si="289"/>
        <v>6.7121026831184825</v>
      </c>
      <c r="W457" s="328">
        <f t="shared" si="290"/>
        <v>2.7106793161735254E-3</v>
      </c>
      <c r="X457" s="328">
        <f t="shared" si="291"/>
        <v>19326.789660462742</v>
      </c>
      <c r="Y457" s="328">
        <f t="shared" si="307"/>
        <v>118.32172551007928</v>
      </c>
      <c r="Z457" s="108">
        <f>IF(H457&gt;0, rate1(1,$L$52,$L$51,$L$54,U457,$L$53,$L$50,Y457),"")</f>
        <v>2444.7754577653373</v>
      </c>
      <c r="AA457" s="336">
        <f t="shared" si="292"/>
        <v>258.10525608961859</v>
      </c>
      <c r="AB457" s="336">
        <f t="shared" si="293"/>
        <v>-1.0543072348659687E-5</v>
      </c>
      <c r="AC457" s="328">
        <f t="shared" si="294"/>
        <v>3.5943394683624042E-4</v>
      </c>
      <c r="AD457" s="328">
        <f t="shared" si="295"/>
        <v>-55.64304700777771</v>
      </c>
      <c r="AE457" s="328">
        <f t="shared" si="296"/>
        <v>1084.0100029803291</v>
      </c>
      <c r="AF457" s="328">
        <f t="shared" si="297"/>
        <v>2180.4069411210503</v>
      </c>
      <c r="AG457" s="328">
        <f t="shared" si="298"/>
        <v>2164.6027933084479</v>
      </c>
      <c r="AH457" s="328">
        <f t="shared" si="299"/>
        <v>6.6926600079885841</v>
      </c>
      <c r="AI457" s="328">
        <f t="shared" si="300"/>
        <v>0.14705695819692402</v>
      </c>
      <c r="AJ457" s="328">
        <f t="shared" si="301"/>
        <v>10.86655888868933</v>
      </c>
      <c r="AK457" s="337">
        <f t="shared" si="302"/>
        <v>2000.0055576076195</v>
      </c>
      <c r="AL457" s="42">
        <f t="shared" si="308"/>
        <v>33.603620385455777</v>
      </c>
    </row>
    <row r="458" spans="2:38" ht="15" x14ac:dyDescent="0.15">
      <c r="B458" s="328">
        <f t="shared" si="273"/>
        <v>2180.4069411210503</v>
      </c>
      <c r="C458" s="328">
        <f t="shared" si="274"/>
        <v>2164.6027933084479</v>
      </c>
      <c r="D458" s="328">
        <f t="shared" si="275"/>
        <v>6.6926600079885841</v>
      </c>
      <c r="E458" s="328">
        <f t="shared" si="304"/>
        <v>236.1396442206501</v>
      </c>
      <c r="F458" s="328">
        <f t="shared" si="276"/>
        <v>236.24845188593451</v>
      </c>
      <c r="G458" s="328">
        <f t="shared" si="277"/>
        <v>19817.003693251285</v>
      </c>
      <c r="H458" s="313">
        <f t="shared" si="278"/>
        <v>0.02</v>
      </c>
      <c r="I458" s="328">
        <f t="shared" si="279"/>
        <v>12.64331825008194</v>
      </c>
      <c r="J458" s="328">
        <f t="shared" si="305"/>
        <v>859</v>
      </c>
      <c r="K458" s="335">
        <f t="shared" si="280"/>
        <v>-1</v>
      </c>
      <c r="L458" s="323">
        <f t="shared" si="281"/>
        <v>6.6726600079885845</v>
      </c>
      <c r="M458" s="323">
        <f t="shared" si="282"/>
        <v>6.6826600079885843</v>
      </c>
      <c r="N458" s="328">
        <f t="shared" si="283"/>
        <v>-9.1699082514594465E-2</v>
      </c>
      <c r="O458" s="328">
        <f t="shared" si="284"/>
        <v>3.062837066290669E-2</v>
      </c>
      <c r="P458" s="332">
        <f t="shared" si="306"/>
        <v>117.51277693223074</v>
      </c>
      <c r="Q458" s="328">
        <f t="shared" si="285"/>
        <v>19034.792064490448</v>
      </c>
      <c r="R458" s="277">
        <f>IF(H458&gt;0, rate1(1,$L$52,$L$51,$L$54,L458,$L$53,$L$50,P458),"")</f>
        <v>2443.4067609068929</v>
      </c>
      <c r="S458" s="323">
        <f t="shared" si="286"/>
        <v>254.34808459257161</v>
      </c>
      <c r="T458" s="323">
        <f t="shared" si="287"/>
        <v>3.6194898675497294E-4</v>
      </c>
      <c r="U458" s="328">
        <f t="shared" si="288"/>
        <v>6.6926600079885841</v>
      </c>
      <c r="V458" s="336">
        <f t="shared" si="289"/>
        <v>6.6926600079885841</v>
      </c>
      <c r="W458" s="328">
        <f t="shared" si="290"/>
        <v>2.6949982312203247E-3</v>
      </c>
      <c r="X458" s="328">
        <f t="shared" si="291"/>
        <v>19133.441397062848</v>
      </c>
      <c r="Y458" s="328">
        <f t="shared" si="307"/>
        <v>117.86473468691344</v>
      </c>
      <c r="Z458" s="108">
        <f>IF(H458&gt;0, rate1(1,$L$52,$L$51,$L$54,U458,$L$53,$L$50,Y458),"")</f>
        <v>2444.004711216031</v>
      </c>
      <c r="AA458" s="336">
        <f t="shared" si="292"/>
        <v>255.60371256737216</v>
      </c>
      <c r="AB458" s="336">
        <f t="shared" si="293"/>
        <v>-1.0585070437679441E-5</v>
      </c>
      <c r="AC458" s="328">
        <f t="shared" si="294"/>
        <v>3.6194898675497294E-4</v>
      </c>
      <c r="AD458" s="328">
        <f t="shared" si="295"/>
        <v>-55.256405548496026</v>
      </c>
      <c r="AE458" s="328">
        <f t="shared" si="296"/>
        <v>1071.9451245038249</v>
      </c>
      <c r="AF458" s="328">
        <f t="shared" si="297"/>
        <v>2180.3148800895488</v>
      </c>
      <c r="AG458" s="328">
        <f t="shared" si="298"/>
        <v>2164.6024313594612</v>
      </c>
      <c r="AH458" s="328">
        <f t="shared" si="299"/>
        <v>6.6732156316673903</v>
      </c>
      <c r="AI458" s="328">
        <f t="shared" si="300"/>
        <v>0.14813292348451726</v>
      </c>
      <c r="AJ458" s="328">
        <f t="shared" si="301"/>
        <v>10.86660003672363</v>
      </c>
      <c r="AK458" s="337">
        <f t="shared" si="302"/>
        <v>2000.0085000963522</v>
      </c>
      <c r="AL458" s="42">
        <f t="shared" si="308"/>
        <v>33.603746707382868</v>
      </c>
    </row>
    <row r="459" spans="2:38" ht="15" x14ac:dyDescent="0.15">
      <c r="B459" s="328">
        <f t="shared" si="273"/>
        <v>2180.3148800895488</v>
      </c>
      <c r="C459" s="328">
        <f t="shared" si="274"/>
        <v>2164.6024313594612</v>
      </c>
      <c r="D459" s="328">
        <f t="shared" si="275"/>
        <v>6.6732156316673903</v>
      </c>
      <c r="E459" s="328">
        <f t="shared" si="304"/>
        <v>235.92264823894703</v>
      </c>
      <c r="F459" s="328">
        <f t="shared" si="276"/>
        <v>236.03114622979857</v>
      </c>
      <c r="G459" s="328">
        <f t="shared" si="277"/>
        <v>19626.19572254549</v>
      </c>
      <c r="H459" s="313">
        <f t="shared" si="278"/>
        <v>0.02</v>
      </c>
      <c r="I459" s="328">
        <f t="shared" si="279"/>
        <v>12.569958984070036</v>
      </c>
      <c r="J459" s="328">
        <f t="shared" si="305"/>
        <v>859</v>
      </c>
      <c r="K459" s="335">
        <f t="shared" si="280"/>
        <v>-1</v>
      </c>
      <c r="L459" s="323">
        <f t="shared" si="281"/>
        <v>6.6532156316673907</v>
      </c>
      <c r="M459" s="323">
        <f t="shared" si="282"/>
        <v>6.6632156316673905</v>
      </c>
      <c r="N459" s="328">
        <f t="shared" si="283"/>
        <v>-9.1440268618800502E-2</v>
      </c>
      <c r="O459" s="328">
        <f t="shared" si="284"/>
        <v>3.062837066290669E-2</v>
      </c>
      <c r="P459" s="332">
        <f t="shared" si="306"/>
        <v>117.05653201249805</v>
      </c>
      <c r="Q459" s="328">
        <f t="shared" si="285"/>
        <v>18843.521468269711</v>
      </c>
      <c r="R459" s="277">
        <f>IF(H459&gt;0, rate1(1,$L$52,$L$51,$L$54,L459,$L$53,$L$50,P459),"")</f>
        <v>2442.6259367745074</v>
      </c>
      <c r="S459" s="323">
        <f t="shared" si="286"/>
        <v>251.87276409911479</v>
      </c>
      <c r="T459" s="323">
        <f t="shared" si="287"/>
        <v>3.6448862413248771E-4</v>
      </c>
      <c r="U459" s="328">
        <f t="shared" si="288"/>
        <v>6.6732156316673903</v>
      </c>
      <c r="V459" s="336">
        <f t="shared" si="289"/>
        <v>6.6732156316673903</v>
      </c>
      <c r="W459" s="328">
        <f t="shared" si="290"/>
        <v>2.6793612688180701E-3</v>
      </c>
      <c r="X459" s="328">
        <f t="shared" si="291"/>
        <v>18941.463740593441</v>
      </c>
      <c r="Y459" s="328">
        <f t="shared" si="307"/>
        <v>117.40814713755718</v>
      </c>
      <c r="Z459" s="108">
        <f>IF(H459&gt;0, rate1(1,$L$52,$L$51,$L$54,U459,$L$53,$L$50,Y459),"")</f>
        <v>2443.2282667776153</v>
      </c>
      <c r="AA459" s="336">
        <f t="shared" si="292"/>
        <v>253.11949678455929</v>
      </c>
      <c r="AB459" s="336">
        <f t="shared" si="293"/>
        <v>-1.0627346567757247E-5</v>
      </c>
      <c r="AC459" s="328">
        <f t="shared" si="294"/>
        <v>3.6448862413248771E-4</v>
      </c>
      <c r="AD459" s="328">
        <f t="shared" si="295"/>
        <v>-54.87139700889599</v>
      </c>
      <c r="AE459" s="328">
        <f t="shared" si="296"/>
        <v>1059.9906553012493</v>
      </c>
      <c r="AF459" s="328">
        <f t="shared" si="297"/>
        <v>2180.2230753323056</v>
      </c>
      <c r="AG459" s="328">
        <f t="shared" si="298"/>
        <v>2164.602066870837</v>
      </c>
      <c r="AH459" s="328">
        <f t="shared" si="299"/>
        <v>6.653769553751685</v>
      </c>
      <c r="AI459" s="328">
        <f t="shared" si="300"/>
        <v>0.14921999256824223</v>
      </c>
      <c r="AJ459" s="328">
        <f t="shared" si="301"/>
        <v>10.866641486721566</v>
      </c>
      <c r="AK459" s="337">
        <f t="shared" si="302"/>
        <v>2000.011435647044</v>
      </c>
      <c r="AL459" s="42">
        <f t="shared" si="308"/>
        <v>33.60387395356414</v>
      </c>
    </row>
    <row r="460" spans="2:38" ht="15" x14ac:dyDescent="0.15">
      <c r="B460" s="328">
        <f t="shared" si="273"/>
        <v>2180.2230753323056</v>
      </c>
      <c r="C460" s="328">
        <f t="shared" si="274"/>
        <v>2164.602066870837</v>
      </c>
      <c r="D460" s="328">
        <f t="shared" si="275"/>
        <v>6.653769553751685</v>
      </c>
      <c r="E460" s="328">
        <f t="shared" si="304"/>
        <v>235.70627181703878</v>
      </c>
      <c r="F460" s="328">
        <f t="shared" si="276"/>
        <v>235.81446002799291</v>
      </c>
      <c r="G460" s="328">
        <f t="shared" si="277"/>
        <v>19436.746511079109</v>
      </c>
      <c r="H460" s="313">
        <f t="shared" si="278"/>
        <v>0.02</v>
      </c>
      <c r="I460" s="328">
        <f t="shared" si="279"/>
        <v>12.496806769174874</v>
      </c>
      <c r="J460" s="328">
        <f t="shared" si="305"/>
        <v>859</v>
      </c>
      <c r="K460" s="335">
        <f t="shared" si="280"/>
        <v>-1</v>
      </c>
      <c r="L460" s="323">
        <f t="shared" si="281"/>
        <v>6.6337695537516854</v>
      </c>
      <c r="M460" s="323">
        <f t="shared" si="282"/>
        <v>6.6437695537516852</v>
      </c>
      <c r="N460" s="328">
        <f t="shared" si="283"/>
        <v>-9.1181386571403067E-2</v>
      </c>
      <c r="O460" s="328">
        <f t="shared" si="284"/>
        <v>3.062837066290669E-2</v>
      </c>
      <c r="P460" s="332">
        <f t="shared" si="306"/>
        <v>116.60069203049939</v>
      </c>
      <c r="Q460" s="328">
        <f t="shared" si="285"/>
        <v>18653.611150664172</v>
      </c>
      <c r="R460" s="277">
        <f>IF(H460&gt;0, rate1(1,$L$52,$L$51,$L$54,L460,$L$53,$L$50,P460),"")</f>
        <v>2441.8393072518456</v>
      </c>
      <c r="S460" s="323">
        <f t="shared" si="286"/>
        <v>249.41464156057054</v>
      </c>
      <c r="T460" s="323">
        <f t="shared" si="287"/>
        <v>3.6705318977412393E-4</v>
      </c>
      <c r="U460" s="328">
        <f t="shared" si="288"/>
        <v>6.653769553751685</v>
      </c>
      <c r="V460" s="336">
        <f t="shared" si="289"/>
        <v>6.653769553751685</v>
      </c>
      <c r="W460" s="328">
        <f t="shared" si="290"/>
        <v>2.6637684405841355E-3</v>
      </c>
      <c r="X460" s="328">
        <f t="shared" si="291"/>
        <v>18750.849915583611</v>
      </c>
      <c r="Y460" s="328">
        <f t="shared" si="307"/>
        <v>116.95196382882187</v>
      </c>
      <c r="Z460" s="108">
        <f>IF(H460&gt;0, rate1(1,$L$52,$L$51,$L$54,U460,$L$53,$L$50,Y460),"")</f>
        <v>2442.4460636149383</v>
      </c>
      <c r="AA460" s="336">
        <f t="shared" si="292"/>
        <v>250.65252355227443</v>
      </c>
      <c r="AB460" s="336">
        <f t="shared" si="293"/>
        <v>-1.0669903923588308E-5</v>
      </c>
      <c r="AC460" s="328">
        <f t="shared" si="294"/>
        <v>3.6705318977412393E-4</v>
      </c>
      <c r="AD460" s="328">
        <f t="shared" si="295"/>
        <v>-54.488015789503258</v>
      </c>
      <c r="AE460" s="328">
        <f t="shared" si="296"/>
        <v>1048.1457439743117</v>
      </c>
      <c r="AF460" s="328">
        <f t="shared" si="297"/>
        <v>2180.1315268925446</v>
      </c>
      <c r="AG460" s="328">
        <f t="shared" si="298"/>
        <v>2164.6016998176474</v>
      </c>
      <c r="AH460" s="328">
        <f t="shared" si="299"/>
        <v>6.6343217738358131</v>
      </c>
      <c r="AI460" s="328">
        <f t="shared" si="300"/>
        <v>0.15031832302970907</v>
      </c>
      <c r="AJ460" s="328">
        <f t="shared" si="301"/>
        <v>10.866683241811296</v>
      </c>
      <c r="AK460" s="337">
        <f t="shared" si="302"/>
        <v>2000.0143642678238</v>
      </c>
      <c r="AL460" s="42">
        <f t="shared" si="308"/>
        <v>33.604002133537755</v>
      </c>
    </row>
    <row r="461" spans="2:38" ht="15" x14ac:dyDescent="0.15">
      <c r="B461" s="328">
        <f t="shared" si="273"/>
        <v>2180.1315268925446</v>
      </c>
      <c r="C461" s="328">
        <f t="shared" si="274"/>
        <v>2164.6016998176474</v>
      </c>
      <c r="D461" s="328">
        <f t="shared" si="275"/>
        <v>6.6343217738358131</v>
      </c>
      <c r="E461" s="328">
        <f t="shared" si="304"/>
        <v>235.49051516655459</v>
      </c>
      <c r="F461" s="328">
        <f t="shared" si="276"/>
        <v>235.59839349179668</v>
      </c>
      <c r="G461" s="328">
        <f t="shared" si="277"/>
        <v>19248.649321004697</v>
      </c>
      <c r="H461" s="313">
        <f t="shared" si="278"/>
        <v>0.02</v>
      </c>
      <c r="I461" s="328">
        <f t="shared" si="279"/>
        <v>12.423861659917748</v>
      </c>
      <c r="J461" s="328">
        <f t="shared" si="305"/>
        <v>859</v>
      </c>
      <c r="K461" s="335">
        <f t="shared" si="280"/>
        <v>-1</v>
      </c>
      <c r="L461" s="323">
        <f t="shared" si="281"/>
        <v>6.6143217738358135</v>
      </c>
      <c r="M461" s="323">
        <f t="shared" si="282"/>
        <v>6.6243217738358133</v>
      </c>
      <c r="N461" s="328">
        <f t="shared" si="283"/>
        <v>-9.0922436355043601E-2</v>
      </c>
      <c r="O461" s="328">
        <f t="shared" si="284"/>
        <v>3.062837066290669E-2</v>
      </c>
      <c r="P461" s="332">
        <f t="shared" si="306"/>
        <v>116.14525796111504</v>
      </c>
      <c r="Q461" s="328">
        <f t="shared" si="285"/>
        <v>18465.054372258459</v>
      </c>
      <c r="R461" s="277">
        <f>IF(H461&gt;0, rate1(1,$L$52,$L$51,$L$54,L461,$L$53,$L$50,P461),"")</f>
        <v>2441.0468099981754</v>
      </c>
      <c r="S461" s="323">
        <f t="shared" si="286"/>
        <v>246.97363223148201</v>
      </c>
      <c r="T461" s="323">
        <f t="shared" si="287"/>
        <v>3.6964302039284395E-4</v>
      </c>
      <c r="U461" s="328">
        <f t="shared" si="288"/>
        <v>6.6343217738358131</v>
      </c>
      <c r="V461" s="336">
        <f t="shared" si="289"/>
        <v>6.6343217738358131</v>
      </c>
      <c r="W461" s="328">
        <f t="shared" si="290"/>
        <v>2.6482197581465527E-3</v>
      </c>
      <c r="X461" s="328">
        <f t="shared" si="291"/>
        <v>18561.593170039087</v>
      </c>
      <c r="Y461" s="328">
        <f t="shared" si="307"/>
        <v>116.49618573214613</v>
      </c>
      <c r="Z461" s="108">
        <f>IF(H461&gt;0, rate1(1,$L$52,$L$51,$L$54,U461,$L$53,$L$50,Y461),"")</f>
        <v>2441.6580400408852</v>
      </c>
      <c r="AA461" s="336">
        <f t="shared" si="292"/>
        <v>248.20270797065669</v>
      </c>
      <c r="AB461" s="336">
        <f t="shared" si="293"/>
        <v>-1.0712745745733903E-5</v>
      </c>
      <c r="AC461" s="328">
        <f t="shared" si="294"/>
        <v>3.6964302039284395E-4</v>
      </c>
      <c r="AD461" s="328">
        <f t="shared" si="295"/>
        <v>-54.106256297615694</v>
      </c>
      <c r="AE461" s="328">
        <f t="shared" si="296"/>
        <v>1036.4095447186858</v>
      </c>
      <c r="AF461" s="328">
        <f t="shared" si="297"/>
        <v>2180.0402348131693</v>
      </c>
      <c r="AG461" s="328">
        <f t="shared" si="298"/>
        <v>2164.601330174627</v>
      </c>
      <c r="AH461" s="328">
        <f t="shared" si="299"/>
        <v>6.6148722915117357</v>
      </c>
      <c r="AI461" s="328">
        <f t="shared" si="300"/>
        <v>0.15142807539734163</v>
      </c>
      <c r="AJ461" s="328">
        <f t="shared" si="301"/>
        <v>10.866725305165573</v>
      </c>
      <c r="AK461" s="337">
        <f t="shared" si="302"/>
        <v>2000.0172859669644</v>
      </c>
      <c r="AL461" s="42">
        <f t="shared" si="308"/>
        <v>33.60413125697724</v>
      </c>
    </row>
    <row r="462" spans="2:38" ht="15" x14ac:dyDescent="0.15">
      <c r="B462" s="328">
        <f t="shared" si="273"/>
        <v>2180.0402348131693</v>
      </c>
      <c r="C462" s="328">
        <f t="shared" si="274"/>
        <v>2164.601330174627</v>
      </c>
      <c r="D462" s="328">
        <f t="shared" si="275"/>
        <v>6.6148722915117357</v>
      </c>
      <c r="E462" s="328">
        <f t="shared" si="304"/>
        <v>235.27537849984003</v>
      </c>
      <c r="F462" s="328">
        <f t="shared" si="276"/>
        <v>235.38294683319731</v>
      </c>
      <c r="G462" s="328">
        <f t="shared" si="277"/>
        <v>19061.89743785877</v>
      </c>
      <c r="H462" s="313">
        <f t="shared" si="278"/>
        <v>0.02</v>
      </c>
      <c r="I462" s="328">
        <f t="shared" si="279"/>
        <v>12.351123710833782</v>
      </c>
      <c r="J462" s="328">
        <f t="shared" si="305"/>
        <v>859</v>
      </c>
      <c r="K462" s="335">
        <f t="shared" si="280"/>
        <v>-1</v>
      </c>
      <c r="L462" s="323">
        <f t="shared" si="281"/>
        <v>6.5948722915117362</v>
      </c>
      <c r="M462" s="323">
        <f t="shared" si="282"/>
        <v>6.6048722915117359</v>
      </c>
      <c r="N462" s="328">
        <f t="shared" si="283"/>
        <v>-9.066341795235644E-2</v>
      </c>
      <c r="O462" s="328">
        <f t="shared" si="284"/>
        <v>3.062837066290669E-2</v>
      </c>
      <c r="P462" s="332">
        <f t="shared" si="306"/>
        <v>115.69023078391797</v>
      </c>
      <c r="Q462" s="328">
        <f t="shared" si="285"/>
        <v>18277.844417026299</v>
      </c>
      <c r="R462" s="277">
        <f>IF(H462&gt;0, rate1(1,$L$52,$L$51,$L$54,L462,$L$53,$L$50,P462),"")</f>
        <v>2440.2483817946368</v>
      </c>
      <c r="S462" s="323">
        <f t="shared" si="286"/>
        <v>244.54965165422877</v>
      </c>
      <c r="T462" s="323">
        <f t="shared" si="287"/>
        <v>3.7225845874365161E-4</v>
      </c>
      <c r="U462" s="328">
        <f t="shared" si="288"/>
        <v>6.6148722915117357</v>
      </c>
      <c r="V462" s="336">
        <f t="shared" si="289"/>
        <v>6.6148722915117357</v>
      </c>
      <c r="W462" s="328">
        <f t="shared" si="290"/>
        <v>2.6327152331262482E-3</v>
      </c>
      <c r="X462" s="328">
        <f t="shared" si="291"/>
        <v>18373.686775386017</v>
      </c>
      <c r="Y462" s="328">
        <f t="shared" si="307"/>
        <v>116.04081382363397</v>
      </c>
      <c r="Z462" s="108">
        <f>IF(H462&gt;0, rate1(1,$L$52,$L$51,$L$54,U462,$L$53,$L$50,Y462),"")</f>
        <v>2440.8641335015823</v>
      </c>
      <c r="AA462" s="336">
        <f t="shared" si="292"/>
        <v>245.76996542811816</v>
      </c>
      <c r="AB462" s="336">
        <f t="shared" si="293"/>
        <v>-1.0755875331850714E-5</v>
      </c>
      <c r="AC462" s="328">
        <f t="shared" si="294"/>
        <v>3.7225845874365161E-4</v>
      </c>
      <c r="AD462" s="328">
        <f t="shared" si="295"/>
        <v>-53.726112947167721</v>
      </c>
      <c r="AE462" s="328">
        <f t="shared" si="296"/>
        <v>1024.7812172862218</v>
      </c>
      <c r="AF462" s="328">
        <f t="shared" si="297"/>
        <v>2179.9491991367581</v>
      </c>
      <c r="AG462" s="328">
        <f t="shared" si="298"/>
        <v>2164.6009579161682</v>
      </c>
      <c r="AH462" s="328">
        <f t="shared" si="299"/>
        <v>6.5954211063689963</v>
      </c>
      <c r="AI462" s="328">
        <f t="shared" si="300"/>
        <v>0.15254941321583043</v>
      </c>
      <c r="AJ462" s="328">
        <f t="shared" si="301"/>
        <v>10.866767680002578</v>
      </c>
      <c r="AK462" s="337">
        <f t="shared" si="302"/>
        <v>2000.0202007528851</v>
      </c>
      <c r="AL462" s="42">
        <f t="shared" si="308"/>
        <v>33.604261333694005</v>
      </c>
    </row>
    <row r="463" spans="2:38" ht="15" x14ac:dyDescent="0.15">
      <c r="B463" s="328">
        <f t="shared" si="273"/>
        <v>2179.9491991367581</v>
      </c>
      <c r="C463" s="328">
        <f t="shared" si="274"/>
        <v>2164.6009579161682</v>
      </c>
      <c r="D463" s="328">
        <f t="shared" si="275"/>
        <v>6.5954211063689963</v>
      </c>
      <c r="E463" s="328">
        <f t="shared" si="304"/>
        <v>235.06086202996687</v>
      </c>
      <c r="F463" s="328">
        <f t="shared" si="276"/>
        <v>235.16812026490345</v>
      </c>
      <c r="G463" s="328">
        <f t="shared" si="277"/>
        <v>18876.484170504958</v>
      </c>
      <c r="H463" s="313">
        <f t="shared" si="278"/>
        <v>0.02</v>
      </c>
      <c r="I463" s="328">
        <f t="shared" si="279"/>
        <v>12.27859297647192</v>
      </c>
      <c r="J463" s="328">
        <f t="shared" si="305"/>
        <v>859</v>
      </c>
      <c r="K463" s="335">
        <f t="shared" si="280"/>
        <v>-1</v>
      </c>
      <c r="L463" s="323">
        <f t="shared" si="281"/>
        <v>6.5754211063689967</v>
      </c>
      <c r="M463" s="323">
        <f t="shared" si="282"/>
        <v>6.5854211063689965</v>
      </c>
      <c r="N463" s="328">
        <f t="shared" si="283"/>
        <v>-9.0404331345879996E-2</v>
      </c>
      <c r="O463" s="328">
        <f t="shared" si="284"/>
        <v>3.062837066290669E-2</v>
      </c>
      <c r="P463" s="332">
        <f t="shared" si="306"/>
        <v>115.23561148321097</v>
      </c>
      <c r="Q463" s="328">
        <f t="shared" si="285"/>
        <v>18091.974592273291</v>
      </c>
      <c r="R463" s="277">
        <f>IF(H463&gt;0, rate1(1,$L$52,$L$51,$L$54,L463,$L$53,$L$50,P463),"")</f>
        <v>2439.4439585289006</v>
      </c>
      <c r="S463" s="323">
        <f t="shared" si="286"/>
        <v>242.14261565823924</v>
      </c>
      <c r="T463" s="323">
        <f t="shared" si="287"/>
        <v>3.7489985376125331E-4</v>
      </c>
      <c r="U463" s="328">
        <f t="shared" si="288"/>
        <v>6.5954211063689963</v>
      </c>
      <c r="V463" s="336">
        <f t="shared" si="289"/>
        <v>6.5954211063689963</v>
      </c>
      <c r="W463" s="328">
        <f t="shared" si="290"/>
        <v>2.617254877161912E-3</v>
      </c>
      <c r="X463" s="328">
        <f t="shared" si="291"/>
        <v>18187.124026414007</v>
      </c>
      <c r="Y463" s="328">
        <f t="shared" si="307"/>
        <v>115.58584908409154</v>
      </c>
      <c r="Z463" s="108">
        <f>IF(H463&gt;0, rate1(1,$L$52,$L$51,$L$54,U463,$L$53,$L$50,Y463),"")</f>
        <v>2440.0642805612888</v>
      </c>
      <c r="AA463" s="336">
        <f t="shared" si="292"/>
        <v>243.35421160056154</v>
      </c>
      <c r="AB463" s="336">
        <f t="shared" si="293"/>
        <v>-1.0799296038129374E-5</v>
      </c>
      <c r="AC463" s="328">
        <f t="shared" si="294"/>
        <v>3.7489985376125331E-4</v>
      </c>
      <c r="AD463" s="328">
        <f t="shared" si="295"/>
        <v>-53.347580158664343</v>
      </c>
      <c r="AE463" s="328">
        <f t="shared" si="296"/>
        <v>1013.2599267598807</v>
      </c>
      <c r="AF463" s="328">
        <f t="shared" si="297"/>
        <v>2179.8584199055585</v>
      </c>
      <c r="AG463" s="328">
        <f t="shared" si="298"/>
        <v>2164.6005830163144</v>
      </c>
      <c r="AH463" s="328">
        <f t="shared" si="299"/>
        <v>6.5759682179947792</v>
      </c>
      <c r="AI463" s="328">
        <f t="shared" si="300"/>
        <v>0.15368250311736431</v>
      </c>
      <c r="AJ463" s="328">
        <f t="shared" si="301"/>
        <v>10.866810369586778</v>
      </c>
      <c r="AK463" s="337">
        <f t="shared" si="302"/>
        <v>2000.0231086341541</v>
      </c>
      <c r="AL463" s="42">
        <f t="shared" si="308"/>
        <v>33.604392373639961</v>
      </c>
    </row>
    <row r="464" spans="2:38" ht="15" x14ac:dyDescent="0.15">
      <c r="B464" s="328">
        <f t="shared" si="273"/>
        <v>2179.8584199055585</v>
      </c>
      <c r="C464" s="328">
        <f t="shared" si="274"/>
        <v>2164.6005830163144</v>
      </c>
      <c r="D464" s="328">
        <f t="shared" si="275"/>
        <v>6.5759682179947792</v>
      </c>
      <c r="E464" s="328">
        <f t="shared" si="304"/>
        <v>234.84696597074688</v>
      </c>
      <c r="F464" s="328">
        <f t="shared" si="276"/>
        <v>234.95391400035686</v>
      </c>
      <c r="G464" s="328">
        <f t="shared" si="277"/>
        <v>18692.402851077266</v>
      </c>
      <c r="H464" s="313">
        <f t="shared" si="278"/>
        <v>0.02</v>
      </c>
      <c r="I464" s="328">
        <f t="shared" si="279"/>
        <v>12.206269511395295</v>
      </c>
      <c r="J464" s="328">
        <f t="shared" si="305"/>
        <v>859</v>
      </c>
      <c r="K464" s="335">
        <f t="shared" si="280"/>
        <v>-1</v>
      </c>
      <c r="L464" s="323">
        <f t="shared" si="281"/>
        <v>6.5559682179947796</v>
      </c>
      <c r="M464" s="323">
        <f t="shared" si="282"/>
        <v>6.5659682179947794</v>
      </c>
      <c r="N464" s="328">
        <f t="shared" si="283"/>
        <v>-9.0145176518213077E-2</v>
      </c>
      <c r="O464" s="328">
        <f t="shared" si="284"/>
        <v>3.062837066290669E-2</v>
      </c>
      <c r="P464" s="332">
        <f t="shared" si="306"/>
        <v>114.78140104806589</v>
      </c>
      <c r="Q464" s="328">
        <f t="shared" si="285"/>
        <v>17907.438228580595</v>
      </c>
      <c r="R464" s="277">
        <f>IF(H464&gt;0, rate1(1,$L$52,$L$51,$L$54,L464,$L$53,$L$50,P464),"")</f>
        <v>2438.6334751795034</v>
      </c>
      <c r="S464" s="323">
        <f t="shared" si="286"/>
        <v>239.75244035921406</v>
      </c>
      <c r="T464" s="323">
        <f t="shared" si="287"/>
        <v>3.7756756070256498E-4</v>
      </c>
      <c r="U464" s="328">
        <f t="shared" si="288"/>
        <v>6.5759682179947792</v>
      </c>
      <c r="V464" s="336">
        <f t="shared" si="289"/>
        <v>6.5759682179947792</v>
      </c>
      <c r="W464" s="328">
        <f t="shared" si="290"/>
        <v>2.6018387018567068E-3</v>
      </c>
      <c r="X464" s="328">
        <f t="shared" si="291"/>
        <v>18001.898241219737</v>
      </c>
      <c r="Y464" s="328">
        <f t="shared" si="307"/>
        <v>115.13129249906589</v>
      </c>
      <c r="Z464" s="108">
        <f>IF(H464&gt;0, rate1(1,$L$52,$L$51,$L$54,U464,$L$53,$L$50,Y464),"")</f>
        <v>2439.2584168869771</v>
      </c>
      <c r="AA464" s="336">
        <f t="shared" si="292"/>
        <v>240.95536245060313</v>
      </c>
      <c r="AB464" s="336">
        <f t="shared" si="293"/>
        <v>-1.0843011280451453E-5</v>
      </c>
      <c r="AC464" s="328">
        <f t="shared" si="294"/>
        <v>3.7756756070256498E-4</v>
      </c>
      <c r="AD464" s="328">
        <f t="shared" si="295"/>
        <v>-52.970652358970341</v>
      </c>
      <c r="AE464" s="328">
        <f t="shared" si="296"/>
        <v>1001.8448439061973</v>
      </c>
      <c r="AF464" s="328">
        <f t="shared" si="297"/>
        <v>2179.7678971614796</v>
      </c>
      <c r="AG464" s="328">
        <f t="shared" si="298"/>
        <v>2164.6002054487535</v>
      </c>
      <c r="AH464" s="328">
        <f t="shared" si="299"/>
        <v>6.5565136259737793</v>
      </c>
      <c r="AI464" s="328">
        <f t="shared" si="300"/>
        <v>0.1548275148953136</v>
      </c>
      <c r="AJ464" s="328">
        <f t="shared" si="301"/>
        <v>10.866853377229805</v>
      </c>
      <c r="AK464" s="337">
        <f t="shared" si="302"/>
        <v>2000.0260096194916</v>
      </c>
      <c r="AL464" s="42">
        <f t="shared" si="308"/>
        <v>33.604524386910136</v>
      </c>
    </row>
    <row r="465" spans="2:38" ht="15" x14ac:dyDescent="0.15">
      <c r="B465" s="328">
        <f t="shared" si="273"/>
        <v>2179.7678971614796</v>
      </c>
      <c r="C465" s="328">
        <f t="shared" si="274"/>
        <v>2164.6002054487535</v>
      </c>
      <c r="D465" s="328">
        <f t="shared" si="275"/>
        <v>6.5565136259737793</v>
      </c>
      <c r="E465" s="328">
        <f t="shared" si="304"/>
        <v>234.63369053674438</v>
      </c>
      <c r="F465" s="328">
        <f t="shared" si="276"/>
        <v>234.74032825374564</v>
      </c>
      <c r="G465" s="328">
        <f t="shared" si="277"/>
        <v>18509.646834922471</v>
      </c>
      <c r="H465" s="313">
        <f t="shared" si="278"/>
        <v>0.02</v>
      </c>
      <c r="I465" s="328">
        <f t="shared" si="279"/>
        <v>12.134153370180867</v>
      </c>
      <c r="J465" s="328">
        <f t="shared" si="305"/>
        <v>859</v>
      </c>
      <c r="K465" s="335">
        <f t="shared" si="280"/>
        <v>-1</v>
      </c>
      <c r="L465" s="323">
        <f t="shared" si="281"/>
        <v>6.5365136259737797</v>
      </c>
      <c r="M465" s="323">
        <f t="shared" si="282"/>
        <v>6.5465136259737795</v>
      </c>
      <c r="N465" s="328">
        <f t="shared" si="283"/>
        <v>-8.9885953451819489E-2</v>
      </c>
      <c r="O465" s="328">
        <f t="shared" si="284"/>
        <v>3.062837066290669E-2</v>
      </c>
      <c r="P465" s="332">
        <f t="shared" si="306"/>
        <v>114.32760047235905</v>
      </c>
      <c r="Q465" s="328">
        <f t="shared" si="285"/>
        <v>17724.228679746891</v>
      </c>
      <c r="R465" s="277">
        <f>IF(H465&gt;0, rate1(1,$L$52,$L$51,$L$54,L465,$L$53,$L$50,P465),"")</f>
        <v>2437.8168657998499</v>
      </c>
      <c r="S465" s="323">
        <f t="shared" si="286"/>
        <v>237.37904215832447</v>
      </c>
      <c r="T465" s="323">
        <f t="shared" si="287"/>
        <v>3.802619412917949E-4</v>
      </c>
      <c r="U465" s="328">
        <f t="shared" si="288"/>
        <v>6.5565136259737793</v>
      </c>
      <c r="V465" s="336">
        <f t="shared" si="289"/>
        <v>6.5565136259737793</v>
      </c>
      <c r="W465" s="328">
        <f t="shared" si="290"/>
        <v>2.5864667188741919E-3</v>
      </c>
      <c r="X465" s="328">
        <f t="shared" si="291"/>
        <v>17818.002761149004</v>
      </c>
      <c r="Y465" s="328">
        <f t="shared" si="307"/>
        <v>114.67714505888054</v>
      </c>
      <c r="Z465" s="108">
        <f>IF(H465&gt;0, rate1(1,$L$52,$L$51,$L$54,U465,$L$53,$L$50,Y465),"")</f>
        <v>2438.4464772325823</v>
      </c>
      <c r="AA465" s="336">
        <f t="shared" si="292"/>
        <v>238.57333422677391</v>
      </c>
      <c r="AB465" s="336">
        <f t="shared" si="293"/>
        <v>-1.088702453620194E-5</v>
      </c>
      <c r="AC465" s="328">
        <f t="shared" si="294"/>
        <v>3.802619412917949E-4</v>
      </c>
      <c r="AD465" s="328">
        <f t="shared" si="295"/>
        <v>-52.595323981299913</v>
      </c>
      <c r="AE465" s="328">
        <f t="shared" si="296"/>
        <v>990.53514460095869</v>
      </c>
      <c r="AF465" s="328">
        <f t="shared" si="297"/>
        <v>2179.6776309460865</v>
      </c>
      <c r="AG465" s="328">
        <f t="shared" si="298"/>
        <v>2164.5998251868123</v>
      </c>
      <c r="AH465" s="328">
        <f t="shared" si="299"/>
        <v>6.5370573298881611</v>
      </c>
      <c r="AI465" s="328">
        <f t="shared" si="300"/>
        <v>0.15598462157945184</v>
      </c>
      <c r="AJ465" s="328">
        <f t="shared" si="301"/>
        <v>10.866896706291355</v>
      </c>
      <c r="AK465" s="337">
        <f t="shared" si="302"/>
        <v>2000.0289037177724</v>
      </c>
      <c r="AL465" s="42">
        <f t="shared" si="308"/>
        <v>33.604657383745433</v>
      </c>
    </row>
    <row r="466" spans="2:38" ht="15" x14ac:dyDescent="0.15">
      <c r="B466" s="328">
        <f t="shared" si="273"/>
        <v>2179.6776309460865</v>
      </c>
      <c r="C466" s="328">
        <f t="shared" si="274"/>
        <v>2164.5998251868123</v>
      </c>
      <c r="D466" s="328">
        <f t="shared" si="275"/>
        <v>6.5370573298881611</v>
      </c>
      <c r="E466" s="328">
        <f t="shared" si="304"/>
        <v>234.42103594328725</v>
      </c>
      <c r="F466" s="328">
        <f t="shared" si="276"/>
        <v>234.5273632400158</v>
      </c>
      <c r="G466" s="328">
        <f t="shared" si="277"/>
        <v>18328.209500542238</v>
      </c>
      <c r="H466" s="313">
        <f t="shared" si="278"/>
        <v>0.02</v>
      </c>
      <c r="I466" s="328">
        <f t="shared" si="279"/>
        <v>12.062244607419416</v>
      </c>
      <c r="J466" s="328">
        <f t="shared" si="305"/>
        <v>859</v>
      </c>
      <c r="K466" s="335">
        <f t="shared" si="280"/>
        <v>-1</v>
      </c>
      <c r="L466" s="323">
        <f t="shared" si="281"/>
        <v>6.5170573298881616</v>
      </c>
      <c r="M466" s="323">
        <f t="shared" si="282"/>
        <v>6.5270573298881613</v>
      </c>
      <c r="N466" s="328">
        <f t="shared" si="283"/>
        <v>-8.9626662129180801E-2</v>
      </c>
      <c r="O466" s="328">
        <f t="shared" si="284"/>
        <v>3.062837066290669E-2</v>
      </c>
      <c r="P466" s="332">
        <f t="shared" si="306"/>
        <v>113.8742107548092</v>
      </c>
      <c r="Q466" s="328">
        <f t="shared" si="285"/>
        <v>17542.339322730793</v>
      </c>
      <c r="R466" s="277">
        <f>IF(H466&gt;0, rate1(1,$L$52,$L$51,$L$54,L466,$L$53,$L$50,P466),"")</f>
        <v>2436.9940635018829</v>
      </c>
      <c r="S466" s="323">
        <f t="shared" si="286"/>
        <v>235.02233774141445</v>
      </c>
      <c r="T466" s="323">
        <f t="shared" si="287"/>
        <v>3.8298336387107952E-4</v>
      </c>
      <c r="U466" s="328">
        <f t="shared" si="288"/>
        <v>6.5370573298881611</v>
      </c>
      <c r="V466" s="336">
        <f t="shared" si="289"/>
        <v>6.5370573298881611</v>
      </c>
      <c r="W466" s="328">
        <f t="shared" si="290"/>
        <v>2.5711389398388462E-3</v>
      </c>
      <c r="X466" s="328">
        <f t="shared" si="291"/>
        <v>17635.430950739217</v>
      </c>
      <c r="Y466" s="328">
        <f t="shared" si="307"/>
        <v>114.22340775867259</v>
      </c>
      <c r="Z466" s="108">
        <f>IF(H466&gt;0, rate1(1,$L$52,$L$51,$L$54,U466,$L$53,$L$50,Y466),"")</f>
        <v>2437.6283954229275</v>
      </c>
      <c r="AA466" s="336">
        <f t="shared" si="292"/>
        <v>236.20804346272399</v>
      </c>
      <c r="AB466" s="336">
        <f t="shared" si="293"/>
        <v>-1.0931339345315896E-5</v>
      </c>
      <c r="AC466" s="328">
        <f t="shared" si="294"/>
        <v>3.8298336387107952E-4</v>
      </c>
      <c r="AD466" s="328">
        <f t="shared" si="295"/>
        <v>-52.221589464999404</v>
      </c>
      <c r="AE466" s="328">
        <f t="shared" si="296"/>
        <v>979.33001034511415</v>
      </c>
      <c r="AF466" s="328">
        <f t="shared" si="297"/>
        <v>2179.5876213005936</v>
      </c>
      <c r="AG466" s="328">
        <f t="shared" si="298"/>
        <v>2164.5994422034482</v>
      </c>
      <c r="AH466" s="328">
        <f t="shared" si="299"/>
        <v>6.5175993293177186</v>
      </c>
      <c r="AI466" s="328">
        <f t="shared" si="300"/>
        <v>0.15715399951395229</v>
      </c>
      <c r="AJ466" s="328">
        <f t="shared" si="301"/>
        <v>10.866940360180109</v>
      </c>
      <c r="AK466" s="337">
        <f t="shared" si="302"/>
        <v>2000.0317909380296</v>
      </c>
      <c r="AL466" s="42">
        <f t="shared" si="308"/>
        <v>33.604791374535367</v>
      </c>
    </row>
    <row r="467" spans="2:38" ht="15" x14ac:dyDescent="0.15">
      <c r="B467" s="328">
        <f t="shared" si="273"/>
        <v>2179.5876213005936</v>
      </c>
      <c r="C467" s="328">
        <f t="shared" si="274"/>
        <v>2164.5994422034482</v>
      </c>
      <c r="D467" s="328">
        <f t="shared" si="275"/>
        <v>6.5175993293177186</v>
      </c>
      <c r="E467" s="328">
        <f t="shared" si="304"/>
        <v>234.20900240648538</v>
      </c>
      <c r="F467" s="328">
        <f t="shared" si="276"/>
        <v>234.31501917488632</v>
      </c>
      <c r="G467" s="328">
        <f t="shared" si="277"/>
        <v>18148.084249537707</v>
      </c>
      <c r="H467" s="313">
        <f t="shared" si="278"/>
        <v>0.02</v>
      </c>
      <c r="I467" s="328">
        <f t="shared" si="279"/>
        <v>11.990543277716279</v>
      </c>
      <c r="J467" s="328">
        <f t="shared" si="305"/>
        <v>859</v>
      </c>
      <c r="K467" s="335">
        <f t="shared" si="280"/>
        <v>-1</v>
      </c>
      <c r="L467" s="323">
        <f t="shared" si="281"/>
        <v>6.497599329317719</v>
      </c>
      <c r="M467" s="323">
        <f t="shared" si="282"/>
        <v>6.5075993293177188</v>
      </c>
      <c r="N467" s="328">
        <f t="shared" si="283"/>
        <v>-8.9367302532721737E-2</v>
      </c>
      <c r="O467" s="328">
        <f t="shared" si="284"/>
        <v>3.062837066290669E-2</v>
      </c>
      <c r="P467" s="332">
        <f t="shared" si="306"/>
        <v>113.42123289902071</v>
      </c>
      <c r="Q467" s="328">
        <f t="shared" si="285"/>
        <v>17361.763557595496</v>
      </c>
      <c r="R467" s="277">
        <f>IF(H467&gt;0, rate1(1,$L$52,$L$51,$L$54,L467,$L$53,$L$50,P467),"")</f>
        <v>2436.165000439416</v>
      </c>
      <c r="S467" s="323">
        <f t="shared" si="286"/>
        <v>232.68224407823044</v>
      </c>
      <c r="T467" s="323">
        <f t="shared" si="287"/>
        <v>3.857322035543895E-4</v>
      </c>
      <c r="U467" s="328">
        <f t="shared" si="288"/>
        <v>6.5175993293177186</v>
      </c>
      <c r="V467" s="336">
        <f t="shared" si="289"/>
        <v>6.5175993293177186</v>
      </c>
      <c r="W467" s="328">
        <f t="shared" si="290"/>
        <v>2.5558553763822545E-3</v>
      </c>
      <c r="X467" s="328">
        <f t="shared" si="291"/>
        <v>17454.176197663863</v>
      </c>
      <c r="Y467" s="328">
        <f t="shared" si="307"/>
        <v>113.77008159843584</v>
      </c>
      <c r="Z467" s="108">
        <f>IF(H467&gt;0, rate1(1,$L$52,$L$51,$L$54,U467,$L$53,$L$50,Y467),"")</f>
        <v>2436.8041043373128</v>
      </c>
      <c r="AA467" s="336">
        <f t="shared" si="292"/>
        <v>233.85940697645142</v>
      </c>
      <c r="AB467" s="336">
        <f t="shared" si="293"/>
        <v>-1.0975959311966825E-5</v>
      </c>
      <c r="AC467" s="328">
        <f t="shared" si="294"/>
        <v>3.857322035543895E-4</v>
      </c>
      <c r="AD467" s="328">
        <f t="shared" si="295"/>
        <v>-51.849443255468131</v>
      </c>
      <c r="AE467" s="328">
        <f t="shared" si="296"/>
        <v>968.22862785943153</v>
      </c>
      <c r="AF467" s="328">
        <f t="shared" si="297"/>
        <v>2179.4978682658575</v>
      </c>
      <c r="AG467" s="328">
        <f t="shared" si="298"/>
        <v>2164.5990564712447</v>
      </c>
      <c r="AH467" s="328">
        <f t="shared" si="299"/>
        <v>6.498139623839541</v>
      </c>
      <c r="AI467" s="328">
        <f t="shared" si="300"/>
        <v>0.15833582843724223</v>
      </c>
      <c r="AJ467" s="328">
        <f t="shared" si="301"/>
        <v>10.866984342354675</v>
      </c>
      <c r="AK467" s="337">
        <f t="shared" si="302"/>
        <v>2000.0346712894566</v>
      </c>
      <c r="AL467" s="42">
        <f t="shared" si="308"/>
        <v>33.604926369820951</v>
      </c>
    </row>
    <row r="468" spans="2:38" ht="15" x14ac:dyDescent="0.15">
      <c r="B468" s="328">
        <f t="shared" si="273"/>
        <v>2179.4978682658575</v>
      </c>
      <c r="C468" s="328">
        <f t="shared" si="274"/>
        <v>2164.5990564712447</v>
      </c>
      <c r="D468" s="328">
        <f t="shared" si="275"/>
        <v>6.498139623839541</v>
      </c>
      <c r="E468" s="328">
        <f t="shared" si="304"/>
        <v>233.99759014323746</v>
      </c>
      <c r="F468" s="328">
        <f t="shared" si="276"/>
        <v>234.10329627486141</v>
      </c>
      <c r="G468" s="328">
        <f t="shared" si="277"/>
        <v>17969.264506549232</v>
      </c>
      <c r="H468" s="313">
        <f t="shared" si="278"/>
        <v>0.02</v>
      </c>
      <c r="I468" s="328">
        <f t="shared" si="279"/>
        <v>11.919049435690249</v>
      </c>
      <c r="J468" s="328">
        <f t="shared" si="305"/>
        <v>859</v>
      </c>
      <c r="K468" s="335">
        <f t="shared" si="280"/>
        <v>-1</v>
      </c>
      <c r="L468" s="323">
        <f t="shared" si="281"/>
        <v>6.4781396238395414</v>
      </c>
      <c r="M468" s="323">
        <f t="shared" si="282"/>
        <v>6.4881396238395412</v>
      </c>
      <c r="N468" s="328">
        <f t="shared" si="283"/>
        <v>-8.910787464483505E-2</v>
      </c>
      <c r="O468" s="328">
        <f t="shared" si="284"/>
        <v>3.062837066290669E-2</v>
      </c>
      <c r="P468" s="332">
        <f t="shared" si="306"/>
        <v>112.96866791351518</v>
      </c>
      <c r="Q468" s="328">
        <f t="shared" si="285"/>
        <v>17182.494807448184</v>
      </c>
      <c r="R468" s="277">
        <f>IF(H468&gt;0, rate1(1,$L$52,$L$51,$L$54,L468,$L$53,$L$50,P468),"")</f>
        <v>2435.3296077910909</v>
      </c>
      <c r="S468" s="323">
        <f t="shared" si="286"/>
        <v>230.35867842158075</v>
      </c>
      <c r="T468" s="323">
        <f t="shared" si="287"/>
        <v>3.8850884238636571E-4</v>
      </c>
      <c r="U468" s="328">
        <f t="shared" si="288"/>
        <v>6.498139623839541</v>
      </c>
      <c r="V468" s="336">
        <f t="shared" si="289"/>
        <v>6.498139623839541</v>
      </c>
      <c r="W468" s="328">
        <f t="shared" si="290"/>
        <v>2.5406160401573175E-3</v>
      </c>
      <c r="X468" s="328">
        <f t="shared" si="291"/>
        <v>17274.23191267236</v>
      </c>
      <c r="Y468" s="328">
        <f t="shared" si="307"/>
        <v>113.31716758305224</v>
      </c>
      <c r="Z468" s="108">
        <f>IF(H468&gt;0, rate1(1,$L$52,$L$51,$L$54,U468,$L$53,$L$50,Y468),"")</f>
        <v>2435.9735358927451</v>
      </c>
      <c r="AA468" s="336">
        <f t="shared" si="292"/>
        <v>231.52734186946844</v>
      </c>
      <c r="AB468" s="336">
        <f t="shared" si="293"/>
        <v>-1.1020888106174803E-5</v>
      </c>
      <c r="AC468" s="328">
        <f t="shared" si="294"/>
        <v>3.8850884238636571E-4</v>
      </c>
      <c r="AD468" s="328">
        <f t="shared" si="295"/>
        <v>-51.47887980400283</v>
      </c>
      <c r="AE468" s="328">
        <f t="shared" si="296"/>
        <v>957.2301892495035</v>
      </c>
      <c r="AF468" s="328">
        <f t="shared" si="297"/>
        <v>2179.4083718823704</v>
      </c>
      <c r="AG468" s="328">
        <f t="shared" si="298"/>
        <v>2164.5986679624025</v>
      </c>
      <c r="AH468" s="328">
        <f t="shared" si="299"/>
        <v>6.4786782130281688</v>
      </c>
      <c r="AI468" s="328">
        <f t="shared" si="300"/>
        <v>0.15953029156441523</v>
      </c>
      <c r="AJ468" s="328">
        <f t="shared" si="301"/>
        <v>10.867028656324553</v>
      </c>
      <c r="AK468" s="337">
        <f t="shared" si="302"/>
        <v>2000.0375447814108</v>
      </c>
      <c r="AL468" s="42">
        <f t="shared" si="308"/>
        <v>33.605062380297582</v>
      </c>
    </row>
    <row r="469" spans="2:38" ht="15" x14ac:dyDescent="0.15">
      <c r="B469" s="328">
        <f t="shared" si="273"/>
        <v>2179.4083718823704</v>
      </c>
      <c r="C469" s="328">
        <f t="shared" si="274"/>
        <v>2164.5986679624025</v>
      </c>
      <c r="D469" s="328">
        <f t="shared" si="275"/>
        <v>6.4786782130281688</v>
      </c>
      <c r="E469" s="328">
        <f t="shared" si="304"/>
        <v>233.78679937124969</v>
      </c>
      <c r="F469" s="328">
        <f t="shared" si="276"/>
        <v>233.89219475724357</v>
      </c>
      <c r="G469" s="328">
        <f t="shared" si="277"/>
        <v>17791.743719200364</v>
      </c>
      <c r="H469" s="313">
        <f t="shared" si="278"/>
        <v>0.02</v>
      </c>
      <c r="I469" s="328">
        <f t="shared" si="279"/>
        <v>11.847763135974311</v>
      </c>
      <c r="J469" s="328">
        <f t="shared" si="305"/>
        <v>859</v>
      </c>
      <c r="K469" s="335">
        <f t="shared" si="280"/>
        <v>-1</v>
      </c>
      <c r="L469" s="323">
        <f t="shared" si="281"/>
        <v>6.4586782130281692</v>
      </c>
      <c r="M469" s="323">
        <f t="shared" si="282"/>
        <v>6.468678213028169</v>
      </c>
      <c r="N469" s="328">
        <f t="shared" si="283"/>
        <v>-8.8848378447870857E-2</v>
      </c>
      <c r="O469" s="328">
        <f t="shared" si="284"/>
        <v>3.062837066290669E-2</v>
      </c>
      <c r="P469" s="332">
        <f t="shared" si="306"/>
        <v>112.5165168117757</v>
      </c>
      <c r="Q469" s="328">
        <f t="shared" si="285"/>
        <v>17004.526518384453</v>
      </c>
      <c r="R469" s="277">
        <f>IF(H469&gt;0, rate1(1,$L$52,$L$51,$L$54,L469,$L$53,$L$50,P469),"")</f>
        <v>2434.4878157429962</v>
      </c>
      <c r="S469" s="323">
        <f t="shared" si="286"/>
        <v>228.05155830655778</v>
      </c>
      <c r="T469" s="323">
        <f t="shared" si="287"/>
        <v>3.9131366950545483E-4</v>
      </c>
      <c r="U469" s="328">
        <f t="shared" si="288"/>
        <v>6.4786782130281688</v>
      </c>
      <c r="V469" s="336">
        <f t="shared" si="289"/>
        <v>6.4786782130281688</v>
      </c>
      <c r="W469" s="328">
        <f t="shared" si="290"/>
        <v>2.5254209428133834E-3</v>
      </c>
      <c r="X469" s="328">
        <f t="shared" si="291"/>
        <v>17095.591529534104</v>
      </c>
      <c r="Y469" s="328">
        <f t="shared" si="307"/>
        <v>112.86466672233547</v>
      </c>
      <c r="Z469" s="108">
        <f>IF(H469&gt;0, rate1(1,$L$52,$L$51,$L$54,U469,$L$53,$L$50,Y469),"")</f>
        <v>2435.1366210268284</v>
      </c>
      <c r="AA469" s="336">
        <f t="shared" si="292"/>
        <v>229.21176552602026</v>
      </c>
      <c r="AB469" s="336">
        <f t="shared" si="293"/>
        <v>-1.1066129465290167E-5</v>
      </c>
      <c r="AC469" s="328">
        <f t="shared" si="294"/>
        <v>3.9131366950545483E-4</v>
      </c>
      <c r="AD469" s="328">
        <f t="shared" si="295"/>
        <v>-51.109893567674625</v>
      </c>
      <c r="AE469" s="328">
        <f t="shared" si="296"/>
        <v>946.33389188280205</v>
      </c>
      <c r="AF469" s="328">
        <f t="shared" si="297"/>
        <v>2179.3191321902532</v>
      </c>
      <c r="AG469" s="328">
        <f t="shared" si="298"/>
        <v>2164.5982766487332</v>
      </c>
      <c r="AH469" s="328">
        <f t="shared" si="299"/>
        <v>6.4592150964556572</v>
      </c>
      <c r="AI469" s="328">
        <f t="shared" si="300"/>
        <v>0.16073757567196015</v>
      </c>
      <c r="AJ469" s="328">
        <f t="shared" si="301"/>
        <v>10.867073305651129</v>
      </c>
      <c r="AK469" s="337">
        <f t="shared" si="302"/>
        <v>2000.0404114234168</v>
      </c>
      <c r="AL469" s="42">
        <f t="shared" si="308"/>
        <v>33.605199416818039</v>
      </c>
    </row>
    <row r="470" spans="2:38" ht="15" x14ac:dyDescent="0.15">
      <c r="B470" s="328">
        <f t="shared" si="273"/>
        <v>2179.3191321902532</v>
      </c>
      <c r="C470" s="328">
        <f t="shared" si="274"/>
        <v>2164.5982766487332</v>
      </c>
      <c r="D470" s="328">
        <f t="shared" si="275"/>
        <v>6.4592150964556572</v>
      </c>
      <c r="E470" s="328">
        <f t="shared" si="304"/>
        <v>233.57663030905022</v>
      </c>
      <c r="F470" s="328">
        <f t="shared" si="276"/>
        <v>233.68171484014994</v>
      </c>
      <c r="G470" s="328">
        <f t="shared" si="277"/>
        <v>17615.515358041204</v>
      </c>
      <c r="H470" s="313">
        <f t="shared" si="278"/>
        <v>0.02</v>
      </c>
      <c r="I470" s="328">
        <f t="shared" si="279"/>
        <v>11.776684433215998</v>
      </c>
      <c r="J470" s="328">
        <f t="shared" si="305"/>
        <v>859</v>
      </c>
      <c r="K470" s="335">
        <f t="shared" si="280"/>
        <v>-1</v>
      </c>
      <c r="L470" s="323">
        <f t="shared" si="281"/>
        <v>6.4392150964556576</v>
      </c>
      <c r="M470" s="323">
        <f t="shared" si="282"/>
        <v>6.4492150964556574</v>
      </c>
      <c r="N470" s="328">
        <f t="shared" si="283"/>
        <v>-8.8588813924122434E-2</v>
      </c>
      <c r="O470" s="328">
        <f t="shared" si="284"/>
        <v>3.062837066290669E-2</v>
      </c>
      <c r="P470" s="332">
        <f t="shared" si="306"/>
        <v>112.06478061228873</v>
      </c>
      <c r="Q470" s="328">
        <f t="shared" si="285"/>
        <v>16827.852159431433</v>
      </c>
      <c r="R470" s="277">
        <f>IF(H470&gt;0, rate1(1,$L$52,$L$51,$L$54,L470,$L$53,$L$50,P470),"")</f>
        <v>2433.639553470909</v>
      </c>
      <c r="S470" s="323">
        <f t="shared" si="286"/>
        <v>225.76080154974125</v>
      </c>
      <c r="T470" s="323">
        <f t="shared" si="287"/>
        <v>3.9414708131176095E-4</v>
      </c>
      <c r="U470" s="328">
        <f t="shared" si="288"/>
        <v>6.4592150964556572</v>
      </c>
      <c r="V470" s="336">
        <f t="shared" si="289"/>
        <v>6.4592150964556572</v>
      </c>
      <c r="W470" s="328">
        <f t="shared" si="290"/>
        <v>2.5102700959784841E-3</v>
      </c>
      <c r="X470" s="328">
        <f t="shared" si="291"/>
        <v>16918.248504981755</v>
      </c>
      <c r="Y470" s="328">
        <f t="shared" si="307"/>
        <v>112.41258003107271</v>
      </c>
      <c r="Z470" s="108">
        <f>IF(H470&gt;0, rate1(1,$L$52,$L$51,$L$54,U470,$L$53,$L$50,Y470),"")</f>
        <v>2434.2932896802831</v>
      </c>
      <c r="AA470" s="336">
        <f t="shared" si="292"/>
        <v>226.91259561229214</v>
      </c>
      <c r="AB470" s="336">
        <f t="shared" si="293"/>
        <v>-1.1111687195549613E-5</v>
      </c>
      <c r="AC470" s="328">
        <f t="shared" si="294"/>
        <v>3.9414708131176095E-4</v>
      </c>
      <c r="AD470" s="328">
        <f t="shared" si="295"/>
        <v>-50.742479009201332</v>
      </c>
      <c r="AE470" s="328">
        <f t="shared" si="296"/>
        <v>935.53893836458167</v>
      </c>
      <c r="AF470" s="328">
        <f t="shared" si="297"/>
        <v>2179.2301492292477</v>
      </c>
      <c r="AG470" s="328">
        <f t="shared" si="298"/>
        <v>2164.5978825016518</v>
      </c>
      <c r="AH470" s="328">
        <f t="shared" si="299"/>
        <v>6.4397502736913328</v>
      </c>
      <c r="AI470" s="328">
        <f t="shared" si="300"/>
        <v>0.16195787118499938</v>
      </c>
      <c r="AJ470" s="328">
        <f t="shared" si="301"/>
        <v>10.86711829394868</v>
      </c>
      <c r="AK470" s="337">
        <f t="shared" si="302"/>
        <v>2000.0432712251693</v>
      </c>
      <c r="AL470" s="42">
        <f t="shared" si="308"/>
        <v>33.605337490395542</v>
      </c>
    </row>
    <row r="471" spans="2:38" ht="15" x14ac:dyDescent="0.15">
      <c r="B471" s="328">
        <f t="shared" si="273"/>
        <v>2179.2301492292477</v>
      </c>
      <c r="C471" s="328">
        <f t="shared" si="274"/>
        <v>2164.5978825016518</v>
      </c>
      <c r="D471" s="328">
        <f t="shared" si="275"/>
        <v>6.4397502736913328</v>
      </c>
      <c r="E471" s="328">
        <f t="shared" si="304"/>
        <v>233.36708317600187</v>
      </c>
      <c r="F471" s="328">
        <f t="shared" si="276"/>
        <v>233.47185674252603</v>
      </c>
      <c r="G471" s="328">
        <f t="shared" si="277"/>
        <v>17440.572916488694</v>
      </c>
      <c r="H471" s="313">
        <f t="shared" si="278"/>
        <v>0.02</v>
      </c>
      <c r="I471" s="328">
        <f t="shared" si="279"/>
        <v>11.705813382076668</v>
      </c>
      <c r="J471" s="328">
        <f t="shared" si="305"/>
        <v>859</v>
      </c>
      <c r="K471" s="335">
        <f t="shared" si="280"/>
        <v>-1</v>
      </c>
      <c r="L471" s="323">
        <f t="shared" si="281"/>
        <v>6.4197502736913332</v>
      </c>
      <c r="M471" s="323">
        <f t="shared" si="282"/>
        <v>6.429750273691333</v>
      </c>
      <c r="N471" s="328">
        <f t="shared" si="283"/>
        <v>-8.8329181055893713E-2</v>
      </c>
      <c r="O471" s="328">
        <f t="shared" si="284"/>
        <v>3.062837066290669E-2</v>
      </c>
      <c r="P471" s="332">
        <f t="shared" si="306"/>
        <v>111.61346033857949</v>
      </c>
      <c r="Q471" s="328">
        <f t="shared" si="285"/>
        <v>16652.465222488125</v>
      </c>
      <c r="R471" s="277">
        <f>IF(H471&gt;0, rate1(1,$L$52,$L$51,$L$54,L471,$L$53,$L$50,P471),"")</f>
        <v>2432.7847491221437</v>
      </c>
      <c r="S471" s="323">
        <f t="shared" si="286"/>
        <v>223.4863262483631</v>
      </c>
      <c r="T471" s="323">
        <f t="shared" si="287"/>
        <v>3.9700948164019396E-4</v>
      </c>
      <c r="U471" s="328">
        <f t="shared" si="288"/>
        <v>6.4397502736913328</v>
      </c>
      <c r="V471" s="336">
        <f t="shared" si="289"/>
        <v>6.4397502736913328</v>
      </c>
      <c r="W471" s="328">
        <f t="shared" si="290"/>
        <v>2.4951635113268367E-3</v>
      </c>
      <c r="X471" s="328">
        <f t="shared" si="291"/>
        <v>16742.196318651793</v>
      </c>
      <c r="Y471" s="328">
        <f t="shared" si="307"/>
        <v>111.96090852905974</v>
      </c>
      <c r="Z471" s="108">
        <f>IF(H471&gt;0, rate1(1,$L$52,$L$51,$L$54,U471,$L$53,$L$50,Y471),"")</f>
        <v>2433.4434707790865</v>
      </c>
      <c r="AA471" s="336">
        <f t="shared" si="292"/>
        <v>224.62975007557836</v>
      </c>
      <c r="AB471" s="336">
        <f t="shared" si="293"/>
        <v>-1.1157565174059203E-5</v>
      </c>
      <c r="AC471" s="328">
        <f t="shared" si="294"/>
        <v>3.9700948164019396E-4</v>
      </c>
      <c r="AD471" s="328">
        <f t="shared" si="295"/>
        <v>-50.376630596761956</v>
      </c>
      <c r="AE471" s="328">
        <f t="shared" si="296"/>
        <v>924.84453664727732</v>
      </c>
      <c r="AF471" s="328">
        <f t="shared" si="297"/>
        <v>2179.1414230387099</v>
      </c>
      <c r="AG471" s="328">
        <f t="shared" si="298"/>
        <v>2164.5974854921701</v>
      </c>
      <c r="AH471" s="328">
        <f t="shared" si="299"/>
        <v>6.4202837443018552</v>
      </c>
      <c r="AI471" s="328">
        <f t="shared" si="300"/>
        <v>0.16319137226729677</v>
      </c>
      <c r="AJ471" s="328">
        <f t="shared" si="301"/>
        <v>10.867163624885421</v>
      </c>
      <c r="AK471" s="337">
        <f t="shared" si="302"/>
        <v>2000.0461241965365</v>
      </c>
      <c r="AL471" s="42">
        <f t="shared" si="308"/>
        <v>33.605476612206893</v>
      </c>
    </row>
    <row r="472" spans="2:38" ht="15" x14ac:dyDescent="0.15">
      <c r="B472" s="328">
        <f t="shared" si="273"/>
        <v>2179.1414230387099</v>
      </c>
      <c r="C472" s="328">
        <f t="shared" si="274"/>
        <v>2164.5974854921701</v>
      </c>
      <c r="D472" s="328">
        <f t="shared" si="275"/>
        <v>6.4202837443018552</v>
      </c>
      <c r="E472" s="328">
        <f t="shared" si="304"/>
        <v>233.15815819231653</v>
      </c>
      <c r="F472" s="328">
        <f t="shared" si="276"/>
        <v>233.2626206841592</v>
      </c>
      <c r="G472" s="328">
        <f t="shared" si="277"/>
        <v>17266.909910769638</v>
      </c>
      <c r="H472" s="313">
        <f t="shared" si="278"/>
        <v>0.02</v>
      </c>
      <c r="I472" s="328">
        <f t="shared" si="279"/>
        <v>11.63515003723187</v>
      </c>
      <c r="J472" s="328">
        <f t="shared" si="305"/>
        <v>859</v>
      </c>
      <c r="K472" s="335">
        <f t="shared" si="280"/>
        <v>-1</v>
      </c>
      <c r="L472" s="323">
        <f t="shared" si="281"/>
        <v>6.4002837443018556</v>
      </c>
      <c r="M472" s="323">
        <f t="shared" si="282"/>
        <v>6.4102837443018554</v>
      </c>
      <c r="N472" s="328">
        <f t="shared" si="283"/>
        <v>-8.8069479825389152E-2</v>
      </c>
      <c r="O472" s="328">
        <f t="shared" si="284"/>
        <v>3.062837066290669E-2</v>
      </c>
      <c r="P472" s="332">
        <f t="shared" si="306"/>
        <v>111.16255701925516</v>
      </c>
      <c r="Q472" s="328">
        <f t="shared" si="285"/>
        <v>16478.359222268362</v>
      </c>
      <c r="R472" s="277">
        <f>IF(H472&gt;0, rate1(1,$L$52,$L$51,$L$54,L472,$L$53,$L$50,P472),"")</f>
        <v>2431.9233297970259</v>
      </c>
      <c r="S472" s="323">
        <f t="shared" si="286"/>
        <v>221.22805077950426</v>
      </c>
      <c r="T472" s="323">
        <f t="shared" si="287"/>
        <v>3.9990128193781129E-4</v>
      </c>
      <c r="U472" s="328">
        <f t="shared" si="288"/>
        <v>6.4202837443018552</v>
      </c>
      <c r="V472" s="336">
        <f t="shared" si="289"/>
        <v>6.4202837443018552</v>
      </c>
      <c r="W472" s="328">
        <f t="shared" si="290"/>
        <v>2.4801012004971312E-3</v>
      </c>
      <c r="X472" s="328">
        <f t="shared" si="291"/>
        <v>16567.428473027336</v>
      </c>
      <c r="Y472" s="328">
        <f t="shared" si="307"/>
        <v>111.5096532411436</v>
      </c>
      <c r="Z472" s="108">
        <f>IF(H472&gt;0, rate1(1,$L$52,$L$51,$L$54,U472,$L$53,$L$50,Y472),"")</f>
        <v>2432.5870922162362</v>
      </c>
      <c r="AA472" s="336">
        <f t="shared" si="292"/>
        <v>222.36314714347884</v>
      </c>
      <c r="AB472" s="336">
        <f t="shared" si="293"/>
        <v>-1.1203767350170657E-5</v>
      </c>
      <c r="AC472" s="328">
        <f t="shared" si="294"/>
        <v>3.9990128193781129E-4</v>
      </c>
      <c r="AD472" s="328">
        <f t="shared" si="295"/>
        <v>-50.012342803917804</v>
      </c>
      <c r="AE472" s="328">
        <f t="shared" si="296"/>
        <v>914.24989972166179</v>
      </c>
      <c r="AF472" s="328">
        <f t="shared" si="297"/>
        <v>2179.0529536576028</v>
      </c>
      <c r="AG472" s="328">
        <f t="shared" si="298"/>
        <v>2164.5970855908881</v>
      </c>
      <c r="AH472" s="328">
        <f t="shared" si="299"/>
        <v>6.4008155078512763</v>
      </c>
      <c r="AI472" s="328">
        <f t="shared" si="300"/>
        <v>0.16443827691360155</v>
      </c>
      <c r="AJ472" s="328">
        <f t="shared" si="301"/>
        <v>10.867209302184564</v>
      </c>
      <c r="AK472" s="337">
        <f t="shared" si="302"/>
        <v>2000.0489703475639</v>
      </c>
      <c r="AL472" s="42">
        <f t="shared" si="308"/>
        <v>33.605616793595672</v>
      </c>
    </row>
    <row r="473" spans="2:38" ht="15" x14ac:dyDescent="0.15">
      <c r="B473" s="328">
        <f t="shared" si="273"/>
        <v>2179.0529536576028</v>
      </c>
      <c r="C473" s="328">
        <f t="shared" si="274"/>
        <v>2164.5970855908881</v>
      </c>
      <c r="D473" s="328">
        <f t="shared" si="275"/>
        <v>6.4008155078512763</v>
      </c>
      <c r="E473" s="328">
        <f t="shared" si="304"/>
        <v>232.94985557907302</v>
      </c>
      <c r="F473" s="328">
        <f t="shared" si="276"/>
        <v>233.05400688569478</v>
      </c>
      <c r="G473" s="328">
        <f t="shared" si="277"/>
        <v>17094.519879863437</v>
      </c>
      <c r="H473" s="313">
        <f t="shared" si="278"/>
        <v>0.02</v>
      </c>
      <c r="I473" s="328">
        <f t="shared" si="279"/>
        <v>11.564694453371704</v>
      </c>
      <c r="J473" s="328">
        <f t="shared" si="305"/>
        <v>859</v>
      </c>
      <c r="K473" s="335">
        <f t="shared" si="280"/>
        <v>-1</v>
      </c>
      <c r="L473" s="323">
        <f t="shared" si="281"/>
        <v>6.3808155078512767</v>
      </c>
      <c r="M473" s="323">
        <f t="shared" si="282"/>
        <v>6.3908155078512765</v>
      </c>
      <c r="N473" s="328">
        <f t="shared" si="283"/>
        <v>-8.7809710214791892E-2</v>
      </c>
      <c r="O473" s="328">
        <f t="shared" si="284"/>
        <v>3.062837066290669E-2</v>
      </c>
      <c r="P473" s="332">
        <f t="shared" si="306"/>
        <v>110.71207168804817</v>
      </c>
      <c r="Q473" s="328">
        <f t="shared" si="285"/>
        <v>16305.527696243771</v>
      </c>
      <c r="R473" s="277">
        <f>IF(H473&gt;0, rate1(1,$L$52,$L$51,$L$54,L473,$L$53,$L$50,P473),"")</f>
        <v>2431.0552215299631</v>
      </c>
      <c r="S473" s="323">
        <f t="shared" si="286"/>
        <v>218.98589379928879</v>
      </c>
      <c r="T473" s="323">
        <f t="shared" si="287"/>
        <v>4.028229014472054E-4</v>
      </c>
      <c r="U473" s="328">
        <f t="shared" si="288"/>
        <v>6.4008155078512763</v>
      </c>
      <c r="V473" s="336">
        <f t="shared" si="289"/>
        <v>6.4008155078512763</v>
      </c>
      <c r="W473" s="328">
        <f t="shared" si="290"/>
        <v>2.4650831751564795E-3</v>
      </c>
      <c r="X473" s="328">
        <f t="shared" si="291"/>
        <v>16393.938493381112</v>
      </c>
      <c r="Y473" s="328">
        <f t="shared" si="307"/>
        <v>111.05881519726567</v>
      </c>
      <c r="Z473" s="108">
        <f>IF(H473&gt;0, rate1(1,$L$52,$L$51,$L$54,U473,$L$53,$L$50,Y473),"")</f>
        <v>2431.7240808331285</v>
      </c>
      <c r="AA473" s="336">
        <f t="shared" si="292"/>
        <v>220.11270532309462</v>
      </c>
      <c r="AB473" s="336">
        <f t="shared" si="293"/>
        <v>-1.1250297747552197E-5</v>
      </c>
      <c r="AC473" s="328">
        <f t="shared" si="294"/>
        <v>4.028229014472054E-4</v>
      </c>
      <c r="AD473" s="328">
        <f t="shared" si="295"/>
        <v>-49.649610109422319</v>
      </c>
      <c r="AE473" s="328">
        <f t="shared" si="296"/>
        <v>903.75424586281406</v>
      </c>
      <c r="AF473" s="328">
        <f t="shared" si="297"/>
        <v>2178.9647411244864</v>
      </c>
      <c r="AG473" s="328">
        <f t="shared" si="298"/>
        <v>2164.5966827679867</v>
      </c>
      <c r="AH473" s="328">
        <f t="shared" si="299"/>
        <v>6.3813455639006902</v>
      </c>
      <c r="AI473" s="328">
        <f t="shared" si="300"/>
        <v>0.16569878704511384</v>
      </c>
      <c r="AJ473" s="328">
        <f t="shared" si="301"/>
        <v>10.86725532962541</v>
      </c>
      <c r="AK473" s="337">
        <f t="shared" si="302"/>
        <v>2000.0518096884773</v>
      </c>
      <c r="AL473" s="42">
        <f t="shared" si="308"/>
        <v>33.605758046075543</v>
      </c>
    </row>
    <row r="474" spans="2:38" ht="15" x14ac:dyDescent="0.15">
      <c r="B474" s="328">
        <f t="shared" si="273"/>
        <v>2178.9647411244864</v>
      </c>
      <c r="C474" s="328">
        <f t="shared" si="274"/>
        <v>2164.5966827679867</v>
      </c>
      <c r="D474" s="328">
        <f t="shared" si="275"/>
        <v>6.3813455639006902</v>
      </c>
      <c r="E474" s="328">
        <f t="shared" si="304"/>
        <v>232.74217555822892</v>
      </c>
      <c r="F474" s="328">
        <f t="shared" si="276"/>
        <v>232.84601556865096</v>
      </c>
      <c r="G474" s="328">
        <f t="shared" si="277"/>
        <v>16923.396385441563</v>
      </c>
      <c r="H474" s="313">
        <f t="shared" si="278"/>
        <v>0.02</v>
      </c>
      <c r="I474" s="328">
        <f t="shared" si="279"/>
        <v>11.494446685199728</v>
      </c>
      <c r="J474" s="328">
        <f t="shared" si="305"/>
        <v>859</v>
      </c>
      <c r="K474" s="335">
        <f t="shared" si="280"/>
        <v>-1</v>
      </c>
      <c r="L474" s="323">
        <f t="shared" si="281"/>
        <v>6.3613455639006906</v>
      </c>
      <c r="M474" s="323">
        <f t="shared" si="282"/>
        <v>6.3713455639006904</v>
      </c>
      <c r="N474" s="328">
        <f t="shared" si="283"/>
        <v>-8.7549872206270862E-2</v>
      </c>
      <c r="O474" s="328">
        <f t="shared" si="284"/>
        <v>3.062837066290669E-2</v>
      </c>
      <c r="P474" s="332">
        <f t="shared" si="306"/>
        <v>110.26200538385059</v>
      </c>
      <c r="Q474" s="328">
        <f t="shared" si="285"/>
        <v>16133.964204582975</v>
      </c>
      <c r="R474" s="277">
        <f>IF(H474&gt;0, rate1(1,$L$52,$L$51,$L$54,L474,$L$53,$L$50,P474),"")</f>
        <v>2430.1803492700933</v>
      </c>
      <c r="S474" s="323">
        <f t="shared" si="286"/>
        <v>216.75977424202665</v>
      </c>
      <c r="T474" s="323">
        <f t="shared" si="287"/>
        <v>4.0577476739506852E-4</v>
      </c>
      <c r="U474" s="328">
        <f t="shared" si="288"/>
        <v>6.3813455639006902</v>
      </c>
      <c r="V474" s="336">
        <f t="shared" si="289"/>
        <v>6.3813455639006902</v>
      </c>
      <c r="W474" s="328">
        <f t="shared" si="290"/>
        <v>2.4501094469684404E-3</v>
      </c>
      <c r="X474" s="328">
        <f t="shared" si="291"/>
        <v>16221.719927714919</v>
      </c>
      <c r="Y474" s="328">
        <f t="shared" si="307"/>
        <v>110.60839543249571</v>
      </c>
      <c r="Z474" s="108">
        <f>IF(H474&gt;0, rate1(1,$L$52,$L$51,$L$54,U474,$L$53,$L$50,Y474),"")</f>
        <v>2430.8543624005101</v>
      </c>
      <c r="AA474" s="336">
        <f t="shared" si="292"/>
        <v>217.87834340017613</v>
      </c>
      <c r="AB474" s="336">
        <f t="shared" si="293"/>
        <v>-1.1297160465891177E-5</v>
      </c>
      <c r="AC474" s="328">
        <f t="shared" si="294"/>
        <v>4.0577476739506852E-4</v>
      </c>
      <c r="AD474" s="328">
        <f t="shared" si="295"/>
        <v>-49.28842699705794</v>
      </c>
      <c r="AE474" s="328">
        <f t="shared" si="296"/>
        <v>893.3567985213482</v>
      </c>
      <c r="AF474" s="328">
        <f t="shared" si="297"/>
        <v>2178.8767854775128</v>
      </c>
      <c r="AG474" s="328">
        <f t="shared" si="298"/>
        <v>2164.5962769932194</v>
      </c>
      <c r="AH474" s="328">
        <f t="shared" si="299"/>
        <v>6.3618739120087016</v>
      </c>
      <c r="AI474" s="328">
        <f t="shared" si="300"/>
        <v>0.16697310860773906</v>
      </c>
      <c r="AJ474" s="328">
        <f t="shared" si="301"/>
        <v>10.867301711044467</v>
      </c>
      <c r="AK474" s="337">
        <f t="shared" si="302"/>
        <v>2000.0546422296866</v>
      </c>
      <c r="AL474" s="42">
        <f t="shared" si="308"/>
        <v>33.605900381333612</v>
      </c>
    </row>
    <row r="475" spans="2:38" ht="15" x14ac:dyDescent="0.15">
      <c r="B475" s="328">
        <f t="shared" si="273"/>
        <v>2178.8767854775128</v>
      </c>
      <c r="C475" s="328">
        <f t="shared" si="274"/>
        <v>2164.5962769932194</v>
      </c>
      <c r="D475" s="328">
        <f t="shared" si="275"/>
        <v>6.3618739120087016</v>
      </c>
      <c r="E475" s="328">
        <f t="shared" si="304"/>
        <v>232.53511835264266</v>
      </c>
      <c r="F475" s="328">
        <f t="shared" si="276"/>
        <v>232.63864695543577</v>
      </c>
      <c r="G475" s="328">
        <f t="shared" si="277"/>
        <v>16753.533011813561</v>
      </c>
      <c r="H475" s="313">
        <f t="shared" si="278"/>
        <v>0.02</v>
      </c>
      <c r="I475" s="328">
        <f t="shared" si="279"/>
        <v>11.424406787434783</v>
      </c>
      <c r="J475" s="328">
        <f t="shared" si="305"/>
        <v>859</v>
      </c>
      <c r="K475" s="335">
        <f t="shared" si="280"/>
        <v>-1</v>
      </c>
      <c r="L475" s="323">
        <f t="shared" si="281"/>
        <v>6.341873912008702</v>
      </c>
      <c r="M475" s="323">
        <f t="shared" si="282"/>
        <v>6.3518739120087018</v>
      </c>
      <c r="N475" s="328">
        <f t="shared" si="283"/>
        <v>-8.7289965781920387E-2</v>
      </c>
      <c r="O475" s="328">
        <f t="shared" si="284"/>
        <v>3.062837066290669E-2</v>
      </c>
      <c r="P475" s="332">
        <f t="shared" si="306"/>
        <v>109.81235915076802</v>
      </c>
      <c r="Q475" s="328">
        <f t="shared" si="285"/>
        <v>15963.662330097966</v>
      </c>
      <c r="R475" s="277">
        <f>IF(H475&gt;0, rate1(1,$L$52,$L$51,$L$54,L475,$L$53,$L$50,P475),"")</f>
        <v>2429.2986368615439</v>
      </c>
      <c r="S475" s="323">
        <f t="shared" si="286"/>
        <v>214.54961131944785</v>
      </c>
      <c r="T475" s="323">
        <f t="shared" si="287"/>
        <v>4.0875731518585505E-4</v>
      </c>
      <c r="U475" s="328">
        <f t="shared" si="288"/>
        <v>6.3618739120087016</v>
      </c>
      <c r="V475" s="336">
        <f t="shared" si="289"/>
        <v>6.3618739120087016</v>
      </c>
      <c r="W475" s="328">
        <f t="shared" si="290"/>
        <v>2.4351800275752566E-3</v>
      </c>
      <c r="X475" s="328">
        <f t="shared" si="291"/>
        <v>16050.766346705634</v>
      </c>
      <c r="Y475" s="328">
        <f t="shared" si="307"/>
        <v>110.15839498708536</v>
      </c>
      <c r="Z475" s="108">
        <f>IF(H475&gt;0, rate1(1,$L$52,$L$51,$L$54,U475,$L$53,$L$50,Y475),"")</f>
        <v>2429.9778615990585</v>
      </c>
      <c r="AA475" s="336">
        <f t="shared" si="292"/>
        <v>215.65998043835373</v>
      </c>
      <c r="AB475" s="336">
        <f t="shared" si="293"/>
        <v>-1.1344359682705712E-5</v>
      </c>
      <c r="AC475" s="328">
        <f t="shared" si="294"/>
        <v>4.0875731518585505E-4</v>
      </c>
      <c r="AD475" s="328">
        <f t="shared" si="295"/>
        <v>-48.928787955528911</v>
      </c>
      <c r="AE475" s="328">
        <f t="shared" si="296"/>
        <v>883.05678614764349</v>
      </c>
      <c r="AF475" s="328">
        <f t="shared" si="297"/>
        <v>2178.7890867544156</v>
      </c>
      <c r="AG475" s="328">
        <f t="shared" si="298"/>
        <v>2164.5958682359042</v>
      </c>
      <c r="AH475" s="328">
        <f t="shared" si="299"/>
        <v>6.3424005517308739</v>
      </c>
      <c r="AI475" s="328">
        <f t="shared" si="300"/>
        <v>0.16826145167312004</v>
      </c>
      <c r="AJ475" s="328">
        <f t="shared" si="301"/>
        <v>10.867348450336598</v>
      </c>
      <c r="AK475" s="337">
        <f t="shared" si="302"/>
        <v>2000.0574679817892</v>
      </c>
      <c r="AL475" s="42">
        <f t="shared" si="308"/>
        <v>33.606043811233903</v>
      </c>
    </row>
    <row r="476" spans="2:38" ht="15" x14ac:dyDescent="0.15">
      <c r="B476" s="328">
        <f t="shared" si="273"/>
        <v>2178.7890867544156</v>
      </c>
      <c r="C476" s="328">
        <f t="shared" si="274"/>
        <v>2164.5958682359042</v>
      </c>
      <c r="D476" s="328">
        <f t="shared" si="275"/>
        <v>6.3424005517308739</v>
      </c>
      <c r="E476" s="328">
        <f t="shared" si="304"/>
        <v>232.32868418608348</v>
      </c>
      <c r="F476" s="328">
        <f t="shared" si="276"/>
        <v>232.43190126936307</v>
      </c>
      <c r="G476" s="328">
        <f t="shared" si="277"/>
        <v>16584.923365864604</v>
      </c>
      <c r="H476" s="313">
        <f t="shared" si="278"/>
        <v>0.02</v>
      </c>
      <c r="I476" s="328">
        <f t="shared" si="279"/>
        <v>11.354574814809167</v>
      </c>
      <c r="J476" s="328">
        <f t="shared" si="305"/>
        <v>859</v>
      </c>
      <c r="K476" s="335">
        <f t="shared" si="280"/>
        <v>-1</v>
      </c>
      <c r="L476" s="323">
        <f t="shared" si="281"/>
        <v>6.3224005517308743</v>
      </c>
      <c r="M476" s="323">
        <f t="shared" si="282"/>
        <v>6.3324005517308741</v>
      </c>
      <c r="N476" s="328">
        <f t="shared" si="283"/>
        <v>-8.7029990923799261E-2</v>
      </c>
      <c r="O476" s="328">
        <f t="shared" si="284"/>
        <v>3.062837066290669E-2</v>
      </c>
      <c r="P476" s="332">
        <f t="shared" si="306"/>
        <v>109.36313403815033</v>
      </c>
      <c r="Q476" s="328">
        <f t="shared" si="285"/>
        <v>15794.615678181293</v>
      </c>
      <c r="R476" s="277">
        <f>IF(H476&gt;0, rate1(1,$L$52,$L$51,$L$54,L476,$L$53,$L$50,P476),"")</f>
        <v>2428.4100070232189</v>
      </c>
      <c r="S476" s="323">
        <f t="shared" si="286"/>
        <v>212.35532451981356</v>
      </c>
      <c r="T476" s="323">
        <f t="shared" si="287"/>
        <v>4.1177098860190113E-4</v>
      </c>
      <c r="U476" s="328">
        <f t="shared" si="288"/>
        <v>6.3424005517308739</v>
      </c>
      <c r="V476" s="336">
        <f t="shared" si="289"/>
        <v>6.3424005517308739</v>
      </c>
      <c r="W476" s="328">
        <f t="shared" si="290"/>
        <v>2.4202949286618036E-3</v>
      </c>
      <c r="X476" s="328">
        <f t="shared" si="291"/>
        <v>15881.071343642932</v>
      </c>
      <c r="Y476" s="328">
        <f t="shared" si="307"/>
        <v>109.70881490649847</v>
      </c>
      <c r="Z476" s="108">
        <f>IF(H476&gt;0, rate1(1,$L$52,$L$51,$L$54,U476,$L$53,$L$50,Y476),"")</f>
        <v>2429.0945019994938</v>
      </c>
      <c r="AA476" s="336">
        <f t="shared" si="292"/>
        <v>213.45753577825789</v>
      </c>
      <c r="AB476" s="336">
        <f t="shared" si="293"/>
        <v>-1.139189965559926E-5</v>
      </c>
      <c r="AC476" s="328">
        <f t="shared" si="294"/>
        <v>4.1177098860190113E-4</v>
      </c>
      <c r="AD476" s="328">
        <f t="shared" si="295"/>
        <v>-48.57068747826704</v>
      </c>
      <c r="AE476" s="328">
        <f t="shared" si="296"/>
        <v>872.85344237070967</v>
      </c>
      <c r="AF476" s="328">
        <f t="shared" si="297"/>
        <v>2178.7016449925031</v>
      </c>
      <c r="AG476" s="328">
        <f t="shared" si="298"/>
        <v>2164.5954564649155</v>
      </c>
      <c r="AH476" s="328">
        <f t="shared" si="299"/>
        <v>6.3229254826200885</v>
      </c>
      <c r="AI476" s="328">
        <f t="shared" si="300"/>
        <v>0.16956403054303673</v>
      </c>
      <c r="AJ476" s="328">
        <f t="shared" si="301"/>
        <v>10.867395551456193</v>
      </c>
      <c r="AK476" s="337">
        <f t="shared" si="302"/>
        <v>2000.0602869555744</v>
      </c>
      <c r="AL476" s="42">
        <f t="shared" si="308"/>
        <v>33.60618834782089</v>
      </c>
    </row>
    <row r="477" spans="2:38" ht="15" x14ac:dyDescent="0.15">
      <c r="B477" s="328">
        <f t="shared" si="273"/>
        <v>2178.7016449925031</v>
      </c>
      <c r="C477" s="328">
        <f t="shared" si="274"/>
        <v>2164.5954564649155</v>
      </c>
      <c r="D477" s="328">
        <f t="shared" si="275"/>
        <v>6.3229254826200885</v>
      </c>
      <c r="E477" s="328">
        <f t="shared" si="304"/>
        <v>232.12287328325294</v>
      </c>
      <c r="F477" s="328">
        <f t="shared" si="276"/>
        <v>232.22577873466821</v>
      </c>
      <c r="G477" s="328">
        <f t="shared" si="277"/>
        <v>16417.561077000439</v>
      </c>
      <c r="H477" s="313">
        <f t="shared" si="278"/>
        <v>0.02</v>
      </c>
      <c r="I477" s="328">
        <f t="shared" si="279"/>
        <v>11.284950822070096</v>
      </c>
      <c r="J477" s="328">
        <f t="shared" si="305"/>
        <v>859</v>
      </c>
      <c r="K477" s="335">
        <f t="shared" si="280"/>
        <v>-1</v>
      </c>
      <c r="L477" s="323">
        <f t="shared" si="281"/>
        <v>6.3029254826200889</v>
      </c>
      <c r="M477" s="323">
        <f t="shared" si="282"/>
        <v>6.3129254826200887</v>
      </c>
      <c r="N477" s="328">
        <f t="shared" si="283"/>
        <v>-8.6769947613927201E-2</v>
      </c>
      <c r="O477" s="328">
        <f t="shared" si="284"/>
        <v>3.062837066290669E-2</v>
      </c>
      <c r="P477" s="332">
        <f t="shared" si="306"/>
        <v>108.91433110064386</v>
      </c>
      <c r="Q477" s="328">
        <f t="shared" si="285"/>
        <v>15626.817876751269</v>
      </c>
      <c r="R477" s="277">
        <f>IF(H477&gt;0, rate1(1,$L$52,$L$51,$L$54,L477,$L$53,$L$50,P477),"")</f>
        <v>2427.5143813281848</v>
      </c>
      <c r="S477" s="323">
        <f t="shared" si="286"/>
        <v>210.17683360712988</v>
      </c>
      <c r="T477" s="323">
        <f t="shared" si="287"/>
        <v>4.1481624000914036E-4</v>
      </c>
      <c r="U477" s="328">
        <f t="shared" si="288"/>
        <v>6.3229254826200885</v>
      </c>
      <c r="V477" s="336">
        <f t="shared" si="289"/>
        <v>6.3229254826200885</v>
      </c>
      <c r="W477" s="328">
        <f t="shared" si="290"/>
        <v>2.405454161895193E-3</v>
      </c>
      <c r="X477" s="328">
        <f t="shared" si="291"/>
        <v>15712.62853437414</v>
      </c>
      <c r="Y477" s="328">
        <f t="shared" si="307"/>
        <v>109.25965624146308</v>
      </c>
      <c r="Z477" s="108">
        <f>IF(H477&gt;0, rate1(1,$L$52,$L$51,$L$54,U477,$L$53,$L$50,Y477),"")</f>
        <v>2428.2042060422955</v>
      </c>
      <c r="AA477" s="336">
        <f t="shared" si="292"/>
        <v>211.27092903672971</v>
      </c>
      <c r="AB477" s="336">
        <f t="shared" si="293"/>
        <v>-1.1439784723997739E-5</v>
      </c>
      <c r="AC477" s="328">
        <f t="shared" si="294"/>
        <v>4.1481624000914036E-4</v>
      </c>
      <c r="AD477" s="328">
        <f t="shared" si="295"/>
        <v>-48.214120063282252</v>
      </c>
      <c r="AE477" s="328">
        <f t="shared" si="296"/>
        <v>862.74600584852283</v>
      </c>
      <c r="AF477" s="328">
        <f t="shared" si="297"/>
        <v>2178.614460228649</v>
      </c>
      <c r="AG477" s="328">
        <f t="shared" si="298"/>
        <v>2164.5950416486753</v>
      </c>
      <c r="AH477" s="328">
        <f t="shared" si="299"/>
        <v>6.3034487042262999</v>
      </c>
      <c r="AI477" s="328">
        <f t="shared" si="300"/>
        <v>0.17088106385684057</v>
      </c>
      <c r="AJ477" s="328">
        <f t="shared" si="301"/>
        <v>10.867443018418376</v>
      </c>
      <c r="AK477" s="337">
        <f t="shared" si="302"/>
        <v>2000.0630991620264</v>
      </c>
      <c r="AL477" s="42">
        <f t="shared" si="308"/>
        <v>33.606334003323127</v>
      </c>
    </row>
    <row r="478" spans="2:38" ht="15" x14ac:dyDescent="0.15">
      <c r="B478" s="328">
        <f t="shared" si="273"/>
        <v>2178.614460228649</v>
      </c>
      <c r="C478" s="328">
        <f t="shared" si="274"/>
        <v>2164.5950416486753</v>
      </c>
      <c r="D478" s="328">
        <f t="shared" si="275"/>
        <v>6.3034487042262999</v>
      </c>
      <c r="E478" s="328">
        <f t="shared" si="304"/>
        <v>231.91768586980038</v>
      </c>
      <c r="F478" s="328">
        <f t="shared" si="276"/>
        <v>232.02027957652666</v>
      </c>
      <c r="G478" s="328">
        <f t="shared" si="277"/>
        <v>16251.439797087325</v>
      </c>
      <c r="H478" s="313">
        <f t="shared" si="278"/>
        <v>0.02</v>
      </c>
      <c r="I478" s="328">
        <f t="shared" si="279"/>
        <v>11.215534863978974</v>
      </c>
      <c r="J478" s="328">
        <f t="shared" si="305"/>
        <v>859</v>
      </c>
      <c r="K478" s="335">
        <f t="shared" si="280"/>
        <v>-1</v>
      </c>
      <c r="L478" s="323">
        <f t="shared" si="281"/>
        <v>6.2834487042263003</v>
      </c>
      <c r="M478" s="323">
        <f t="shared" si="282"/>
        <v>6.2934487042263001</v>
      </c>
      <c r="N478" s="328">
        <f t="shared" si="283"/>
        <v>-8.6509835834259974E-2</v>
      </c>
      <c r="O478" s="328">
        <f t="shared" si="284"/>
        <v>3.062837066290669E-2</v>
      </c>
      <c r="P478" s="332">
        <f t="shared" si="306"/>
        <v>108.46595139823035</v>
      </c>
      <c r="Q478" s="328">
        <f t="shared" si="285"/>
        <v>15460.262576191848</v>
      </c>
      <c r="R478" s="277">
        <f>IF(H478&gt;0, rate1(1,$L$52,$L$51,$L$54,L478,$L$53,$L$50,P478),"")</f>
        <v>2426.6116801825756</v>
      </c>
      <c r="S478" s="323">
        <f t="shared" si="286"/>
        <v>208.01405862028855</v>
      </c>
      <c r="T478" s="323">
        <f t="shared" si="287"/>
        <v>4.1789353056904667E-4</v>
      </c>
      <c r="U478" s="328">
        <f t="shared" si="288"/>
        <v>6.3034487042262999</v>
      </c>
      <c r="V478" s="336">
        <f t="shared" si="289"/>
        <v>6.3034487042262999</v>
      </c>
      <c r="W478" s="328">
        <f t="shared" si="290"/>
        <v>2.3906577389567474E-3</v>
      </c>
      <c r="X478" s="328">
        <f t="shared" si="291"/>
        <v>15545.431557244319</v>
      </c>
      <c r="Y478" s="328">
        <f t="shared" si="307"/>
        <v>108.81092004800976</v>
      </c>
      <c r="Z478" s="108">
        <f>IF(H478&gt;0, rate1(1,$L$52,$L$51,$L$54,U478,$L$53,$L$50,Y478),"")</f>
        <v>2427.3068950169527</v>
      </c>
      <c r="AA478" s="336">
        <f t="shared" si="292"/>
        <v>209.10008010596658</v>
      </c>
      <c r="AB478" s="336">
        <f t="shared" si="293"/>
        <v>-1.1488019311378454E-5</v>
      </c>
      <c r="AC478" s="328">
        <f t="shared" si="294"/>
        <v>4.1789353056904667E-4</v>
      </c>
      <c r="AD478" s="328">
        <f t="shared" si="295"/>
        <v>-47.859080213005335</v>
      </c>
      <c r="AE478" s="328">
        <f t="shared" si="296"/>
        <v>852.73372025020717</v>
      </c>
      <c r="AF478" s="328">
        <f t="shared" si="297"/>
        <v>2178.527532499284</v>
      </c>
      <c r="AG478" s="328">
        <f t="shared" si="298"/>
        <v>2164.5946237551448</v>
      </c>
      <c r="AH478" s="328">
        <f t="shared" si="299"/>
        <v>6.2839702160964857</v>
      </c>
      <c r="AI478" s="328">
        <f t="shared" si="300"/>
        <v>0.17221277470221558</v>
      </c>
      <c r="AJ478" s="328">
        <f t="shared" si="301"/>
        <v>10.867490855300238</v>
      </c>
      <c r="AK478" s="337">
        <f t="shared" si="302"/>
        <v>2000.0659046123292</v>
      </c>
      <c r="AL478" s="42">
        <f t="shared" si="308"/>
        <v>33.606480790156979</v>
      </c>
    </row>
    <row r="479" spans="2:38" ht="15" x14ac:dyDescent="0.15">
      <c r="B479" s="328">
        <f t="shared" si="273"/>
        <v>2178.527532499284</v>
      </c>
      <c r="C479" s="328">
        <f t="shared" si="274"/>
        <v>2164.5946237551448</v>
      </c>
      <c r="D479" s="328">
        <f t="shared" si="275"/>
        <v>6.2839702160964857</v>
      </c>
      <c r="E479" s="328">
        <f t="shared" si="304"/>
        <v>231.71312217233887</v>
      </c>
      <c r="F479" s="328">
        <f t="shared" si="276"/>
        <v>231.81540402106964</v>
      </c>
      <c r="G479" s="328">
        <f t="shared" si="277"/>
        <v>16086.553200393293</v>
      </c>
      <c r="H479" s="313">
        <f t="shared" si="278"/>
        <v>0.02</v>
      </c>
      <c r="I479" s="328">
        <f t="shared" si="279"/>
        <v>11.146326995311393</v>
      </c>
      <c r="J479" s="328">
        <f t="shared" si="305"/>
        <v>859</v>
      </c>
      <c r="K479" s="335">
        <f t="shared" si="280"/>
        <v>-1</v>
      </c>
      <c r="L479" s="323">
        <f t="shared" si="281"/>
        <v>6.2639702160964861</v>
      </c>
      <c r="M479" s="323">
        <f t="shared" si="282"/>
        <v>6.2739702160964859</v>
      </c>
      <c r="N479" s="328">
        <f t="shared" si="283"/>
        <v>-8.6249655566778216E-2</v>
      </c>
      <c r="O479" s="328">
        <f t="shared" si="284"/>
        <v>3.062837066290669E-2</v>
      </c>
      <c r="P479" s="332">
        <f t="shared" si="306"/>
        <v>108.0179959962707</v>
      </c>
      <c r="Q479" s="328">
        <f t="shared" si="285"/>
        <v>15294.943449293882</v>
      </c>
      <c r="R479" s="277">
        <f>IF(H479&gt;0, rate1(1,$L$52,$L$51,$L$54,L479,$L$53,$L$50,P479),"")</f>
        <v>2425.7018228040438</v>
      </c>
      <c r="S479" s="323">
        <f t="shared" si="286"/>
        <v>205.86691987222366</v>
      </c>
      <c r="T479" s="323">
        <f t="shared" si="287"/>
        <v>4.2100333045751105E-4</v>
      </c>
      <c r="U479" s="328">
        <f t="shared" si="288"/>
        <v>6.2839702160964857</v>
      </c>
      <c r="V479" s="336">
        <f t="shared" si="289"/>
        <v>6.2839702160964857</v>
      </c>
      <c r="W479" s="328">
        <f t="shared" si="290"/>
        <v>2.375905671506473E-3</v>
      </c>
      <c r="X479" s="328">
        <f t="shared" si="291"/>
        <v>15379.47407303764</v>
      </c>
      <c r="Y479" s="328">
        <f t="shared" si="307"/>
        <v>108.36260738751525</v>
      </c>
      <c r="Z479" s="108">
        <f>IF(H479&gt;0, rate1(1,$L$52,$L$51,$L$54,U479,$L$53,$L$50,Y479),"")</f>
        <v>2426.4024890407632</v>
      </c>
      <c r="AA479" s="336">
        <f t="shared" si="292"/>
        <v>206.94490915268184</v>
      </c>
      <c r="AB479" s="336">
        <f t="shared" si="293"/>
        <v>-1.1536607927244477E-5</v>
      </c>
      <c r="AC479" s="328">
        <f t="shared" si="294"/>
        <v>4.2100333045751105E-4</v>
      </c>
      <c r="AD479" s="328">
        <f t="shared" si="295"/>
        <v>-47.505562434068352</v>
      </c>
      <c r="AE479" s="328">
        <f t="shared" si="296"/>
        <v>842.81583436701135</v>
      </c>
      <c r="AF479" s="328">
        <f t="shared" si="297"/>
        <v>2178.4408618403868</v>
      </c>
      <c r="AG479" s="328">
        <f t="shared" si="298"/>
        <v>2164.5942027518145</v>
      </c>
      <c r="AH479" s="328">
        <f t="shared" si="299"/>
        <v>6.2644900177748095</v>
      </c>
      <c r="AI479" s="328">
        <f t="shared" si="300"/>
        <v>0.17355939072958396</v>
      </c>
      <c r="AJ479" s="328">
        <f t="shared" si="301"/>
        <v>10.867539066242108</v>
      </c>
      <c r="AK479" s="337">
        <f t="shared" si="302"/>
        <v>2000.0687033178694</v>
      </c>
      <c r="AL479" s="42">
        <f t="shared" si="308"/>
        <v>33.606628720930452</v>
      </c>
    </row>
    <row r="480" spans="2:38" ht="15" x14ac:dyDescent="0.15">
      <c r="B480" s="328">
        <f t="shared" ref="B480:B543" si="309">IF(H480&gt;0, AF479,"")</f>
        <v>2178.4408618403868</v>
      </c>
      <c r="C480" s="328">
        <f t="shared" ref="C480:C543" si="310">IF(H480&gt;0, AG479,"")</f>
        <v>2164.5942027518145</v>
      </c>
      <c r="D480" s="328">
        <f t="shared" ref="D480:D543" si="311">IF(H480&gt;0, AH479,"")</f>
        <v>6.2644900177748095</v>
      </c>
      <c r="E480" s="328">
        <f t="shared" si="304"/>
        <v>231.50918241846779</v>
      </c>
      <c r="F480" s="328">
        <f t="shared" ref="F480:F543" si="312">IF(H480&gt;0, (E480+E479)/2,"")</f>
        <v>231.61115229540331</v>
      </c>
      <c r="G480" s="328">
        <f t="shared" ref="G480:G543" si="313">IF(H480&gt;0, F480*$S$53*$C$55*(B480-C480+N480)^1.5,"")</f>
        <v>15922.894983531507</v>
      </c>
      <c r="H480" s="313">
        <f t="shared" ref="H480:H543" si="314">dv(S479)</f>
        <v>0.02</v>
      </c>
      <c r="I480" s="328">
        <f t="shared" ref="I480:I543" si="315">IF(H480&gt;0, (B480-C480)*B$19,"")</f>
        <v>11.077327270857859</v>
      </c>
      <c r="J480" s="328">
        <f t="shared" si="305"/>
        <v>859</v>
      </c>
      <c r="K480" s="335">
        <f t="shared" ref="K480:K543" si="316">IF(H480&gt;0, IF((1-S479-0.015)&gt;0,1,-1),"")</f>
        <v>-1</v>
      </c>
      <c r="L480" s="323">
        <f t="shared" ref="L480:L543" si="317">IF(H480&gt;0, D480+K480*H480,"")</f>
        <v>6.2444900177748099</v>
      </c>
      <c r="M480" s="323">
        <f t="shared" ref="M480:M543" si="318">IF(H480&gt;0, (D480+L480)/2,"")</f>
        <v>6.2544900177748097</v>
      </c>
      <c r="N480" s="328">
        <f t="shared" ref="N480:N543" si="319">IF(H480&gt;0, 2*($P$53*M480/$S$52/$S$51)^2-(B480-C480)*2,"")</f>
        <v>-8.5989406793324008E-2</v>
      </c>
      <c r="O480" s="328">
        <f t="shared" ref="O480:O543" si="320">IF(wh(B479,$F$51,$F$52,$F$53)&gt;0,wh(B479,$F$51,$F$52,$F$53),O479)</f>
        <v>3.062837066290669E-2</v>
      </c>
      <c r="P480" s="332">
        <f t="shared" si="306"/>
        <v>107.57046596555439</v>
      </c>
      <c r="Q480" s="328">
        <f t="shared" ref="Q480:Q543" si="321">IF(H480&gt;0, M480/$S$54*(B480-C480+N480/2)*E480-J480,"")</f>
        <v>15130.854191198547</v>
      </c>
      <c r="R480" s="277">
        <f>IF(H480&gt;0, rate1(1,$L$52,$L$51,$L$54,L480,$L$53,$L$50,P480),"")</f>
        <v>2424.784727199743</v>
      </c>
      <c r="S480" s="323">
        <f t="shared" ref="S480:S543" si="322">IF(H480&gt;0, Q480/O480/R480,"")</f>
        <v>203.73533794909309</v>
      </c>
      <c r="T480" s="323">
        <f t="shared" ref="T480:T543" si="323">IF(H480&gt;0, N480/(1-S480),"")</f>
        <v>4.2414611908909522E-4</v>
      </c>
      <c r="U480" s="328">
        <f t="shared" ref="U480:U543" si="324">L480-K480*H480</f>
        <v>6.2644900177748095</v>
      </c>
      <c r="V480" s="336">
        <f t="shared" ref="V480:V543" si="325">IF(H480&gt;0, (D480+U480)/2,"")</f>
        <v>6.2644900177748095</v>
      </c>
      <c r="W480" s="328">
        <f t="shared" ref="W480:W543" si="326">IF(H480&gt;0, 2*($P$53*V480/$S$52/$S$51)^2-(B480-C480)*2,"")</f>
        <v>2.3611979712256925E-3</v>
      </c>
      <c r="X480" s="328">
        <f t="shared" ref="X480:X543" si="327">IF(H480&gt;0, V480/$S$54*(B480-C480+W480/2)*F480-J480,"")</f>
        <v>15214.749764920534</v>
      </c>
      <c r="Y480" s="328">
        <f t="shared" si="307"/>
        <v>107.91471932675124</v>
      </c>
      <c r="Z480" s="108">
        <f>IF(H480&gt;0, rate1(1,$L$52,$L$51,$L$54,U480,$L$53,$L$50,Y480),"")</f>
        <v>2425.4909070371773</v>
      </c>
      <c r="AA480" s="336">
        <f t="shared" ref="AA480:AA543" si="328">IF(H480&gt;0, X480/O480/Z480,"")</f>
        <v>204.80533661728481</v>
      </c>
      <c r="AB480" s="336">
        <f t="shared" ref="AB480:AB543" si="329">IF(H480&gt;0, W480/(1-AA480),"")</f>
        <v>-1.1585555169537393E-5</v>
      </c>
      <c r="AC480" s="328">
        <f t="shared" ref="AC480:AC543" si="330">IF(H480&gt;0, delta_z(N480,S480,H480,AE479,AB480),"")</f>
        <v>4.2414611908909522E-4</v>
      </c>
      <c r="AD480" s="328">
        <f t="shared" ref="AD480:AD543" si="331">IF(H480&gt;0, H480/AC480*K480,"")</f>
        <v>-47.153561237227407</v>
      </c>
      <c r="AE480" s="328">
        <f t="shared" ref="AE480:AE543" si="332">IF(H480&gt;0, (AD480-AD479)/(AC480+AC479)*2,"")</f>
        <v>832.99160173335372</v>
      </c>
      <c r="AF480" s="328">
        <f t="shared" ref="AF480:AF543" si="333">IF(H480&gt;0, B480-(AC480-N480),"")</f>
        <v>2178.3544482874745</v>
      </c>
      <c r="AG480" s="328">
        <f t="shared" ref="AG480:AG543" si="334">IF(H480&gt;0, C480-AC480,"")</f>
        <v>2164.5937786056952</v>
      </c>
      <c r="AH480" s="328">
        <f t="shared" ref="AH480:AH543" si="335">IF(H480&gt;0, $S$54*$S$53*$C$55*SQRT(AF480-AG480),"")</f>
        <v>6.2450081088024687</v>
      </c>
      <c r="AI480" s="328">
        <f t="shared" ref="AI480:AI543" si="336">IF(H480&gt;0, AC480/R480*1000000,"")</f>
        <v>0.17492114426954486</v>
      </c>
      <c r="AJ480" s="328">
        <f t="shared" ref="AJ480:AJ543" si="337">IF(H480&gt;0, AJ479+AI480/3600,"")</f>
        <v>10.867587655448849</v>
      </c>
      <c r="AK480" s="337">
        <f t="shared" ref="AK480:AK543" si="338">IF(H480&gt;0, AK479+AI479*G479/1000000,"")</f>
        <v>2000.071495290242</v>
      </c>
      <c r="AL480" s="42">
        <f t="shared" si="308"/>
        <v>33.606777808447092</v>
      </c>
    </row>
    <row r="481" spans="2:38" ht="15" x14ac:dyDescent="0.15">
      <c r="B481" s="328">
        <f t="shared" si="309"/>
        <v>2178.3544482874745</v>
      </c>
      <c r="C481" s="328">
        <f t="shared" si="310"/>
        <v>2164.5937786056952</v>
      </c>
      <c r="D481" s="328">
        <f t="shared" si="311"/>
        <v>6.2450081088024687</v>
      </c>
      <c r="E481" s="328">
        <f t="shared" si="304"/>
        <v>231.3058668367897</v>
      </c>
      <c r="F481" s="328">
        <f t="shared" si="312"/>
        <v>231.40752462762873</v>
      </c>
      <c r="G481" s="328">
        <f t="shared" si="313"/>
        <v>15760.458865400484</v>
      </c>
      <c r="H481" s="313">
        <f t="shared" si="314"/>
        <v>0.02</v>
      </c>
      <c r="I481" s="328">
        <f t="shared" si="315"/>
        <v>11.008535745423433</v>
      </c>
      <c r="J481" s="328">
        <f t="shared" si="305"/>
        <v>859</v>
      </c>
      <c r="K481" s="335">
        <f t="shared" si="316"/>
        <v>-1</v>
      </c>
      <c r="L481" s="323">
        <f t="shared" si="317"/>
        <v>6.2250081088024691</v>
      </c>
      <c r="M481" s="323">
        <f t="shared" si="318"/>
        <v>6.2350081088024689</v>
      </c>
      <c r="N481" s="328">
        <f t="shared" si="319"/>
        <v>-8.5729089495760746E-2</v>
      </c>
      <c r="O481" s="328">
        <f t="shared" si="320"/>
        <v>3.062837066290669E-2</v>
      </c>
      <c r="P481" s="332">
        <f t="shared" si="306"/>
        <v>107.12336238234182</v>
      </c>
      <c r="Q481" s="328">
        <f t="shared" si="321"/>
        <v>14967.988519337583</v>
      </c>
      <c r="R481" s="277">
        <f>IF(H481&gt;0, rate1(1,$L$52,$L$51,$L$54,L481,$L$53,$L$50,P481),"")</f>
        <v>2423.8603101438102</v>
      </c>
      <c r="S481" s="323">
        <f t="shared" si="322"/>
        <v>201.61923370941588</v>
      </c>
      <c r="T481" s="323">
        <f t="shared" si="323"/>
        <v>4.2732238534982068E-4</v>
      </c>
      <c r="U481" s="328">
        <f t="shared" si="324"/>
        <v>6.2450081088024687</v>
      </c>
      <c r="V481" s="336">
        <f t="shared" si="325"/>
        <v>6.2450081088024687</v>
      </c>
      <c r="W481" s="328">
        <f t="shared" si="326"/>
        <v>2.3465346497992812E-3</v>
      </c>
      <c r="X481" s="328">
        <f t="shared" si="327"/>
        <v>15051.252338382294</v>
      </c>
      <c r="Y481" s="328">
        <f t="shared" si="307"/>
        <v>107.46725693792656</v>
      </c>
      <c r="Z481" s="108">
        <f>IF(H481&gt;0, rate1(1,$L$52,$L$51,$L$54,U481,$L$53,$L$50,Y481),"")</f>
        <v>2424.5720667136484</v>
      </c>
      <c r="AA481" s="336">
        <f t="shared" si="328"/>
        <v>202.68128321302484</v>
      </c>
      <c r="AB481" s="336">
        <f t="shared" si="329"/>
        <v>-1.163486572683478E-5</v>
      </c>
      <c r="AC481" s="328">
        <f t="shared" si="330"/>
        <v>4.2732238534982068E-4</v>
      </c>
      <c r="AD481" s="328">
        <f t="shared" si="331"/>
        <v>-46.803071137093177</v>
      </c>
      <c r="AE481" s="328">
        <f t="shared" si="332"/>
        <v>823.26028104865611</v>
      </c>
      <c r="AF481" s="328">
        <f t="shared" si="333"/>
        <v>2178.2682918755936</v>
      </c>
      <c r="AG481" s="328">
        <f t="shared" si="334"/>
        <v>2164.5933512833099</v>
      </c>
      <c r="AH481" s="328">
        <f t="shared" si="335"/>
        <v>6.2255244887174426</v>
      </c>
      <c r="AI481" s="328">
        <f t="shared" si="336"/>
        <v>0.17629827245468085</v>
      </c>
      <c r="AJ481" s="328">
        <f t="shared" si="337"/>
        <v>10.867636627191198</v>
      </c>
      <c r="AK481" s="337">
        <f t="shared" si="338"/>
        <v>2000.0742805412526</v>
      </c>
      <c r="AL481" s="42">
        <f t="shared" si="308"/>
        <v>33.606928065710022</v>
      </c>
    </row>
    <row r="482" spans="2:38" ht="15" x14ac:dyDescent="0.15">
      <c r="B482" s="328">
        <f t="shared" si="309"/>
        <v>2178.2682918755936</v>
      </c>
      <c r="C482" s="328">
        <f t="shared" si="310"/>
        <v>2164.5933512833099</v>
      </c>
      <c r="D482" s="328">
        <f t="shared" si="311"/>
        <v>6.2255244887174426</v>
      </c>
      <c r="E482" s="328">
        <f t="shared" si="304"/>
        <v>231.10317565692466</v>
      </c>
      <c r="F482" s="328">
        <f t="shared" si="312"/>
        <v>231.20452124685718</v>
      </c>
      <c r="G482" s="328">
        <f t="shared" si="313"/>
        <v>15599.23858712374</v>
      </c>
      <c r="H482" s="313">
        <f t="shared" si="314"/>
        <v>0.02</v>
      </c>
      <c r="I482" s="328">
        <f t="shared" si="315"/>
        <v>10.939952473826999</v>
      </c>
      <c r="J482" s="328">
        <f t="shared" si="305"/>
        <v>859</v>
      </c>
      <c r="K482" s="335">
        <f t="shared" si="316"/>
        <v>-1</v>
      </c>
      <c r="L482" s="323">
        <f t="shared" si="317"/>
        <v>6.205524488717443</v>
      </c>
      <c r="M482" s="323">
        <f t="shared" si="318"/>
        <v>6.2155244887174428</v>
      </c>
      <c r="N482" s="328">
        <f t="shared" si="319"/>
        <v>-8.5468703655855904E-2</v>
      </c>
      <c r="O482" s="328">
        <f t="shared" si="320"/>
        <v>3.062837066290669E-2</v>
      </c>
      <c r="P482" s="332">
        <f t="shared" si="306"/>
        <v>106.67668632840522</v>
      </c>
      <c r="Q482" s="328">
        <f t="shared" si="321"/>
        <v>14806.340173372691</v>
      </c>
      <c r="R482" s="277">
        <f>IF(H482&gt;0, rate1(1,$L$52,$L$51,$L$54,L482,$L$53,$L$50,P482),"")</f>
        <v>2422.9284871543396</v>
      </c>
      <c r="S482" s="323">
        <f t="shared" si="322"/>
        <v>199.51852828319517</v>
      </c>
      <c r="T482" s="323">
        <f t="shared" si="323"/>
        <v>4.3053262783578137E-4</v>
      </c>
      <c r="U482" s="328">
        <f t="shared" si="324"/>
        <v>6.2255244887174426</v>
      </c>
      <c r="V482" s="336">
        <f t="shared" si="325"/>
        <v>6.2255244887174426</v>
      </c>
      <c r="W482" s="328">
        <f t="shared" si="326"/>
        <v>2.3319157189192197E-3</v>
      </c>
      <c r="X482" s="328">
        <f t="shared" si="327"/>
        <v>14888.975521174507</v>
      </c>
      <c r="Y482" s="328">
        <f t="shared" si="307"/>
        <v>107.02022129872744</v>
      </c>
      <c r="Z482" s="108">
        <f>IF(H482&gt;0, rate1(1,$L$52,$L$51,$L$54,U482,$L$53,$L$50,Y482),"")</f>
        <v>2423.6458845389866</v>
      </c>
      <c r="AA482" s="336">
        <f t="shared" si="328"/>
        <v>200.57266992511663</v>
      </c>
      <c r="AB482" s="336">
        <f t="shared" si="329"/>
        <v>-1.1684544380722058E-5</v>
      </c>
      <c r="AC482" s="328">
        <f t="shared" si="330"/>
        <v>4.3053262783578137E-4</v>
      </c>
      <c r="AD482" s="328">
        <f t="shared" si="331"/>
        <v>-46.454086652007767</v>
      </c>
      <c r="AE482" s="328">
        <f t="shared" si="332"/>
        <v>813.62113578953915</v>
      </c>
      <c r="AF482" s="328">
        <f t="shared" si="333"/>
        <v>2178.1823926393099</v>
      </c>
      <c r="AG482" s="328">
        <f t="shared" si="334"/>
        <v>2164.592920750682</v>
      </c>
      <c r="AH482" s="328">
        <f t="shared" si="335"/>
        <v>6.2060391570547484</v>
      </c>
      <c r="AI482" s="328">
        <f t="shared" si="336"/>
        <v>0.17769101734464712</v>
      </c>
      <c r="AJ482" s="328">
        <f t="shared" si="337"/>
        <v>10.867685985807126</v>
      </c>
      <c r="AK482" s="337">
        <f t="shared" si="338"/>
        <v>2000.0770590829236</v>
      </c>
      <c r="AL482" s="42">
        <f t="shared" si="308"/>
        <v>33.607079505926059</v>
      </c>
    </row>
    <row r="483" spans="2:38" ht="15" x14ac:dyDescent="0.15">
      <c r="B483" s="328">
        <f t="shared" si="309"/>
        <v>2178.1823926393099</v>
      </c>
      <c r="C483" s="328">
        <f t="shared" si="310"/>
        <v>2164.592920750682</v>
      </c>
      <c r="D483" s="328">
        <f t="shared" si="311"/>
        <v>6.2060391570547484</v>
      </c>
      <c r="E483" s="328">
        <f t="shared" si="304"/>
        <v>230.90110910953626</v>
      </c>
      <c r="F483" s="328">
        <f t="shared" si="312"/>
        <v>231.00214238323048</v>
      </c>
      <c r="G483" s="328">
        <f t="shared" si="313"/>
        <v>15439.227911993168</v>
      </c>
      <c r="H483" s="313">
        <f t="shared" si="314"/>
        <v>0.02</v>
      </c>
      <c r="I483" s="328">
        <f t="shared" si="315"/>
        <v>10.871577510902354</v>
      </c>
      <c r="J483" s="328">
        <f t="shared" si="305"/>
        <v>859</v>
      </c>
      <c r="K483" s="335">
        <f t="shared" si="316"/>
        <v>-1</v>
      </c>
      <c r="L483" s="323">
        <f t="shared" si="317"/>
        <v>6.1860391570547488</v>
      </c>
      <c r="M483" s="323">
        <f t="shared" si="318"/>
        <v>6.1960391570547486</v>
      </c>
      <c r="N483" s="328">
        <f t="shared" si="319"/>
        <v>-8.5208249255391166E-2</v>
      </c>
      <c r="O483" s="328">
        <f t="shared" si="320"/>
        <v>3.062837066290669E-2</v>
      </c>
      <c r="P483" s="332">
        <f t="shared" si="306"/>
        <v>106.23043889108175</v>
      </c>
      <c r="Q483" s="328">
        <f t="shared" si="321"/>
        <v>14645.902915139392</v>
      </c>
      <c r="R483" s="277">
        <f>IF(H483&gt;0, rate1(1,$L$52,$L$51,$L$54,L483,$L$53,$L$50,P483),"")</f>
        <v>2421.9891724698691</v>
      </c>
      <c r="S483" s="323">
        <f t="shared" si="322"/>
        <v>197.43314307109642</v>
      </c>
      <c r="T483" s="323">
        <f t="shared" si="323"/>
        <v>4.3377735510015814E-4</v>
      </c>
      <c r="U483" s="328">
        <f t="shared" si="324"/>
        <v>6.2060391570547484</v>
      </c>
      <c r="V483" s="336">
        <f t="shared" si="325"/>
        <v>6.2060391570547484</v>
      </c>
      <c r="W483" s="328">
        <f t="shared" si="326"/>
        <v>2.3173411902597252E-3</v>
      </c>
      <c r="X483" s="328">
        <f t="shared" si="327"/>
        <v>14727.913063254642</v>
      </c>
      <c r="Y483" s="328">
        <f t="shared" si="307"/>
        <v>106.57361349237041</v>
      </c>
      <c r="Z483" s="108">
        <f>IF(H483&gt;0, rate1(1,$L$52,$L$51,$L$54,U483,$L$53,$L$50,Y483),"")</f>
        <v>2422.712275720231</v>
      </c>
      <c r="AA483" s="336">
        <f t="shared" si="328"/>
        <v>198.47941800991708</v>
      </c>
      <c r="AB483" s="336">
        <f t="shared" si="329"/>
        <v>-1.1734596008093119E-5</v>
      </c>
      <c r="AC483" s="328">
        <f t="shared" si="330"/>
        <v>4.3377735510015814E-4</v>
      </c>
      <c r="AD483" s="328">
        <f t="shared" si="331"/>
        <v>-46.106602303806405</v>
      </c>
      <c r="AE483" s="328">
        <f t="shared" si="332"/>
        <v>804.07343444306184</v>
      </c>
      <c r="AF483" s="328">
        <f t="shared" si="333"/>
        <v>2178.0967506126995</v>
      </c>
      <c r="AG483" s="328">
        <f t="shared" si="334"/>
        <v>2164.5924869733267</v>
      </c>
      <c r="AH483" s="328">
        <f t="shared" si="335"/>
        <v>6.1865521133463979</v>
      </c>
      <c r="AI483" s="328">
        <f t="shared" si="336"/>
        <v>0.17909962605563817</v>
      </c>
      <c r="AJ483" s="328">
        <f t="shared" si="337"/>
        <v>10.867735735703253</v>
      </c>
      <c r="AK483" s="337">
        <f t="shared" si="338"/>
        <v>2000.0798309274981</v>
      </c>
      <c r="AL483" s="42">
        <f t="shared" si="308"/>
        <v>33.607232142509957</v>
      </c>
    </row>
    <row r="484" spans="2:38" ht="15" x14ac:dyDescent="0.15">
      <c r="B484" s="328">
        <f t="shared" si="309"/>
        <v>2178.0967506126995</v>
      </c>
      <c r="C484" s="328">
        <f t="shared" si="310"/>
        <v>2164.5924869733267</v>
      </c>
      <c r="D484" s="328">
        <f t="shared" si="311"/>
        <v>6.1865521133463979</v>
      </c>
      <c r="E484" s="328">
        <f t="shared" si="304"/>
        <v>230.69966742634975</v>
      </c>
      <c r="F484" s="328">
        <f t="shared" si="312"/>
        <v>230.80038826794299</v>
      </c>
      <c r="G484" s="328">
        <f t="shared" si="313"/>
        <v>15280.420625410245</v>
      </c>
      <c r="H484" s="313">
        <f t="shared" si="314"/>
        <v>0.02</v>
      </c>
      <c r="I484" s="328">
        <f t="shared" si="315"/>
        <v>10.803410911498213</v>
      </c>
      <c r="J484" s="328">
        <f t="shared" si="305"/>
        <v>859</v>
      </c>
      <c r="K484" s="335">
        <f t="shared" si="316"/>
        <v>-1</v>
      </c>
      <c r="L484" s="323">
        <f t="shared" si="317"/>
        <v>6.1665521133463983</v>
      </c>
      <c r="M484" s="323">
        <f t="shared" si="318"/>
        <v>6.1765521133463981</v>
      </c>
      <c r="N484" s="328">
        <f t="shared" si="319"/>
        <v>-8.4947726276062951E-2</v>
      </c>
      <c r="O484" s="328">
        <f t="shared" si="320"/>
        <v>3.062837066290669E-2</v>
      </c>
      <c r="P484" s="332">
        <f t="shared" si="306"/>
        <v>105.78462116331993</v>
      </c>
      <c r="Q484" s="328">
        <f t="shared" si="321"/>
        <v>14486.670528587974</v>
      </c>
      <c r="R484" s="277">
        <f>IF(H484&gt;0, rate1(1,$L$52,$L$51,$L$54,L484,$L$53,$L$50,P484),"")</f>
        <v>2421.0422790253228</v>
      </c>
      <c r="S484" s="323">
        <f t="shared" si="322"/>
        <v>195.3629997435842</v>
      </c>
      <c r="T484" s="323">
        <f t="shared" si="323"/>
        <v>4.370570859069437E-4</v>
      </c>
      <c r="U484" s="328">
        <f t="shared" si="324"/>
        <v>6.1865521133463979</v>
      </c>
      <c r="V484" s="336">
        <f t="shared" si="325"/>
        <v>6.1865521133463979</v>
      </c>
      <c r="W484" s="328">
        <f t="shared" si="326"/>
        <v>2.3028110755163311E-3</v>
      </c>
      <c r="X484" s="328">
        <f t="shared" si="327"/>
        <v>14568.058736727287</v>
      </c>
      <c r="Y484" s="328">
        <f t="shared" si="307"/>
        <v>106.12743460764835</v>
      </c>
      <c r="Z484" s="108">
        <f>IF(H484&gt;0, rate1(1,$L$52,$L$51,$L$54,U484,$L$53,$L$50,Y484),"")</f>
        <v>2421.7711541789922</v>
      </c>
      <c r="AA484" s="336">
        <f t="shared" si="328"/>
        <v>196.40144899406818</v>
      </c>
      <c r="AB484" s="336">
        <f t="shared" si="329"/>
        <v>-1.178502558384937E-5</v>
      </c>
      <c r="AC484" s="328">
        <f t="shared" si="330"/>
        <v>4.370570859069437E-4</v>
      </c>
      <c r="AD484" s="328">
        <f t="shared" si="331"/>
        <v>-45.7606126176806</v>
      </c>
      <c r="AE484" s="328">
        <f t="shared" si="332"/>
        <v>794.61645023059646</v>
      </c>
      <c r="AF484" s="328">
        <f t="shared" si="333"/>
        <v>2178.0113658293376</v>
      </c>
      <c r="AG484" s="328">
        <f t="shared" si="334"/>
        <v>2164.5920499162407</v>
      </c>
      <c r="AH484" s="328">
        <f t="shared" si="335"/>
        <v>6.1670633571211368</v>
      </c>
      <c r="AI484" s="328">
        <f t="shared" si="336"/>
        <v>0.18052435089357327</v>
      </c>
      <c r="AJ484" s="328">
        <f t="shared" si="337"/>
        <v>10.867785881356278</v>
      </c>
      <c r="AK484" s="337">
        <f t="shared" si="338"/>
        <v>2000.0825960874438</v>
      </c>
      <c r="AL484" s="42">
        <f t="shared" si="308"/>
        <v>33.607385989088741</v>
      </c>
    </row>
    <row r="485" spans="2:38" ht="15" x14ac:dyDescent="0.15">
      <c r="B485" s="328">
        <f t="shared" si="309"/>
        <v>2178.0113658293376</v>
      </c>
      <c r="C485" s="328">
        <f t="shared" si="310"/>
        <v>2164.5920499162407</v>
      </c>
      <c r="D485" s="328">
        <f t="shared" si="311"/>
        <v>6.1670633571211368</v>
      </c>
      <c r="E485" s="328">
        <f t="shared" si="304"/>
        <v>230.49885084017009</v>
      </c>
      <c r="F485" s="328">
        <f t="shared" si="312"/>
        <v>230.59925913325992</v>
      </c>
      <c r="G485" s="328">
        <f t="shared" si="313"/>
        <v>15122.810534825345</v>
      </c>
      <c r="H485" s="313">
        <f t="shared" si="314"/>
        <v>0.02</v>
      </c>
      <c r="I485" s="328">
        <f t="shared" si="315"/>
        <v>10.735452730477483</v>
      </c>
      <c r="J485" s="328">
        <f t="shared" si="305"/>
        <v>859</v>
      </c>
      <c r="K485" s="335">
        <f t="shared" si="316"/>
        <v>-1</v>
      </c>
      <c r="L485" s="323">
        <f t="shared" si="317"/>
        <v>6.1470633571211373</v>
      </c>
      <c r="M485" s="323">
        <f t="shared" si="318"/>
        <v>6.1570633571211371</v>
      </c>
      <c r="N485" s="328">
        <f t="shared" si="319"/>
        <v>-8.468713469950373E-2</v>
      </c>
      <c r="O485" s="328">
        <f t="shared" si="320"/>
        <v>3.062837066290669E-2</v>
      </c>
      <c r="P485" s="332">
        <f t="shared" si="306"/>
        <v>105.33923424372222</v>
      </c>
      <c r="Q485" s="328">
        <f t="shared" si="321"/>
        <v>14328.63681972268</v>
      </c>
      <c r="R485" s="277">
        <f>IF(H485&gt;0, rate1(1,$L$52,$L$51,$L$54,L485,$L$53,$L$50,P485),"")</f>
        <v>2420.0877184274032</v>
      </c>
      <c r="S485" s="323">
        <f t="shared" si="322"/>
        <v>193.30802024003285</v>
      </c>
      <c r="T485" s="323">
        <f t="shared" si="323"/>
        <v>4.4037234949327597E-4</v>
      </c>
      <c r="U485" s="328">
        <f t="shared" si="324"/>
        <v>6.1670633571211368</v>
      </c>
      <c r="V485" s="336">
        <f t="shared" si="325"/>
        <v>6.1670633571211368</v>
      </c>
      <c r="W485" s="328">
        <f t="shared" si="326"/>
        <v>2.2883253863987818E-3</v>
      </c>
      <c r="X485" s="328">
        <f t="shared" si="327"/>
        <v>14409.406335783384</v>
      </c>
      <c r="Y485" s="328">
        <f t="shared" si="307"/>
        <v>105.68168573897245</v>
      </c>
      <c r="Z485" s="108">
        <f>IF(H485&gt;0, rate1(1,$L$52,$L$51,$L$54,U485,$L$53,$L$50,Y485),"")</f>
        <v>2420.822432527254</v>
      </c>
      <c r="AA485" s="336">
        <f t="shared" si="328"/>
        <v>194.33868467361012</v>
      </c>
      <c r="AB485" s="336">
        <f t="shared" si="329"/>
        <v>-1.1835838183454489E-5</v>
      </c>
      <c r="AC485" s="328">
        <f t="shared" si="330"/>
        <v>4.4037234949327597E-4</v>
      </c>
      <c r="AD485" s="328">
        <f t="shared" si="331"/>
        <v>-45.416112121965504</v>
      </c>
      <c r="AE485" s="328">
        <f t="shared" si="332"/>
        <v>785.24946124689677</v>
      </c>
      <c r="AF485" s="328">
        <f t="shared" si="333"/>
        <v>2177.9262383222886</v>
      </c>
      <c r="AG485" s="328">
        <f t="shared" si="334"/>
        <v>2164.5916095438911</v>
      </c>
      <c r="AH485" s="328">
        <f t="shared" si="335"/>
        <v>6.1475728879045999</v>
      </c>
      <c r="AI485" s="328">
        <f t="shared" si="336"/>
        <v>0.1819654494918202</v>
      </c>
      <c r="AJ485" s="328">
        <f t="shared" si="337"/>
        <v>10.867836427314471</v>
      </c>
      <c r="AK485" s="337">
        <f t="shared" si="338"/>
        <v>2000.0853545754585</v>
      </c>
      <c r="AL485" s="42">
        <f t="shared" si="308"/>
        <v>33.607541059506161</v>
      </c>
    </row>
    <row r="486" spans="2:38" ht="15" x14ac:dyDescent="0.15">
      <c r="B486" s="328">
        <f t="shared" si="309"/>
        <v>2177.9262383222886</v>
      </c>
      <c r="C486" s="328">
        <f t="shared" si="310"/>
        <v>2164.5916095438911</v>
      </c>
      <c r="D486" s="328">
        <f t="shared" si="311"/>
        <v>6.1475728879045999</v>
      </c>
      <c r="E486" s="328">
        <f t="shared" si="304"/>
        <v>230.29865958490649</v>
      </c>
      <c r="F486" s="328">
        <f t="shared" si="312"/>
        <v>230.39875521253828</v>
      </c>
      <c r="G486" s="328">
        <f t="shared" si="313"/>
        <v>14966.391469679967</v>
      </c>
      <c r="H486" s="313">
        <f t="shared" si="314"/>
        <v>0.02</v>
      </c>
      <c r="I486" s="328">
        <f t="shared" si="315"/>
        <v>10.66770302271798</v>
      </c>
      <c r="J486" s="328">
        <f t="shared" si="305"/>
        <v>859</v>
      </c>
      <c r="K486" s="335">
        <f t="shared" si="316"/>
        <v>-1</v>
      </c>
      <c r="L486" s="323">
        <f t="shared" si="317"/>
        <v>6.1275728879046003</v>
      </c>
      <c r="M486" s="323">
        <f t="shared" si="318"/>
        <v>6.1375728879046001</v>
      </c>
      <c r="N486" s="328">
        <f t="shared" si="319"/>
        <v>-8.4426474507345972E-2</v>
      </c>
      <c r="O486" s="328">
        <f t="shared" si="320"/>
        <v>3.062837066290669E-2</v>
      </c>
      <c r="P486" s="332">
        <f t="shared" si="306"/>
        <v>104.89427923659701</v>
      </c>
      <c r="Q486" s="328">
        <f t="shared" si="321"/>
        <v>14171.795616544292</v>
      </c>
      <c r="R486" s="277">
        <f>IF(H486&gt;0, rate1(1,$L$52,$L$51,$L$54,L486,$L$53,$L$50,P486),"")</f>
        <v>2419.125400929448</v>
      </c>
      <c r="S486" s="323">
        <f t="shared" si="322"/>
        <v>191.26812676787779</v>
      </c>
      <c r="T486" s="323">
        <f t="shared" si="323"/>
        <v>4.4372368584016226E-4</v>
      </c>
      <c r="U486" s="328">
        <f t="shared" si="324"/>
        <v>6.1475728879045999</v>
      </c>
      <c r="V486" s="336">
        <f t="shared" si="325"/>
        <v>6.1475728879045999</v>
      </c>
      <c r="W486" s="328">
        <f t="shared" si="326"/>
        <v>2.2738841345777416E-3</v>
      </c>
      <c r="X486" s="328">
        <f t="shared" si="327"/>
        <v>14251.949676642676</v>
      </c>
      <c r="Y486" s="328">
        <f t="shared" si="307"/>
        <v>105.23636798642393</v>
      </c>
      <c r="Z486" s="108">
        <f>IF(H486&gt;0, rate1(1,$L$52,$L$51,$L$54,U486,$L$53,$L$50,Y486),"")</f>
        <v>2419.8660220426473</v>
      </c>
      <c r="AA486" s="336">
        <f t="shared" si="328"/>
        <v>192.29104711313363</v>
      </c>
      <c r="AB486" s="336">
        <f t="shared" si="329"/>
        <v>-1.1887038985326469E-5</v>
      </c>
      <c r="AC486" s="328">
        <f t="shared" si="330"/>
        <v>4.4372368584016226E-4</v>
      </c>
      <c r="AD486" s="328">
        <f t="shared" si="331"/>
        <v>-45.073095347910687</v>
      </c>
      <c r="AE486" s="328">
        <f t="shared" si="332"/>
        <v>775.97175045683309</v>
      </c>
      <c r="AF486" s="328">
        <f t="shared" si="333"/>
        <v>2177.8413681240954</v>
      </c>
      <c r="AG486" s="328">
        <f t="shared" si="334"/>
        <v>2164.5911658202053</v>
      </c>
      <c r="AH486" s="328">
        <f t="shared" si="335"/>
        <v>6.1280807052191619</v>
      </c>
      <c r="AI486" s="328">
        <f t="shared" si="336"/>
        <v>0.18342318495340504</v>
      </c>
      <c r="AJ486" s="328">
        <f t="shared" si="337"/>
        <v>10.86788737819918</v>
      </c>
      <c r="AK486" s="337">
        <f t="shared" si="338"/>
        <v>2000.088106404475</v>
      </c>
      <c r="AL486" s="42">
        <f t="shared" si="308"/>
        <v>33.607697367827278</v>
      </c>
    </row>
    <row r="487" spans="2:38" ht="15" x14ac:dyDescent="0.15">
      <c r="B487" s="328">
        <f t="shared" si="309"/>
        <v>2177.8413681240954</v>
      </c>
      <c r="C487" s="328">
        <f t="shared" si="310"/>
        <v>2164.5911658202053</v>
      </c>
      <c r="D487" s="328">
        <f t="shared" si="311"/>
        <v>6.1280807052191619</v>
      </c>
      <c r="E487" s="328">
        <f t="shared" si="304"/>
        <v>230.09909389559087</v>
      </c>
      <c r="F487" s="328">
        <f t="shared" si="312"/>
        <v>230.19887674024869</v>
      </c>
      <c r="G487" s="328">
        <f t="shared" si="313"/>
        <v>14811.157281346887</v>
      </c>
      <c r="H487" s="313">
        <f t="shared" si="314"/>
        <v>0.02</v>
      </c>
      <c r="I487" s="328">
        <f t="shared" si="315"/>
        <v>10.600161843112074</v>
      </c>
      <c r="J487" s="328">
        <f t="shared" si="305"/>
        <v>859</v>
      </c>
      <c r="K487" s="335">
        <f t="shared" si="316"/>
        <v>-1</v>
      </c>
      <c r="L487" s="323">
        <f t="shared" si="317"/>
        <v>6.1080807052191624</v>
      </c>
      <c r="M487" s="323">
        <f t="shared" si="318"/>
        <v>6.1180807052191621</v>
      </c>
      <c r="N487" s="328">
        <f t="shared" si="319"/>
        <v>-8.416574568113333E-2</v>
      </c>
      <c r="O487" s="328">
        <f t="shared" si="320"/>
        <v>3.062837066290669E-2</v>
      </c>
      <c r="P487" s="332">
        <f t="shared" si="306"/>
        <v>104.44975725200499</v>
      </c>
      <c r="Q487" s="328">
        <f t="shared" si="321"/>
        <v>14016.140768989993</v>
      </c>
      <c r="R487" s="277">
        <f>IF(H487&gt;0, rate1(1,$L$52,$L$51,$L$54,L487,$L$53,$L$50,P487),"")</f>
        <v>2418.1552354057012</v>
      </c>
      <c r="S487" s="323">
        <f t="shared" si="322"/>
        <v>189.24324180172798</v>
      </c>
      <c r="T487" s="323">
        <f t="shared" si="323"/>
        <v>4.4711164595105657E-4</v>
      </c>
      <c r="U487" s="328">
        <f t="shared" si="324"/>
        <v>6.1280807052191619</v>
      </c>
      <c r="V487" s="336">
        <f t="shared" si="325"/>
        <v>6.1280807052191619</v>
      </c>
      <c r="W487" s="328">
        <f t="shared" si="326"/>
        <v>2.2594873317878239E-3</v>
      </c>
      <c r="X487" s="328">
        <f t="shared" si="327"/>
        <v>14095.682597493827</v>
      </c>
      <c r="Y487" s="328">
        <f t="shared" si="307"/>
        <v>104.79148245579995</v>
      </c>
      <c r="Z487" s="108">
        <f>IF(H487&gt;0, rate1(1,$L$52,$L$51,$L$54,U487,$L$53,$L$50,Y487),"")</f>
        <v>2418.9018326431551</v>
      </c>
      <c r="AA487" s="336">
        <f t="shared" si="328"/>
        <v>190.25845864489759</v>
      </c>
      <c r="AB487" s="336">
        <f t="shared" si="329"/>
        <v>-1.1938633274126265E-5</v>
      </c>
      <c r="AC487" s="328">
        <f t="shared" si="330"/>
        <v>4.4711164595105657E-4</v>
      </c>
      <c r="AD487" s="328">
        <f t="shared" si="331"/>
        <v>-44.731556829520194</v>
      </c>
      <c r="AE487" s="328">
        <f t="shared" si="332"/>
        <v>766.78260549849404</v>
      </c>
      <c r="AF487" s="328">
        <f t="shared" si="333"/>
        <v>2177.7567552667683</v>
      </c>
      <c r="AG487" s="328">
        <f t="shared" si="334"/>
        <v>2164.5907187085595</v>
      </c>
      <c r="AH487" s="328">
        <f t="shared" si="335"/>
        <v>6.1085868085839783</v>
      </c>
      <c r="AI487" s="328">
        <f t="shared" si="336"/>
        <v>0.18489782599752877</v>
      </c>
      <c r="AJ487" s="328">
        <f t="shared" si="337"/>
        <v>10.867938738706401</v>
      </c>
      <c r="AK487" s="337">
        <f t="shared" si="338"/>
        <v>2000.0908515876656</v>
      </c>
      <c r="AL487" s="42">
        <f t="shared" si="308"/>
        <v>33.607854928343151</v>
      </c>
    </row>
    <row r="488" spans="2:38" ht="15" x14ac:dyDescent="0.15">
      <c r="B488" s="328">
        <f t="shared" si="309"/>
        <v>2177.7567552667683</v>
      </c>
      <c r="C488" s="328">
        <f t="shared" si="310"/>
        <v>2164.5907187085595</v>
      </c>
      <c r="D488" s="328">
        <f t="shared" si="311"/>
        <v>6.1085868085839783</v>
      </c>
      <c r="E488" s="328">
        <f t="shared" si="304"/>
        <v>229.90015400840329</v>
      </c>
      <c r="F488" s="328">
        <f t="shared" si="312"/>
        <v>229.99962395199708</v>
      </c>
      <c r="G488" s="328">
        <f t="shared" si="313"/>
        <v>14657.101843071481</v>
      </c>
      <c r="H488" s="313">
        <f t="shared" si="314"/>
        <v>0.02</v>
      </c>
      <c r="I488" s="328">
        <f t="shared" si="315"/>
        <v>10.532829246567054</v>
      </c>
      <c r="J488" s="328">
        <f t="shared" si="305"/>
        <v>859</v>
      </c>
      <c r="K488" s="335">
        <f t="shared" si="316"/>
        <v>-1</v>
      </c>
      <c r="L488" s="323">
        <f t="shared" si="317"/>
        <v>6.0885868085839787</v>
      </c>
      <c r="M488" s="323">
        <f t="shared" si="318"/>
        <v>6.0985868085839785</v>
      </c>
      <c r="N488" s="328">
        <f t="shared" si="319"/>
        <v>-8.3904948202381036E-2</v>
      </c>
      <c r="O488" s="328">
        <f t="shared" si="320"/>
        <v>3.062837066290669E-2</v>
      </c>
      <c r="P488" s="332">
        <f t="shared" si="306"/>
        <v>104.00566940580977</v>
      </c>
      <c r="Q488" s="328">
        <f t="shared" si="321"/>
        <v>13861.666148874932</v>
      </c>
      <c r="R488" s="277">
        <f>IF(H488&gt;0, rate1(1,$L$52,$L$51,$L$54,L488,$L$53,$L$50,P488),"")</f>
        <v>2417.1771293250104</v>
      </c>
      <c r="S488" s="323">
        <f t="shared" si="322"/>
        <v>187.23328808249664</v>
      </c>
      <c r="T488" s="323">
        <f t="shared" si="323"/>
        <v>4.5053679214004569E-4</v>
      </c>
      <c r="U488" s="328">
        <f t="shared" si="324"/>
        <v>6.1085868085839783</v>
      </c>
      <c r="V488" s="336">
        <f t="shared" si="325"/>
        <v>6.1085868085839783</v>
      </c>
      <c r="W488" s="328">
        <f t="shared" si="326"/>
        <v>2.2451349896996931E-3</v>
      </c>
      <c r="X488" s="328">
        <f t="shared" si="327"/>
        <v>13940.598958435763</v>
      </c>
      <c r="Y488" s="328">
        <f t="shared" si="307"/>
        <v>104.34703025866381</v>
      </c>
      <c r="Z488" s="108">
        <f>IF(H488&gt;0, rate1(1,$L$52,$L$51,$L$54,U488,$L$53,$L$50,Y488),"")</f>
        <v>2417.9297728612482</v>
      </c>
      <c r="AA488" s="336">
        <f t="shared" si="328"/>
        <v>188.24084186795977</v>
      </c>
      <c r="AB488" s="336">
        <f t="shared" si="329"/>
        <v>-1.199062644293673E-5</v>
      </c>
      <c r="AC488" s="328">
        <f t="shared" si="330"/>
        <v>4.5053679214004569E-4</v>
      </c>
      <c r="AD488" s="328">
        <f t="shared" si="331"/>
        <v>-44.391491103312966</v>
      </c>
      <c r="AE488" s="328">
        <f t="shared" si="332"/>
        <v>757.681318825434</v>
      </c>
      <c r="AF488" s="328">
        <f t="shared" si="333"/>
        <v>2177.6723997817739</v>
      </c>
      <c r="AG488" s="328">
        <f t="shared" si="334"/>
        <v>2164.5902681717675</v>
      </c>
      <c r="AH488" s="328">
        <f t="shared" si="335"/>
        <v>6.0890911975149464</v>
      </c>
      <c r="AI488" s="328">
        <f t="shared" si="336"/>
        <v>0.18638964711115599</v>
      </c>
      <c r="AJ488" s="328">
        <f t="shared" si="337"/>
        <v>10.867990513608376</v>
      </c>
      <c r="AK488" s="337">
        <f t="shared" si="338"/>
        <v>2000.0935901384476</v>
      </c>
      <c r="AL488" s="42">
        <f t="shared" si="308"/>
        <v>33.608013755575683</v>
      </c>
    </row>
    <row r="489" spans="2:38" ht="15" x14ac:dyDescent="0.15">
      <c r="B489" s="328">
        <f t="shared" si="309"/>
        <v>2177.6723997817739</v>
      </c>
      <c r="C489" s="328">
        <f t="shared" si="310"/>
        <v>2164.5902681717675</v>
      </c>
      <c r="D489" s="328">
        <f t="shared" si="311"/>
        <v>6.0890911975149464</v>
      </c>
      <c r="E489" s="328">
        <f t="shared" si="304"/>
        <v>229.70184016069297</v>
      </c>
      <c r="F489" s="328">
        <f t="shared" si="312"/>
        <v>229.80099708454813</v>
      </c>
      <c r="G489" s="328">
        <f t="shared" si="313"/>
        <v>14504.219049912377</v>
      </c>
      <c r="H489" s="313">
        <f t="shared" si="314"/>
        <v>0.02</v>
      </c>
      <c r="I489" s="328">
        <f t="shared" si="315"/>
        <v>10.46570528800512</v>
      </c>
      <c r="J489" s="328">
        <f t="shared" si="305"/>
        <v>859</v>
      </c>
      <c r="K489" s="335">
        <f t="shared" si="316"/>
        <v>-1</v>
      </c>
      <c r="L489" s="323">
        <f t="shared" si="317"/>
        <v>6.0690911975149469</v>
      </c>
      <c r="M489" s="323">
        <f t="shared" si="318"/>
        <v>6.0790911975149466</v>
      </c>
      <c r="N489" s="328">
        <f t="shared" si="319"/>
        <v>-8.3644082052529711E-2</v>
      </c>
      <c r="O489" s="328">
        <f t="shared" si="320"/>
        <v>3.062837066290669E-2</v>
      </c>
      <c r="P489" s="332">
        <f t="shared" si="306"/>
        <v>103.56201681972757</v>
      </c>
      <c r="Q489" s="328">
        <f t="shared" si="321"/>
        <v>13708.365649832742</v>
      </c>
      <c r="R489" s="277">
        <f>IF(H489&gt;0, rate1(1,$L$52,$L$51,$L$54,L489,$L$53,$L$50,P489),"")</f>
        <v>2416.1909887239162</v>
      </c>
      <c r="S489" s="323">
        <f t="shared" si="322"/>
        <v>185.23818861651475</v>
      </c>
      <c r="T489" s="323">
        <f t="shared" si="323"/>
        <v>4.5399969832873193E-4</v>
      </c>
      <c r="U489" s="328">
        <f t="shared" si="324"/>
        <v>6.0890911975149464</v>
      </c>
      <c r="V489" s="336">
        <f t="shared" si="325"/>
        <v>6.0890911975149464</v>
      </c>
      <c r="W489" s="328">
        <f t="shared" si="326"/>
        <v>2.2308271200444096E-3</v>
      </c>
      <c r="X489" s="328">
        <f t="shared" si="327"/>
        <v>13786.692641418469</v>
      </c>
      <c r="Y489" s="328">
        <f t="shared" si="307"/>
        <v>103.90301251239418</v>
      </c>
      <c r="Z489" s="108">
        <f>IF(H489&gt;0, rate1(1,$L$52,$L$51,$L$54,U489,$L$53,$L$50,Y489),"")</f>
        <v>2416.949749817431</v>
      </c>
      <c r="AA489" s="336">
        <f t="shared" si="328"/>
        <v>186.23811964729634</v>
      </c>
      <c r="AB489" s="336">
        <f t="shared" si="329"/>
        <v>-1.20430239968535E-5</v>
      </c>
      <c r="AC489" s="328">
        <f t="shared" si="330"/>
        <v>4.5399969832873193E-4</v>
      </c>
      <c r="AD489" s="328">
        <f t="shared" si="331"/>
        <v>-44.05289270813217</v>
      </c>
      <c r="AE489" s="328">
        <f t="shared" si="332"/>
        <v>748.66718755661611</v>
      </c>
      <c r="AF489" s="328">
        <f t="shared" si="333"/>
        <v>2177.5883017000233</v>
      </c>
      <c r="AG489" s="328">
        <f t="shared" si="334"/>
        <v>2164.5898141720691</v>
      </c>
      <c r="AH489" s="328">
        <f t="shared" si="335"/>
        <v>6.0695938715246358</v>
      </c>
      <c r="AI489" s="328">
        <f t="shared" si="336"/>
        <v>0.18789892870534489</v>
      </c>
      <c r="AJ489" s="328">
        <f t="shared" si="337"/>
        <v>10.868042707755238</v>
      </c>
      <c r="AK489" s="337">
        <f t="shared" si="338"/>
        <v>2000.0963220704878</v>
      </c>
      <c r="AL489" s="42">
        <f t="shared" si="308"/>
        <v>33.608173864282548</v>
      </c>
    </row>
    <row r="490" spans="2:38" ht="15" x14ac:dyDescent="0.15">
      <c r="B490" s="328">
        <f t="shared" si="309"/>
        <v>2177.5883017000233</v>
      </c>
      <c r="C490" s="328">
        <f t="shared" si="310"/>
        <v>2164.5898141720691</v>
      </c>
      <c r="D490" s="328">
        <f t="shared" si="311"/>
        <v>6.0695938715246358</v>
      </c>
      <c r="E490" s="328">
        <f t="shared" si="304"/>
        <v>229.50415259100279</v>
      </c>
      <c r="F490" s="328">
        <f t="shared" si="312"/>
        <v>229.60299637584788</v>
      </c>
      <c r="G490" s="328">
        <f t="shared" si="313"/>
        <v>14352.502818681813</v>
      </c>
      <c r="H490" s="313">
        <f t="shared" si="314"/>
        <v>0.02</v>
      </c>
      <c r="I490" s="328">
        <f t="shared" si="315"/>
        <v>10.398790022363393</v>
      </c>
      <c r="J490" s="328">
        <f t="shared" si="305"/>
        <v>859</v>
      </c>
      <c r="K490" s="335">
        <f t="shared" si="316"/>
        <v>-1</v>
      </c>
      <c r="L490" s="323">
        <f t="shared" si="317"/>
        <v>6.0495938715246362</v>
      </c>
      <c r="M490" s="323">
        <f t="shared" si="318"/>
        <v>6.059593871524636</v>
      </c>
      <c r="N490" s="328">
        <f t="shared" si="319"/>
        <v>-8.3383147213027087E-2</v>
      </c>
      <c r="O490" s="328">
        <f t="shared" si="320"/>
        <v>3.062837066290669E-2</v>
      </c>
      <c r="P490" s="332">
        <f t="shared" si="306"/>
        <v>103.11880062137688</v>
      </c>
      <c r="Q490" s="328">
        <f t="shared" si="321"/>
        <v>13556.233187256012</v>
      </c>
      <c r="R490" s="277">
        <f>IF(H490&gt;0, rate1(1,$L$52,$L$51,$L$54,L490,$L$53,$L$50,P490),"")</f>
        <v>2415.1967181791269</v>
      </c>
      <c r="S490" s="323">
        <f t="shared" si="322"/>
        <v>183.2578666746401</v>
      </c>
      <c r="T490" s="323">
        <f t="shared" si="323"/>
        <v>4.5750095035337787E-4</v>
      </c>
      <c r="U490" s="328">
        <f t="shared" si="324"/>
        <v>6.0695938715246358</v>
      </c>
      <c r="V490" s="336">
        <f t="shared" si="325"/>
        <v>6.0695938715246358</v>
      </c>
      <c r="W490" s="328">
        <f t="shared" si="326"/>
        <v>2.2165637345175071E-3</v>
      </c>
      <c r="X490" s="328">
        <f t="shared" si="327"/>
        <v>13633.957550183361</v>
      </c>
      <c r="Y490" s="328">
        <f t="shared" si="307"/>
        <v>103.45943034023439</v>
      </c>
      <c r="Z490" s="108">
        <f>IF(H490&gt;0, rate1(1,$L$52,$L$51,$L$54,U490,$L$53,$L$50,Y490),"")</f>
        <v>2415.9616691931815</v>
      </c>
      <c r="AA490" s="336">
        <f t="shared" si="328"/>
        <v>184.25021511291183</v>
      </c>
      <c r="AB490" s="336">
        <f t="shared" si="329"/>
        <v>-1.2095831555514107E-5</v>
      </c>
      <c r="AC490" s="328">
        <f t="shared" si="330"/>
        <v>4.5750095035337787E-4</v>
      </c>
      <c r="AD490" s="328">
        <f t="shared" si="331"/>
        <v>-43.715756184881847</v>
      </c>
      <c r="AE490" s="328">
        <f t="shared" si="332"/>
        <v>739.7395135983063</v>
      </c>
      <c r="AF490" s="328">
        <f t="shared" si="333"/>
        <v>2177.5044610518598</v>
      </c>
      <c r="AG490" s="328">
        <f t="shared" si="334"/>
        <v>2164.5893566711188</v>
      </c>
      <c r="AH490" s="328">
        <f t="shared" si="335"/>
        <v>6.0500948301219317</v>
      </c>
      <c r="AI490" s="328">
        <f t="shared" si="336"/>
        <v>0.18942595727701159</v>
      </c>
      <c r="AJ490" s="328">
        <f t="shared" si="337"/>
        <v>10.868095326076704</v>
      </c>
      <c r="AK490" s="337">
        <f t="shared" si="338"/>
        <v>2000.099047397709</v>
      </c>
      <c r="AL490" s="42">
        <f t="shared" si="308"/>
        <v>33.608335269462309</v>
      </c>
    </row>
    <row r="491" spans="2:38" ht="15" x14ac:dyDescent="0.15">
      <c r="B491" s="328">
        <f t="shared" si="309"/>
        <v>2177.5044610518598</v>
      </c>
      <c r="C491" s="328">
        <f t="shared" si="310"/>
        <v>2164.5893566711188</v>
      </c>
      <c r="D491" s="328">
        <f t="shared" si="311"/>
        <v>6.0500948301219317</v>
      </c>
      <c r="E491" s="328">
        <f t="shared" si="304"/>
        <v>229.30709153908705</v>
      </c>
      <c r="F491" s="328">
        <f t="shared" si="312"/>
        <v>229.40562206504492</v>
      </c>
      <c r="G491" s="328">
        <f t="shared" si="313"/>
        <v>14201.947087883766</v>
      </c>
      <c r="H491" s="313">
        <f t="shared" si="314"/>
        <v>0.02</v>
      </c>
      <c r="I491" s="328">
        <f t="shared" si="315"/>
        <v>10.332083504592811</v>
      </c>
      <c r="J491" s="328">
        <f t="shared" si="305"/>
        <v>859</v>
      </c>
      <c r="K491" s="335">
        <f t="shared" si="316"/>
        <v>-1</v>
      </c>
      <c r="L491" s="323">
        <f t="shared" si="317"/>
        <v>6.0300948301219321</v>
      </c>
      <c r="M491" s="323">
        <f t="shared" si="318"/>
        <v>6.0400948301219319</v>
      </c>
      <c r="N491" s="328">
        <f t="shared" si="319"/>
        <v>-8.3122143665192993E-2</v>
      </c>
      <c r="O491" s="328">
        <f t="shared" si="320"/>
        <v>3.062837066290669E-2</v>
      </c>
      <c r="P491" s="332">
        <f t="shared" si="306"/>
        <v>102.67602194432217</v>
      </c>
      <c r="Q491" s="328">
        <f t="shared" si="321"/>
        <v>13405.262698234137</v>
      </c>
      <c r="R491" s="277">
        <f>IF(H491&gt;0, rate1(1,$L$52,$L$51,$L$54,L491,$L$53,$L$50,P491),"")</f>
        <v>2414.194220779345</v>
      </c>
      <c r="S491" s="323">
        <f t="shared" si="322"/>
        <v>181.29224579132764</v>
      </c>
      <c r="T491" s="323">
        <f t="shared" si="323"/>
        <v>4.6104114628090848E-4</v>
      </c>
      <c r="U491" s="328">
        <f t="shared" si="324"/>
        <v>6.0500948301219317</v>
      </c>
      <c r="V491" s="336">
        <f t="shared" si="325"/>
        <v>6.0500948301219317</v>
      </c>
      <c r="W491" s="328">
        <f t="shared" si="326"/>
        <v>2.202344844850046E-3</v>
      </c>
      <c r="X491" s="328">
        <f t="shared" si="327"/>
        <v>13482.387610201382</v>
      </c>
      <c r="Y491" s="328">
        <f t="shared" si="307"/>
        <v>103.0162848713355</v>
      </c>
      <c r="Z491" s="108">
        <f>IF(H491&gt;0, rate1(1,$L$52,$L$51,$L$54,U491,$L$53,$L$50,Y491),"")</f>
        <v>2414.9654352032535</v>
      </c>
      <c r="AA491" s="336">
        <f t="shared" si="328"/>
        <v>182.27705165891612</v>
      </c>
      <c r="AB491" s="336">
        <f t="shared" si="329"/>
        <v>-1.2149054856617443E-5</v>
      </c>
      <c r="AC491" s="328">
        <f t="shared" si="330"/>
        <v>4.6104114628090848E-4</v>
      </c>
      <c r="AD491" s="328">
        <f t="shared" si="331"/>
        <v>-43.380076076364276</v>
      </c>
      <c r="AE491" s="328">
        <f t="shared" si="332"/>
        <v>730.8976033816366</v>
      </c>
      <c r="AF491" s="328">
        <f t="shared" si="333"/>
        <v>2177.4208778670481</v>
      </c>
      <c r="AG491" s="328">
        <f t="shared" si="334"/>
        <v>2164.5888956299727</v>
      </c>
      <c r="AH491" s="328">
        <f t="shared" si="335"/>
        <v>6.0305940728125975</v>
      </c>
      <c r="AI491" s="328">
        <f t="shared" si="336"/>
        <v>0.19097102557559606</v>
      </c>
      <c r="AJ491" s="328">
        <f t="shared" si="337"/>
        <v>10.868148373583809</v>
      </c>
      <c r="AK491" s="337">
        <f t="shared" si="338"/>
        <v>2000.1017661342948</v>
      </c>
      <c r="AL491" s="42">
        <f t="shared" si="308"/>
        <v>33.608497986359609</v>
      </c>
    </row>
    <row r="492" spans="2:38" ht="15" x14ac:dyDescent="0.15">
      <c r="B492" s="328">
        <f t="shared" si="309"/>
        <v>2177.4208778670481</v>
      </c>
      <c r="C492" s="328">
        <f t="shared" si="310"/>
        <v>2164.5888956299727</v>
      </c>
      <c r="D492" s="328">
        <f t="shared" si="311"/>
        <v>6.0305940728125975</v>
      </c>
      <c r="E492" s="328">
        <f t="shared" si="304"/>
        <v>229.11065724594616</v>
      </c>
      <c r="F492" s="328">
        <f t="shared" si="312"/>
        <v>229.20887439251661</v>
      </c>
      <c r="G492" s="328">
        <f t="shared" si="313"/>
        <v>14052.545817658738</v>
      </c>
      <c r="H492" s="313">
        <f t="shared" si="314"/>
        <v>0.02</v>
      </c>
      <c r="I492" s="328">
        <f t="shared" si="315"/>
        <v>10.265585789660328</v>
      </c>
      <c r="J492" s="328">
        <f t="shared" si="305"/>
        <v>859</v>
      </c>
      <c r="K492" s="335">
        <f t="shared" si="316"/>
        <v>-1</v>
      </c>
      <c r="L492" s="323">
        <f t="shared" si="317"/>
        <v>6.0105940728125979</v>
      </c>
      <c r="M492" s="323">
        <f t="shared" si="318"/>
        <v>6.0205940728125977</v>
      </c>
      <c r="N492" s="328">
        <f t="shared" si="319"/>
        <v>-8.2861071390350816E-2</v>
      </c>
      <c r="O492" s="328">
        <f t="shared" si="320"/>
        <v>3.062837066290669E-2</v>
      </c>
      <c r="P492" s="332">
        <f t="shared" si="306"/>
        <v>102.23368192813895</v>
      </c>
      <c r="Q492" s="328">
        <f t="shared" si="321"/>
        <v>13255.448141498699</v>
      </c>
      <c r="R492" s="277">
        <f>IF(H492&gt;0, rate1(1,$L$52,$L$51,$L$54,L492,$L$53,$L$50,P492),"")</f>
        <v>2413.1833980964871</v>
      </c>
      <c r="S492" s="323">
        <f t="shared" si="322"/>
        <v>179.34124976379454</v>
      </c>
      <c r="T492" s="323">
        <f t="shared" si="323"/>
        <v>4.6462089673643539E-4</v>
      </c>
      <c r="U492" s="328">
        <f t="shared" si="324"/>
        <v>6.0305940728125975</v>
      </c>
      <c r="V492" s="336">
        <f t="shared" si="325"/>
        <v>6.0305940728125975</v>
      </c>
      <c r="W492" s="328">
        <f t="shared" si="326"/>
        <v>2.1881704627269016E-3</v>
      </c>
      <c r="X492" s="328">
        <f t="shared" si="327"/>
        <v>13331.976768617942</v>
      </c>
      <c r="Y492" s="328">
        <f t="shared" si="307"/>
        <v>102.57357724082114</v>
      </c>
      <c r="Z492" s="108">
        <f>IF(H492&gt;0, rate1(1,$L$52,$L$51,$L$54,U492,$L$53,$L$50,Y492),"")</f>
        <v>2413.9609505673902</v>
      </c>
      <c r="AA492" s="336">
        <f t="shared" si="328"/>
        <v>180.31855294268587</v>
      </c>
      <c r="AB492" s="336">
        <f t="shared" si="329"/>
        <v>-1.2202699758715368E-5</v>
      </c>
      <c r="AC492" s="328">
        <f t="shared" si="330"/>
        <v>4.6462089673643539E-4</v>
      </c>
      <c r="AD492" s="328">
        <f t="shared" si="331"/>
        <v>-43.045846926995544</v>
      </c>
      <c r="AE492" s="328">
        <f t="shared" si="332"/>
        <v>722.14076809125231</v>
      </c>
      <c r="AF492" s="328">
        <f t="shared" si="333"/>
        <v>2177.3375521747612</v>
      </c>
      <c r="AG492" s="328">
        <f t="shared" si="334"/>
        <v>2164.588431009076</v>
      </c>
      <c r="AH492" s="328">
        <f t="shared" si="335"/>
        <v>6.0110915990990215</v>
      </c>
      <c r="AI492" s="328">
        <f t="shared" si="336"/>
        <v>0.19253443277577956</v>
      </c>
      <c r="AJ492" s="328">
        <f t="shared" si="337"/>
        <v>10.868201855370691</v>
      </c>
      <c r="AK492" s="337">
        <f t="shared" si="338"/>
        <v>2000.1044782946954</v>
      </c>
      <c r="AL492" s="42">
        <f t="shared" si="308"/>
        <v>33.608662030470576</v>
      </c>
    </row>
    <row r="493" spans="2:38" ht="15" x14ac:dyDescent="0.15">
      <c r="B493" s="328">
        <f t="shared" si="309"/>
        <v>2177.3375521747612</v>
      </c>
      <c r="C493" s="328">
        <f t="shared" si="310"/>
        <v>2164.588431009076</v>
      </c>
      <c r="D493" s="328">
        <f t="shared" si="311"/>
        <v>6.0110915990990215</v>
      </c>
      <c r="E493" s="328">
        <f t="shared" si="304"/>
        <v>228.91484995384818</v>
      </c>
      <c r="F493" s="328">
        <f t="shared" si="312"/>
        <v>229.01275359989717</v>
      </c>
      <c r="G493" s="328">
        <f t="shared" si="313"/>
        <v>13904.292989722699</v>
      </c>
      <c r="H493" s="313">
        <f t="shared" si="314"/>
        <v>0.02</v>
      </c>
      <c r="I493" s="328">
        <f t="shared" si="315"/>
        <v>10.199296932548169</v>
      </c>
      <c r="J493" s="328">
        <f t="shared" si="305"/>
        <v>859</v>
      </c>
      <c r="K493" s="335">
        <f t="shared" si="316"/>
        <v>-1</v>
      </c>
      <c r="L493" s="323">
        <f t="shared" si="317"/>
        <v>5.9910915990990219</v>
      </c>
      <c r="M493" s="323">
        <f t="shared" si="318"/>
        <v>6.0010915990990217</v>
      </c>
      <c r="N493" s="328">
        <f t="shared" si="319"/>
        <v>-8.2599930369756436E-2</v>
      </c>
      <c r="O493" s="328">
        <f t="shared" si="320"/>
        <v>3.062837066290669E-2</v>
      </c>
      <c r="P493" s="332">
        <f t="shared" si="306"/>
        <v>101.7917817184611</v>
      </c>
      <c r="Q493" s="328">
        <f t="shared" si="321"/>
        <v>13106.783497361968</v>
      </c>
      <c r="R493" s="277">
        <f>IF(H493&gt;0, rate1(1,$L$52,$L$51,$L$54,L493,$L$53,$L$50,P493),"")</f>
        <v>2412.164150156198</v>
      </c>
      <c r="S493" s="323">
        <f t="shared" si="322"/>
        <v>177.40480265109099</v>
      </c>
      <c r="T493" s="323">
        <f t="shared" si="323"/>
        <v>4.68240825240625E-4</v>
      </c>
      <c r="U493" s="328">
        <f t="shared" si="324"/>
        <v>6.0110915990990215</v>
      </c>
      <c r="V493" s="336">
        <f t="shared" si="325"/>
        <v>6.0110915990990215</v>
      </c>
      <c r="W493" s="328">
        <f t="shared" si="326"/>
        <v>2.1740405998933454E-3</v>
      </c>
      <c r="X493" s="328">
        <f t="shared" si="327"/>
        <v>13182.718994191915</v>
      </c>
      <c r="Y493" s="328">
        <f t="shared" si="307"/>
        <v>102.13130858983422</v>
      </c>
      <c r="Z493" s="108">
        <f>IF(H493&gt;0, rate1(1,$L$52,$L$51,$L$54,U493,$L$53,$L$50,Y493),"")</f>
        <v>2412.9481164813437</v>
      </c>
      <c r="AA493" s="336">
        <f t="shared" si="328"/>
        <v>178.3746428839446</v>
      </c>
      <c r="AB493" s="336">
        <f t="shared" si="329"/>
        <v>-1.2256772245150115E-5</v>
      </c>
      <c r="AC493" s="328">
        <f t="shared" si="330"/>
        <v>4.68240825240625E-4</v>
      </c>
      <c r="AD493" s="328">
        <f t="shared" si="331"/>
        <v>-42.713063282600721</v>
      </c>
      <c r="AE493" s="328">
        <f t="shared" si="332"/>
        <v>713.46832344999189</v>
      </c>
      <c r="AF493" s="328">
        <f t="shared" si="333"/>
        <v>2177.2544840035662</v>
      </c>
      <c r="AG493" s="328">
        <f t="shared" si="334"/>
        <v>2164.5879627682507</v>
      </c>
      <c r="AH493" s="328">
        <f t="shared" si="335"/>
        <v>5.991587408479722</v>
      </c>
      <c r="AI493" s="328">
        <f t="shared" si="336"/>
        <v>0.19411648465561698</v>
      </c>
      <c r="AJ493" s="328">
        <f t="shared" si="337"/>
        <v>10.868255776616428</v>
      </c>
      <c r="AK493" s="337">
        <f t="shared" si="338"/>
        <v>2000.1071838936334</v>
      </c>
      <c r="AL493" s="42">
        <f t="shared" si="308"/>
        <v>33.608827417548333</v>
      </c>
    </row>
    <row r="494" spans="2:38" ht="15" x14ac:dyDescent="0.15">
      <c r="B494" s="328">
        <f t="shared" si="309"/>
        <v>2177.2544840035662</v>
      </c>
      <c r="C494" s="328">
        <f t="shared" si="310"/>
        <v>2164.5879627682507</v>
      </c>
      <c r="D494" s="328">
        <f t="shared" si="311"/>
        <v>5.991587408479722</v>
      </c>
      <c r="E494" s="328">
        <f t="shared" si="304"/>
        <v>228.71966990634905</v>
      </c>
      <c r="F494" s="328">
        <f t="shared" si="312"/>
        <v>228.8172599300986</v>
      </c>
      <c r="G494" s="328">
        <f t="shared" si="313"/>
        <v>13757.182607303854</v>
      </c>
      <c r="H494" s="313">
        <f t="shared" si="314"/>
        <v>0.02</v>
      </c>
      <c r="I494" s="328">
        <f t="shared" si="315"/>
        <v>10.133216988252389</v>
      </c>
      <c r="J494" s="328">
        <f t="shared" si="305"/>
        <v>859</v>
      </c>
      <c r="K494" s="335">
        <f t="shared" si="316"/>
        <v>-1</v>
      </c>
      <c r="L494" s="323">
        <f t="shared" si="317"/>
        <v>5.9715874084797225</v>
      </c>
      <c r="M494" s="323">
        <f t="shared" si="318"/>
        <v>5.9815874084797223</v>
      </c>
      <c r="N494" s="328">
        <f t="shared" si="319"/>
        <v>-8.2338720584623104E-2</v>
      </c>
      <c r="O494" s="328">
        <f t="shared" si="320"/>
        <v>3.062837066290669E-2</v>
      </c>
      <c r="P494" s="332">
        <f t="shared" si="306"/>
        <v>101.35032246702329</v>
      </c>
      <c r="Q494" s="328">
        <f t="shared" si="321"/>
        <v>12959.262767653639</v>
      </c>
      <c r="R494" s="277">
        <f>IF(H494&gt;0, rate1(1,$L$52,$L$51,$L$54,L494,$L$53,$L$50,P494),"")</f>
        <v>2411.1363754076674</v>
      </c>
      <c r="S494" s="323">
        <f t="shared" si="322"/>
        <v>175.48282877314324</v>
      </c>
      <c r="T494" s="323">
        <f t="shared" si="323"/>
        <v>4.7190156855880165E-4</v>
      </c>
      <c r="U494" s="328">
        <f t="shared" si="324"/>
        <v>5.991587408479722</v>
      </c>
      <c r="V494" s="336">
        <f t="shared" si="325"/>
        <v>5.991587408479722</v>
      </c>
      <c r="W494" s="328">
        <f t="shared" si="326"/>
        <v>2.1599552680484635E-3</v>
      </c>
      <c r="X494" s="328">
        <f t="shared" si="327"/>
        <v>13034.60827723241</v>
      </c>
      <c r="Y494" s="328">
        <f t="shared" si="307"/>
        <v>101.68948006557889</v>
      </c>
      <c r="Z494" s="108">
        <f>IF(H494&gt;0, rate1(1,$L$52,$L$51,$L$54,U494,$L$53,$L$50,Y494),"")</f>
        <v>2411.9268325872049</v>
      </c>
      <c r="AA494" s="336">
        <f t="shared" si="328"/>
        <v>176.4452456638098</v>
      </c>
      <c r="AB494" s="336">
        <f t="shared" si="329"/>
        <v>-1.2311278426930957E-5</v>
      </c>
      <c r="AC494" s="328">
        <f t="shared" si="330"/>
        <v>4.7190156855880165E-4</v>
      </c>
      <c r="AD494" s="328">
        <f t="shared" si="331"/>
        <v>-42.381719690147385</v>
      </c>
      <c r="AE494" s="328">
        <f t="shared" si="332"/>
        <v>704.87958981249096</v>
      </c>
      <c r="AF494" s="328">
        <f t="shared" si="333"/>
        <v>2177.1716733814128</v>
      </c>
      <c r="AG494" s="328">
        <f t="shared" si="334"/>
        <v>2164.5874908666819</v>
      </c>
      <c r="AH494" s="328">
        <f t="shared" si="335"/>
        <v>5.9720815004498302</v>
      </c>
      <c r="AI494" s="328">
        <f t="shared" si="336"/>
        <v>0.19571749378092063</v>
      </c>
      <c r="AJ494" s="328">
        <f t="shared" si="337"/>
        <v>10.868310142586923</v>
      </c>
      <c r="AK494" s="337">
        <f t="shared" si="338"/>
        <v>2000.1098829461102</v>
      </c>
      <c r="AL494" s="42">
        <f t="shared" si="308"/>
        <v>33.608994163608649</v>
      </c>
    </row>
    <row r="495" spans="2:38" ht="15" x14ac:dyDescent="0.15">
      <c r="B495" s="328">
        <f t="shared" si="309"/>
        <v>2177.1716733814128</v>
      </c>
      <c r="C495" s="328">
        <f t="shared" si="310"/>
        <v>2164.5874908666819</v>
      </c>
      <c r="D495" s="328">
        <f t="shared" si="311"/>
        <v>5.9720815004498302</v>
      </c>
      <c r="E495" s="328">
        <f t="shared" si="304"/>
        <v>228.52511734832609</v>
      </c>
      <c r="F495" s="328">
        <f t="shared" si="312"/>
        <v>228.62239362733757</v>
      </c>
      <c r="G495" s="328">
        <f t="shared" si="313"/>
        <v>13611.208695086592</v>
      </c>
      <c r="H495" s="313">
        <f t="shared" si="314"/>
        <v>0.02</v>
      </c>
      <c r="I495" s="328">
        <f t="shared" si="315"/>
        <v>10.067346011784686</v>
      </c>
      <c r="J495" s="328">
        <f t="shared" si="305"/>
        <v>859</v>
      </c>
      <c r="K495" s="335">
        <f t="shared" si="316"/>
        <v>-1</v>
      </c>
      <c r="L495" s="323">
        <f t="shared" si="317"/>
        <v>5.9520815004498306</v>
      </c>
      <c r="M495" s="323">
        <f t="shared" si="318"/>
        <v>5.9620815004498304</v>
      </c>
      <c r="N495" s="328">
        <f t="shared" si="319"/>
        <v>-8.2077442016075253E-2</v>
      </c>
      <c r="O495" s="328">
        <f t="shared" si="320"/>
        <v>3.062837066290669E-2</v>
      </c>
      <c r="P495" s="332">
        <f t="shared" si="306"/>
        <v>100.90930533172629</v>
      </c>
      <c r="Q495" s="328">
        <f t="shared" si="321"/>
        <v>12812.879975665099</v>
      </c>
      <c r="R495" s="277">
        <f>IF(H495&gt;0, rate1(1,$L$52,$L$51,$L$54,L495,$L$53,$L$50,P495),"")</f>
        <v>2410.0999706927887</v>
      </c>
      <c r="S495" s="323">
        <f t="shared" si="322"/>
        <v>173.57525270989089</v>
      </c>
      <c r="T495" s="323">
        <f t="shared" si="323"/>
        <v>4.7560377706096853E-4</v>
      </c>
      <c r="U495" s="328">
        <f t="shared" si="324"/>
        <v>5.9720815004498302</v>
      </c>
      <c r="V495" s="336">
        <f t="shared" si="325"/>
        <v>5.9720815004498302</v>
      </c>
      <c r="W495" s="328">
        <f t="shared" si="326"/>
        <v>2.1459144789517381E-3</v>
      </c>
      <c r="X495" s="328">
        <f t="shared" si="327"/>
        <v>12887.638629542735</v>
      </c>
      <c r="Y495" s="328">
        <f t="shared" si="307"/>
        <v>101.24809282138547</v>
      </c>
      <c r="Z495" s="108">
        <f>IF(H495&gt;0, rate1(1,$L$52,$L$51,$L$54,U495,$L$53,$L$50,Y495),"")</f>
        <v>2410.8969969430982</v>
      </c>
      <c r="AA495" s="336">
        <f t="shared" si="328"/>
        <v>174.53028572392853</v>
      </c>
      <c r="AB495" s="336">
        <f t="shared" si="329"/>
        <v>-1.2366224546911079E-5</v>
      </c>
      <c r="AC495" s="328">
        <f t="shared" si="330"/>
        <v>4.7560377706096853E-4</v>
      </c>
      <c r="AD495" s="328">
        <f t="shared" si="331"/>
        <v>-42.051810697533973</v>
      </c>
      <c r="AE495" s="328">
        <f t="shared" si="332"/>
        <v>696.37389200715415</v>
      </c>
      <c r="AF495" s="328">
        <f t="shared" si="333"/>
        <v>2177.0891203356196</v>
      </c>
      <c r="AG495" s="328">
        <f t="shared" si="334"/>
        <v>2164.587015262905</v>
      </c>
      <c r="AH495" s="328">
        <f t="shared" si="335"/>
        <v>5.952573874500807</v>
      </c>
      <c r="AI495" s="328">
        <f t="shared" si="336"/>
        <v>0.19733777969560953</v>
      </c>
      <c r="AJ495" s="328">
        <f t="shared" si="337"/>
        <v>10.868364958636839</v>
      </c>
      <c r="AK495" s="337">
        <f t="shared" si="338"/>
        <v>2000.1125754674117</v>
      </c>
      <c r="AL495" s="42">
        <f t="shared" si="308"/>
        <v>33.609162284935806</v>
      </c>
    </row>
    <row r="496" spans="2:38" ht="15" x14ac:dyDescent="0.15">
      <c r="B496" s="328">
        <f t="shared" si="309"/>
        <v>2177.0891203356196</v>
      </c>
      <c r="C496" s="328">
        <f t="shared" si="310"/>
        <v>2164.587015262905</v>
      </c>
      <c r="D496" s="328">
        <f t="shared" si="311"/>
        <v>5.952573874500807</v>
      </c>
      <c r="E496" s="328">
        <f t="shared" si="304"/>
        <v>228.3311925260017</v>
      </c>
      <c r="F496" s="328">
        <f t="shared" si="312"/>
        <v>228.4281549371639</v>
      </c>
      <c r="G496" s="328">
        <f t="shared" si="313"/>
        <v>13466.365299149835</v>
      </c>
      <c r="H496" s="313">
        <f t="shared" si="314"/>
        <v>0.02</v>
      </c>
      <c r="I496" s="328">
        <f t="shared" si="315"/>
        <v>10.001684058171669</v>
      </c>
      <c r="J496" s="328">
        <f t="shared" si="305"/>
        <v>859</v>
      </c>
      <c r="K496" s="335">
        <f t="shared" si="316"/>
        <v>-1</v>
      </c>
      <c r="L496" s="323">
        <f t="shared" si="317"/>
        <v>5.9325738745008074</v>
      </c>
      <c r="M496" s="323">
        <f t="shared" si="318"/>
        <v>5.9425738745008072</v>
      </c>
      <c r="N496" s="328">
        <f t="shared" si="319"/>
        <v>-8.1816094645208892E-2</v>
      </c>
      <c r="O496" s="328">
        <f t="shared" si="320"/>
        <v>3.062837066290669E-2</v>
      </c>
      <c r="P496" s="332">
        <f t="shared" si="306"/>
        <v>100.46873147668551</v>
      </c>
      <c r="Q496" s="328">
        <f t="shared" si="321"/>
        <v>12667.629166087585</v>
      </c>
      <c r="R496" s="277">
        <f>IF(H496&gt;0, rate1(1,$L$52,$L$51,$L$54,L496,$L$53,$L$50,P496),"")</f>
        <v>2409.0548312145588</v>
      </c>
      <c r="S496" s="323">
        <f t="shared" si="322"/>
        <v>171.68199930033944</v>
      </c>
      <c r="T496" s="323">
        <f t="shared" si="323"/>
        <v>4.7934811509467819E-4</v>
      </c>
      <c r="U496" s="328">
        <f t="shared" si="324"/>
        <v>5.952573874500807</v>
      </c>
      <c r="V496" s="336">
        <f t="shared" si="325"/>
        <v>5.952573874500807</v>
      </c>
      <c r="W496" s="328">
        <f t="shared" si="326"/>
        <v>2.1319182443093609E-3</v>
      </c>
      <c r="X496" s="328">
        <f t="shared" si="327"/>
        <v>12741.804084358873</v>
      </c>
      <c r="Y496" s="328">
        <f t="shared" si="307"/>
        <v>100.80714801675833</v>
      </c>
      <c r="Z496" s="108">
        <f>IF(H496&gt;0, rate1(1,$L$52,$L$51,$L$54,U496,$L$53,$L$50,Y496),"")</f>
        <v>2409.8585059921252</v>
      </c>
      <c r="AA496" s="336">
        <f t="shared" si="328"/>
        <v>172.62968776553768</v>
      </c>
      <c r="AB496" s="336">
        <f t="shared" si="329"/>
        <v>-1.2421616982848341E-5</v>
      </c>
      <c r="AC496" s="328">
        <f t="shared" si="330"/>
        <v>4.7934811509467819E-4</v>
      </c>
      <c r="AD496" s="328">
        <f t="shared" si="331"/>
        <v>-41.723330853297945</v>
      </c>
      <c r="AE496" s="328">
        <f t="shared" si="332"/>
        <v>687.9505594664862</v>
      </c>
      <c r="AF496" s="328">
        <f t="shared" si="333"/>
        <v>2177.0068248928592</v>
      </c>
      <c r="AG496" s="328">
        <f t="shared" si="334"/>
        <v>2164.5865359147897</v>
      </c>
      <c r="AH496" s="328">
        <f t="shared" si="335"/>
        <v>5.9330645301206069</v>
      </c>
      <c r="AI496" s="328">
        <f t="shared" si="336"/>
        <v>0.19897766911889178</v>
      </c>
      <c r="AJ496" s="328">
        <f t="shared" si="337"/>
        <v>10.868420230211594</v>
      </c>
      <c r="AK496" s="337">
        <f t="shared" si="338"/>
        <v>2000.1152614731145</v>
      </c>
      <c r="AL496" s="42">
        <f t="shared" si="308"/>
        <v>33.609331798088562</v>
      </c>
    </row>
    <row r="497" spans="2:38" ht="15" x14ac:dyDescent="0.15">
      <c r="B497" s="328">
        <f t="shared" si="309"/>
        <v>2177.0068248928592</v>
      </c>
      <c r="C497" s="328">
        <f t="shared" si="310"/>
        <v>2164.5865359147897</v>
      </c>
      <c r="D497" s="328">
        <f t="shared" si="311"/>
        <v>5.9330645301206069</v>
      </c>
      <c r="E497" s="328">
        <f t="shared" si="304"/>
        <v>228.13789568697598</v>
      </c>
      <c r="F497" s="328">
        <f t="shared" si="312"/>
        <v>228.23454410648884</v>
      </c>
      <c r="G497" s="328">
        <f t="shared" si="313"/>
        <v>13322.646486908459</v>
      </c>
      <c r="H497" s="313">
        <f t="shared" si="314"/>
        <v>0.02</v>
      </c>
      <c r="I497" s="328">
        <f t="shared" si="315"/>
        <v>9.9362311824555949</v>
      </c>
      <c r="J497" s="328">
        <f t="shared" si="305"/>
        <v>859</v>
      </c>
      <c r="K497" s="335">
        <f t="shared" si="316"/>
        <v>-1</v>
      </c>
      <c r="L497" s="323">
        <f t="shared" si="317"/>
        <v>5.9130645301206073</v>
      </c>
      <c r="M497" s="323">
        <f t="shared" si="318"/>
        <v>5.9230645301206071</v>
      </c>
      <c r="N497" s="328">
        <f t="shared" si="319"/>
        <v>-8.1554678453070295E-2</v>
      </c>
      <c r="O497" s="328">
        <f t="shared" si="320"/>
        <v>3.062837066290669E-2</v>
      </c>
      <c r="P497" s="332">
        <f t="shared" si="306"/>
        <v>100.02860207229031</v>
      </c>
      <c r="Q497" s="328">
        <f t="shared" si="321"/>
        <v>12523.504404953814</v>
      </c>
      <c r="R497" s="277">
        <f>IF(H497&gt;0, rate1(1,$L$52,$L$51,$L$54,L497,$L$53,$L$50,P497),"")</f>
        <v>2408.0008505047545</v>
      </c>
      <c r="S497" s="323">
        <f t="shared" si="322"/>
        <v>169.80299364165339</v>
      </c>
      <c r="T497" s="323">
        <f t="shared" si="323"/>
        <v>4.8313526136983196E-4</v>
      </c>
      <c r="U497" s="328">
        <f t="shared" si="324"/>
        <v>5.9330645301206069</v>
      </c>
      <c r="V497" s="336">
        <f t="shared" si="325"/>
        <v>5.9330645301206069</v>
      </c>
      <c r="W497" s="328">
        <f t="shared" si="326"/>
        <v>2.1179665758666033E-3</v>
      </c>
      <c r="X497" s="328">
        <f t="shared" si="327"/>
        <v>12597.098696290961</v>
      </c>
      <c r="Y497" s="328">
        <f t="shared" si="307"/>
        <v>100.36664681743491</v>
      </c>
      <c r="Z497" s="108">
        <f>IF(H497&gt;0, rate1(1,$L$52,$L$51,$L$54,U497,$L$53,$L$50,Y497),"")</f>
        <v>2408.8112545306062</v>
      </c>
      <c r="AA497" s="336">
        <f t="shared" si="328"/>
        <v>170.74337674855798</v>
      </c>
      <c r="AB497" s="336">
        <f t="shared" si="329"/>
        <v>-1.247746225176115E-5</v>
      </c>
      <c r="AC497" s="328">
        <f t="shared" si="330"/>
        <v>4.8313526136983196E-4</v>
      </c>
      <c r="AD497" s="328">
        <f t="shared" si="331"/>
        <v>-41.396274706371173</v>
      </c>
      <c r="AE497" s="328">
        <f t="shared" si="332"/>
        <v>679.60892608482675</v>
      </c>
      <c r="AF497" s="328">
        <f t="shared" si="333"/>
        <v>2176.9247870791446</v>
      </c>
      <c r="AG497" s="328">
        <f t="shared" si="334"/>
        <v>2164.5860527795285</v>
      </c>
      <c r="AH497" s="328">
        <f t="shared" si="335"/>
        <v>5.9135534667931786</v>
      </c>
      <c r="AI497" s="328">
        <f t="shared" si="336"/>
        <v>0.20063749614895662</v>
      </c>
      <c r="AJ497" s="328">
        <f t="shared" si="337"/>
        <v>10.868475962849413</v>
      </c>
      <c r="AK497" s="337">
        <f t="shared" si="338"/>
        <v>2000.1179409790932</v>
      </c>
      <c r="AL497" s="42">
        <f t="shared" si="308"/>
        <v>33.609502719906338</v>
      </c>
    </row>
    <row r="498" spans="2:38" ht="15" x14ac:dyDescent="0.15">
      <c r="B498" s="328">
        <f t="shared" si="309"/>
        <v>2176.9247870791446</v>
      </c>
      <c r="C498" s="328">
        <f t="shared" si="310"/>
        <v>2164.5860527795285</v>
      </c>
      <c r="D498" s="328">
        <f t="shared" si="311"/>
        <v>5.9135534667931786</v>
      </c>
      <c r="E498" s="328">
        <f t="shared" si="304"/>
        <v>227.94522708024741</v>
      </c>
      <c r="F498" s="328">
        <f t="shared" si="312"/>
        <v>228.04156138361168</v>
      </c>
      <c r="G498" s="328">
        <f t="shared" si="313"/>
        <v>13180.046347050009</v>
      </c>
      <c r="H498" s="313">
        <f t="shared" si="314"/>
        <v>0.02</v>
      </c>
      <c r="I498" s="328">
        <f t="shared" si="315"/>
        <v>9.8709874396929091</v>
      </c>
      <c r="J498" s="328">
        <f t="shared" si="305"/>
        <v>859</v>
      </c>
      <c r="K498" s="335">
        <f t="shared" si="316"/>
        <v>-1</v>
      </c>
      <c r="L498" s="323">
        <f t="shared" si="317"/>
        <v>5.893553466793179</v>
      </c>
      <c r="M498" s="323">
        <f t="shared" si="318"/>
        <v>5.9035534667931788</v>
      </c>
      <c r="N498" s="328">
        <f t="shared" si="319"/>
        <v>-8.1293193420631127E-2</v>
      </c>
      <c r="O498" s="328">
        <f t="shared" si="320"/>
        <v>3.062837066290669E-2</v>
      </c>
      <c r="P498" s="332">
        <f t="shared" si="306"/>
        <v>99.588918295249144</v>
      </c>
      <c r="Q498" s="328">
        <f t="shared" si="321"/>
        <v>12380.499779574293</v>
      </c>
      <c r="R498" s="277">
        <f>IF(H498&gt;0, rate1(1,$L$52,$L$51,$L$54,L498,$L$53,$L$50,P498),"")</f>
        <v>2406.9379203908147</v>
      </c>
      <c r="S498" s="323">
        <f t="shared" si="322"/>
        <v>167.93816108817489</v>
      </c>
      <c r="T498" s="323">
        <f t="shared" si="323"/>
        <v>4.8696590935665666E-4</v>
      </c>
      <c r="U498" s="328">
        <f t="shared" si="324"/>
        <v>5.9135534667931786</v>
      </c>
      <c r="V498" s="336">
        <f t="shared" si="325"/>
        <v>5.9135534667931786</v>
      </c>
      <c r="W498" s="328">
        <f t="shared" si="326"/>
        <v>2.1040594853509731E-3</v>
      </c>
      <c r="X498" s="328">
        <f t="shared" si="327"/>
        <v>12453.516541259962</v>
      </c>
      <c r="Y498" s="328">
        <f t="shared" si="307"/>
        <v>99.926590395430196</v>
      </c>
      <c r="Z498" s="108">
        <f>IF(H498&gt;0, rate1(1,$L$52,$L$51,$L$54,U498,$L$53,$L$50,Y498),"")</f>
        <v>2407.755135675533</v>
      </c>
      <c r="AA498" s="336">
        <f t="shared" si="328"/>
        <v>168.87127789062126</v>
      </c>
      <c r="AB498" s="336">
        <f t="shared" si="329"/>
        <v>-1.2533767013567984E-5</v>
      </c>
      <c r="AC498" s="328">
        <f t="shared" si="330"/>
        <v>4.8696590935665666E-4</v>
      </c>
      <c r="AD498" s="328">
        <f t="shared" si="331"/>
        <v>-41.070636805813614</v>
      </c>
      <c r="AE498" s="328">
        <f t="shared" si="332"/>
        <v>671.34833022352939</v>
      </c>
      <c r="AF498" s="328">
        <f t="shared" si="333"/>
        <v>2176.8430069198148</v>
      </c>
      <c r="AG498" s="328">
        <f t="shared" si="334"/>
        <v>2164.5855658136193</v>
      </c>
      <c r="AH498" s="328">
        <f t="shared" si="335"/>
        <v>5.8940406839990516</v>
      </c>
      <c r="AI498" s="328">
        <f t="shared" si="336"/>
        <v>0.20231760247376382</v>
      </c>
      <c r="AJ498" s="328">
        <f t="shared" si="337"/>
        <v>10.868532162183433</v>
      </c>
      <c r="AK498" s="337">
        <f t="shared" si="338"/>
        <v>2000.1206140015263</v>
      </c>
      <c r="AL498" s="42">
        <f t="shared" si="308"/>
        <v>33.609675067515532</v>
      </c>
    </row>
    <row r="499" spans="2:38" ht="15" x14ac:dyDescent="0.15">
      <c r="B499" s="328">
        <f t="shared" si="309"/>
        <v>2176.8430069198148</v>
      </c>
      <c r="C499" s="328">
        <f t="shared" si="310"/>
        <v>2164.5855658136193</v>
      </c>
      <c r="D499" s="328">
        <f t="shared" si="311"/>
        <v>5.8940406839990516</v>
      </c>
      <c r="E499" s="328">
        <f t="shared" si="304"/>
        <v>227.75318695625276</v>
      </c>
      <c r="F499" s="328">
        <f t="shared" si="312"/>
        <v>227.84920701825007</v>
      </c>
      <c r="G499" s="328">
        <f t="shared" si="313"/>
        <v>13038.558989478715</v>
      </c>
      <c r="H499" s="313">
        <f t="shared" si="314"/>
        <v>0.02</v>
      </c>
      <c r="I499" s="328">
        <f t="shared" si="315"/>
        <v>9.8059528849564241</v>
      </c>
      <c r="J499" s="328">
        <f t="shared" si="305"/>
        <v>859</v>
      </c>
      <c r="K499" s="335">
        <f t="shared" si="316"/>
        <v>-1</v>
      </c>
      <c r="L499" s="323">
        <f t="shared" si="317"/>
        <v>5.874040683999052</v>
      </c>
      <c r="M499" s="323">
        <f t="shared" si="318"/>
        <v>5.8840406839990518</v>
      </c>
      <c r="N499" s="328">
        <f t="shared" si="319"/>
        <v>-8.103163952884529E-2</v>
      </c>
      <c r="O499" s="328">
        <f t="shared" si="320"/>
        <v>3.062837066290669E-2</v>
      </c>
      <c r="P499" s="332">
        <f t="shared" si="306"/>
        <v>99.149681328659724</v>
      </c>
      <c r="Q499" s="328">
        <f t="shared" si="321"/>
        <v>12238.609398482005</v>
      </c>
      <c r="R499" s="277">
        <f>IF(H499&gt;0, rate1(1,$L$52,$L$51,$L$54,L499,$L$53,$L$50,P499),"")</f>
        <v>2405.8659309619925</v>
      </c>
      <c r="S499" s="323">
        <f t="shared" si="322"/>
        <v>166.08742725054657</v>
      </c>
      <c r="T499" s="323">
        <f t="shared" si="323"/>
        <v>4.9084076769738991E-4</v>
      </c>
      <c r="U499" s="328">
        <f t="shared" si="324"/>
        <v>5.8940406839990516</v>
      </c>
      <c r="V499" s="336">
        <f t="shared" si="325"/>
        <v>5.8940406839990516</v>
      </c>
      <c r="W499" s="328">
        <f t="shared" si="326"/>
        <v>2.0901969844970836E-3</v>
      </c>
      <c r="X499" s="328">
        <f t="shared" si="327"/>
        <v>12311.051716441878</v>
      </c>
      <c r="Y499" s="328">
        <f t="shared" si="307"/>
        <v>99.486979929106425</v>
      </c>
      <c r="Z499" s="108">
        <f>IF(H499&gt;0, rate1(1,$L$52,$L$51,$L$54,U499,$L$53,$L$50,Y499),"")</f>
        <v>2406.690040831319</v>
      </c>
      <c r="AA499" s="336">
        <f t="shared" si="328"/>
        <v>167.01331666618992</v>
      </c>
      <c r="AB499" s="336">
        <f t="shared" si="329"/>
        <v>-1.2590538075327609E-5</v>
      </c>
      <c r="AC499" s="328">
        <f t="shared" si="330"/>
        <v>4.9084076769738991E-4</v>
      </c>
      <c r="AD499" s="328">
        <f t="shared" si="331"/>
        <v>-40.746411700525812</v>
      </c>
      <c r="AE499" s="328">
        <f t="shared" si="332"/>
        <v>663.16811471288577</v>
      </c>
      <c r="AF499" s="328">
        <f t="shared" si="333"/>
        <v>2176.7614844395184</v>
      </c>
      <c r="AG499" s="328">
        <f t="shared" si="334"/>
        <v>2164.5850749728515</v>
      </c>
      <c r="AH499" s="328">
        <f t="shared" si="335"/>
        <v>5.8745261812147369</v>
      </c>
      <c r="AI499" s="328">
        <f t="shared" si="336"/>
        <v>0.20401833758921295</v>
      </c>
      <c r="AJ499" s="328">
        <f t="shared" si="337"/>
        <v>10.868588833943875</v>
      </c>
      <c r="AK499" s="337">
        <f t="shared" si="338"/>
        <v>2000.1232805569036</v>
      </c>
      <c r="AL499" s="42">
        <f t="shared" si="308"/>
        <v>33.609848858336058</v>
      </c>
    </row>
    <row r="500" spans="2:38" ht="15" x14ac:dyDescent="0.15">
      <c r="B500" s="328">
        <f t="shared" si="309"/>
        <v>2176.7614844395184</v>
      </c>
      <c r="C500" s="328">
        <f t="shared" si="310"/>
        <v>2164.5850749728515</v>
      </c>
      <c r="D500" s="328">
        <f t="shared" si="311"/>
        <v>5.8745261812147369</v>
      </c>
      <c r="E500" s="328">
        <f t="shared" si="304"/>
        <v>227.56177556689002</v>
      </c>
      <c r="F500" s="328">
        <f t="shared" si="312"/>
        <v>227.65748126157138</v>
      </c>
      <c r="G500" s="328">
        <f t="shared" si="313"/>
        <v>12898.178545251645</v>
      </c>
      <c r="H500" s="313">
        <f t="shared" si="314"/>
        <v>0.02</v>
      </c>
      <c r="I500" s="328">
        <f t="shared" si="315"/>
        <v>9.7411275733335074</v>
      </c>
      <c r="J500" s="328">
        <f t="shared" si="305"/>
        <v>859</v>
      </c>
      <c r="K500" s="335">
        <f t="shared" si="316"/>
        <v>-1</v>
      </c>
      <c r="L500" s="323">
        <f t="shared" si="317"/>
        <v>5.8545261812147373</v>
      </c>
      <c r="M500" s="323">
        <f t="shared" si="318"/>
        <v>5.8645261812147371</v>
      </c>
      <c r="N500" s="328">
        <f t="shared" si="319"/>
        <v>-8.0770016758545893E-2</v>
      </c>
      <c r="O500" s="328">
        <f t="shared" si="320"/>
        <v>3.062837066290669E-2</v>
      </c>
      <c r="P500" s="332">
        <f t="shared" si="306"/>
        <v>98.710892362053357</v>
      </c>
      <c r="Q500" s="328">
        <f t="shared" si="321"/>
        <v>12097.827391367904</v>
      </c>
      <c r="R500" s="277">
        <f>IF(H500&gt;0, rate1(1,$L$52,$L$51,$L$54,L500,$L$53,$L$50,P500),"")</f>
        <v>2404.7847705346362</v>
      </c>
      <c r="S500" s="323">
        <f t="shared" si="322"/>
        <v>164.25071799470931</v>
      </c>
      <c r="T500" s="323">
        <f t="shared" si="323"/>
        <v>4.9476056063143029E-4</v>
      </c>
      <c r="U500" s="328">
        <f t="shared" si="324"/>
        <v>5.8745261812147369</v>
      </c>
      <c r="V500" s="336">
        <f t="shared" si="325"/>
        <v>5.8745261812147369</v>
      </c>
      <c r="W500" s="328">
        <f t="shared" si="326"/>
        <v>2.0763790850537589E-3</v>
      </c>
      <c r="X500" s="328">
        <f t="shared" si="327"/>
        <v>12169.698340203775</v>
      </c>
      <c r="Y500" s="328">
        <f t="shared" si="307"/>
        <v>99.047816603216916</v>
      </c>
      <c r="Z500" s="108">
        <f>IF(H500&gt;0, rate1(1,$L$52,$L$51,$L$54,U500,$L$53,$L$50,Y500),"")</f>
        <v>2405.6158596556875</v>
      </c>
      <c r="AA500" s="336">
        <f t="shared" si="328"/>
        <v>165.16941880556544</v>
      </c>
      <c r="AB500" s="336">
        <f t="shared" si="329"/>
        <v>-1.264778239553205E-5</v>
      </c>
      <c r="AC500" s="328">
        <f t="shared" si="330"/>
        <v>4.9476056063143029E-4</v>
      </c>
      <c r="AD500" s="328">
        <f t="shared" si="331"/>
        <v>-40.42359393900621</v>
      </c>
      <c r="AE500" s="328">
        <f t="shared" si="332"/>
        <v>655.0676267187456</v>
      </c>
      <c r="AF500" s="328">
        <f t="shared" si="333"/>
        <v>2176.6802196621993</v>
      </c>
      <c r="AG500" s="328">
        <f t="shared" si="334"/>
        <v>2164.5845802122908</v>
      </c>
      <c r="AH500" s="328">
        <f t="shared" si="335"/>
        <v>5.8550099579128689</v>
      </c>
      <c r="AI500" s="328">
        <f t="shared" si="336"/>
        <v>0.20574005902467279</v>
      </c>
      <c r="AJ500" s="328">
        <f t="shared" si="337"/>
        <v>10.86864598396027</v>
      </c>
      <c r="AK500" s="337">
        <f t="shared" si="338"/>
        <v>2000.1259406620331</v>
      </c>
      <c r="AL500" s="42">
        <f t="shared" si="308"/>
        <v>33.610024110088048</v>
      </c>
    </row>
    <row r="501" spans="2:38" ht="15" x14ac:dyDescent="0.15">
      <c r="B501" s="328">
        <f t="shared" si="309"/>
        <v>2176.6802196621993</v>
      </c>
      <c r="C501" s="328">
        <f t="shared" si="310"/>
        <v>2164.5845802122908</v>
      </c>
      <c r="D501" s="328">
        <f t="shared" si="311"/>
        <v>5.8550099579128689</v>
      </c>
      <c r="E501" s="328">
        <f t="shared" si="304"/>
        <v>227.37099316555151</v>
      </c>
      <c r="F501" s="328">
        <f t="shared" si="312"/>
        <v>227.46638436622078</v>
      </c>
      <c r="G501" s="328">
        <f t="shared" si="313"/>
        <v>12758.899166519261</v>
      </c>
      <c r="H501" s="313">
        <f t="shared" si="314"/>
        <v>0.02</v>
      </c>
      <c r="I501" s="328">
        <f t="shared" si="315"/>
        <v>9.6765115599268032</v>
      </c>
      <c r="J501" s="328">
        <f t="shared" si="305"/>
        <v>859</v>
      </c>
      <c r="K501" s="335">
        <f t="shared" si="316"/>
        <v>-1</v>
      </c>
      <c r="L501" s="323">
        <f t="shared" si="317"/>
        <v>5.8350099579128694</v>
      </c>
      <c r="M501" s="323">
        <f t="shared" si="318"/>
        <v>5.8450099579128691</v>
      </c>
      <c r="N501" s="328">
        <f t="shared" si="319"/>
        <v>-8.0508325090576704E-2</v>
      </c>
      <c r="O501" s="328">
        <f t="shared" si="320"/>
        <v>3.062837066290669E-2</v>
      </c>
      <c r="P501" s="332">
        <f t="shared" si="306"/>
        <v>98.272552591456432</v>
      </c>
      <c r="Q501" s="328">
        <f t="shared" si="321"/>
        <v>11958.147909021898</v>
      </c>
      <c r="R501" s="277">
        <f>IF(H501&gt;0, rate1(1,$L$52,$L$51,$L$54,L501,$L$53,$L$50,P501),"")</f>
        <v>2403.6943256166869</v>
      </c>
      <c r="S501" s="323">
        <f t="shared" si="322"/>
        <v>162.42795944096571</v>
      </c>
      <c r="T501" s="323">
        <f t="shared" si="323"/>
        <v>4.9872602843634801E-4</v>
      </c>
      <c r="U501" s="328">
        <f t="shared" si="324"/>
        <v>5.8550099579128689</v>
      </c>
      <c r="V501" s="336">
        <f t="shared" si="325"/>
        <v>5.8550099579128689</v>
      </c>
      <c r="W501" s="328">
        <f t="shared" si="326"/>
        <v>2.0626057987662705E-3</v>
      </c>
      <c r="X501" s="328">
        <f t="shared" si="327"/>
        <v>12029.450552044582</v>
      </c>
      <c r="Y501" s="328">
        <f t="shared" si="307"/>
        <v>98.609101608967066</v>
      </c>
      <c r="Z501" s="108">
        <f>IF(H501&gt;0, rate1(1,$L$52,$L$51,$L$54,U501,$L$53,$L$50,Y501),"")</f>
        <v>2404.5324800247922</v>
      </c>
      <c r="AA501" s="336">
        <f t="shared" si="328"/>
        <v>163.33951029395337</v>
      </c>
      <c r="AB501" s="336">
        <f t="shared" si="329"/>
        <v>-1.2705507088394217E-5</v>
      </c>
      <c r="AC501" s="328">
        <f t="shared" si="330"/>
        <v>4.9872602843634801E-4</v>
      </c>
      <c r="AD501" s="328">
        <f t="shared" si="331"/>
        <v>-40.102178069000828</v>
      </c>
      <c r="AE501" s="328">
        <f t="shared" si="332"/>
        <v>647.04621792021726</v>
      </c>
      <c r="AF501" s="328">
        <f t="shared" si="333"/>
        <v>2176.5992126110805</v>
      </c>
      <c r="AG501" s="328">
        <f t="shared" si="334"/>
        <v>2164.5840814862622</v>
      </c>
      <c r="AH501" s="328">
        <f t="shared" si="335"/>
        <v>5.8354920135622566</v>
      </c>
      <c r="AI501" s="328">
        <f t="shared" si="336"/>
        <v>0.20748313257693277</v>
      </c>
      <c r="AJ501" s="328">
        <f t="shared" si="337"/>
        <v>10.868703618163764</v>
      </c>
      <c r="AK501" s="337">
        <f t="shared" si="338"/>
        <v>2000.1285943340483</v>
      </c>
      <c r="AL501" s="42">
        <f t="shared" si="308"/>
        <v>33.610200840798747</v>
      </c>
    </row>
    <row r="502" spans="2:38" ht="15" x14ac:dyDescent="0.15">
      <c r="B502" s="328">
        <f t="shared" si="309"/>
        <v>2176.5992126110805</v>
      </c>
      <c r="C502" s="328">
        <f t="shared" si="310"/>
        <v>2164.5840814862622</v>
      </c>
      <c r="D502" s="328">
        <f t="shared" si="311"/>
        <v>5.8354920135622566</v>
      </c>
      <c r="E502" s="328">
        <f t="shared" si="304"/>
        <v>227.18084000715777</v>
      </c>
      <c r="F502" s="328">
        <f t="shared" si="312"/>
        <v>227.27591658635464</v>
      </c>
      <c r="G502" s="328">
        <f t="shared" si="313"/>
        <v>12620.715026465825</v>
      </c>
      <c r="H502" s="313">
        <f t="shared" si="314"/>
        <v>0.02</v>
      </c>
      <c r="I502" s="328">
        <f t="shared" si="315"/>
        <v>9.6121048998546037</v>
      </c>
      <c r="J502" s="328">
        <f t="shared" si="305"/>
        <v>859</v>
      </c>
      <c r="K502" s="335">
        <f t="shared" si="316"/>
        <v>-1</v>
      </c>
      <c r="L502" s="323">
        <f t="shared" si="317"/>
        <v>5.815492013562257</v>
      </c>
      <c r="M502" s="323">
        <f t="shared" si="318"/>
        <v>5.8254920135622568</v>
      </c>
      <c r="N502" s="328">
        <f t="shared" si="319"/>
        <v>-8.0246564505667806E-2</v>
      </c>
      <c r="O502" s="328">
        <f t="shared" si="320"/>
        <v>3.062837066290669E-2</v>
      </c>
      <c r="P502" s="332">
        <f t="shared" si="306"/>
        <v>97.834663219450889</v>
      </c>
      <c r="Q502" s="328">
        <f t="shared" si="321"/>
        <v>11819.565123273163</v>
      </c>
      <c r="R502" s="277">
        <f>IF(H502&gt;0, rate1(1,$L$52,$L$51,$L$54,L502,$L$53,$L$50,P502),"")</f>
        <v>2402.5944808713134</v>
      </c>
      <c r="S502" s="323">
        <f t="shared" si="322"/>
        <v>160.61907796302964</v>
      </c>
      <c r="T502" s="323">
        <f t="shared" si="323"/>
        <v>5.0273792788261943E-4</v>
      </c>
      <c r="U502" s="328">
        <f t="shared" si="324"/>
        <v>5.8354920135622566</v>
      </c>
      <c r="V502" s="336">
        <f t="shared" si="325"/>
        <v>5.8354920135622566</v>
      </c>
      <c r="W502" s="328">
        <f t="shared" si="326"/>
        <v>2.0488771373941006E-3</v>
      </c>
      <c r="X502" s="328">
        <f t="shared" si="327"/>
        <v>11890.302512535367</v>
      </c>
      <c r="Y502" s="328">
        <f t="shared" si="307"/>
        <v>98.170836144074173</v>
      </c>
      <c r="Z502" s="108">
        <f>IF(H502&gt;0, rate1(1,$L$52,$L$51,$L$54,U502,$L$53,$L$50,Y502),"")</f>
        <v>2403.4397879975018</v>
      </c>
      <c r="AA502" s="336">
        <f t="shared" si="328"/>
        <v>161.52351737051552</v>
      </c>
      <c r="AB502" s="336">
        <f t="shared" si="329"/>
        <v>-1.2763719428505572E-5</v>
      </c>
      <c r="AC502" s="328">
        <f t="shared" si="330"/>
        <v>5.0273792788261943E-4</v>
      </c>
      <c r="AD502" s="328">
        <f t="shared" si="331"/>
        <v>-39.782158637272445</v>
      </c>
      <c r="AE502" s="328">
        <f t="shared" si="332"/>
        <v>639.10324422391204</v>
      </c>
      <c r="AF502" s="328">
        <f t="shared" si="333"/>
        <v>2176.5184633086469</v>
      </c>
      <c r="AG502" s="328">
        <f t="shared" si="334"/>
        <v>2164.5835787483343</v>
      </c>
      <c r="AH502" s="328">
        <f t="shared" si="335"/>
        <v>5.8159723476275937</v>
      </c>
      <c r="AI502" s="328">
        <f t="shared" si="336"/>
        <v>0.20924793255177165</v>
      </c>
      <c r="AJ502" s="328">
        <f t="shared" si="337"/>
        <v>10.868761742589472</v>
      </c>
      <c r="AK502" s="337">
        <f t="shared" si="338"/>
        <v>2000.1312415904156</v>
      </c>
      <c r="AL502" s="42">
        <f t="shared" si="308"/>
        <v>33.610379068809628</v>
      </c>
    </row>
    <row r="503" spans="2:38" ht="15" x14ac:dyDescent="0.15">
      <c r="B503" s="328">
        <f t="shared" si="309"/>
        <v>2176.5184633086469</v>
      </c>
      <c r="C503" s="328">
        <f t="shared" si="310"/>
        <v>2164.5835787483343</v>
      </c>
      <c r="D503" s="328">
        <f t="shared" si="311"/>
        <v>5.8159723476275937</v>
      </c>
      <c r="E503" s="328">
        <f t="shared" si="304"/>
        <v>226.99131634818795</v>
      </c>
      <c r="F503" s="328">
        <f t="shared" si="312"/>
        <v>227.08607817767285</v>
      </c>
      <c r="G503" s="328">
        <f t="shared" si="313"/>
        <v>12483.620319247062</v>
      </c>
      <c r="H503" s="313">
        <f t="shared" si="314"/>
        <v>0.02</v>
      </c>
      <c r="I503" s="328">
        <f t="shared" si="315"/>
        <v>9.5479076482501117</v>
      </c>
      <c r="J503" s="328">
        <f t="shared" si="305"/>
        <v>859</v>
      </c>
      <c r="K503" s="335">
        <f t="shared" si="316"/>
        <v>-1</v>
      </c>
      <c r="L503" s="323">
        <f t="shared" si="317"/>
        <v>5.7959723476275942</v>
      </c>
      <c r="M503" s="323">
        <f t="shared" si="318"/>
        <v>5.805972347627594</v>
      </c>
      <c r="N503" s="328">
        <f t="shared" si="319"/>
        <v>-7.998473498451375E-2</v>
      </c>
      <c r="O503" s="328">
        <f t="shared" si="320"/>
        <v>3.062837066290669E-2</v>
      </c>
      <c r="P503" s="332">
        <f t="shared" si="306"/>
        <v>97.397225455227513</v>
      </c>
      <c r="Q503" s="328">
        <f t="shared" si="321"/>
        <v>11682.073226927767</v>
      </c>
      <c r="R503" s="277">
        <f>IF(H503&gt;0, rate1(1,$L$52,$L$51,$L$54,L503,$L$53,$L$50,P503),"")</f>
        <v>2401.4851190796567</v>
      </c>
      <c r="S503" s="323">
        <f t="shared" si="322"/>
        <v>158.82400018703453</v>
      </c>
      <c r="T503" s="323">
        <f t="shared" si="323"/>
        <v>5.0679703270557839E-4</v>
      </c>
      <c r="U503" s="328">
        <f t="shared" si="324"/>
        <v>5.8159723476275937</v>
      </c>
      <c r="V503" s="336">
        <f t="shared" si="325"/>
        <v>5.8159723476275937</v>
      </c>
      <c r="W503" s="328">
        <f t="shared" si="326"/>
        <v>2.0351931126718625E-3</v>
      </c>
      <c r="X503" s="328">
        <f t="shared" si="327"/>
        <v>11752.24840325719</v>
      </c>
      <c r="Y503" s="328">
        <f t="shared" si="307"/>
        <v>97.733021412820349</v>
      </c>
      <c r="Z503" s="108">
        <f>IF(H503&gt;0, rate1(1,$L$52,$L$51,$L$54,U503,$L$53,$L$50,Y503),"")</f>
        <v>2402.3376677787992</v>
      </c>
      <c r="AA503" s="336">
        <f t="shared" si="328"/>
        <v>159.72136652738567</v>
      </c>
      <c r="AB503" s="336">
        <f t="shared" si="329"/>
        <v>-1.2822426855307548E-5</v>
      </c>
      <c r="AC503" s="328">
        <f t="shared" si="330"/>
        <v>5.0679703270557839E-4</v>
      </c>
      <c r="AD503" s="328">
        <f t="shared" si="331"/>
        <v>-39.463530189252147</v>
      </c>
      <c r="AE503" s="328">
        <f t="shared" si="332"/>
        <v>631.23806595989925</v>
      </c>
      <c r="AF503" s="328">
        <f t="shared" si="333"/>
        <v>2176.4379717766296</v>
      </c>
      <c r="AG503" s="328">
        <f t="shared" si="334"/>
        <v>2164.5830719513015</v>
      </c>
      <c r="AH503" s="328">
        <f t="shared" si="335"/>
        <v>5.796450959569718</v>
      </c>
      <c r="AI503" s="328">
        <f t="shared" si="336"/>
        <v>0.21103484201467917</v>
      </c>
      <c r="AJ503" s="328">
        <f t="shared" si="337"/>
        <v>10.868820363378921</v>
      </c>
      <c r="AK503" s="337">
        <f t="shared" si="338"/>
        <v>2000.1338824489421</v>
      </c>
      <c r="AL503" s="42">
        <f t="shared" si="308"/>
        <v>33.610558812783687</v>
      </c>
    </row>
    <row r="504" spans="2:38" ht="15" x14ac:dyDescent="0.15">
      <c r="B504" s="328">
        <f t="shared" si="309"/>
        <v>2176.4379717766296</v>
      </c>
      <c r="C504" s="328">
        <f t="shared" si="310"/>
        <v>2164.5830719513015</v>
      </c>
      <c r="D504" s="328">
        <f t="shared" si="311"/>
        <v>5.796450959569718</v>
      </c>
      <c r="E504" s="328">
        <f t="shared" si="304"/>
        <v>226.80242244671805</v>
      </c>
      <c r="F504" s="328">
        <f t="shared" si="312"/>
        <v>226.896869397453</v>
      </c>
      <c r="G504" s="328">
        <f t="shared" si="313"/>
        <v>12347.609259931611</v>
      </c>
      <c r="H504" s="313">
        <f t="shared" si="314"/>
        <v>0.02</v>
      </c>
      <c r="I504" s="328">
        <f t="shared" si="315"/>
        <v>9.4839198602625405</v>
      </c>
      <c r="J504" s="328">
        <f t="shared" si="305"/>
        <v>859</v>
      </c>
      <c r="K504" s="335">
        <f t="shared" si="316"/>
        <v>-1</v>
      </c>
      <c r="L504" s="323">
        <f t="shared" si="317"/>
        <v>5.7764509595697184</v>
      </c>
      <c r="M504" s="323">
        <f t="shared" si="318"/>
        <v>5.7864509595697182</v>
      </c>
      <c r="N504" s="328">
        <f t="shared" si="319"/>
        <v>-7.9722836507766459E-2</v>
      </c>
      <c r="O504" s="328">
        <f t="shared" si="320"/>
        <v>3.062837066290669E-2</v>
      </c>
      <c r="P504" s="332">
        <f t="shared" si="306"/>
        <v>96.960240514652426</v>
      </c>
      <c r="Q504" s="328">
        <f t="shared" si="321"/>
        <v>11545.666433710301</v>
      </c>
      <c r="R504" s="277">
        <f>IF(H504&gt;0, rate1(1,$L$52,$L$51,$L$54,L504,$L$53,$L$50,P504),"")</f>
        <v>2400.3661211027029</v>
      </c>
      <c r="S504" s="323">
        <f t="shared" si="322"/>
        <v>157.0426529905881</v>
      </c>
      <c r="T504" s="323">
        <f t="shared" si="323"/>
        <v>5.1090413409322791E-4</v>
      </c>
      <c r="U504" s="328">
        <f t="shared" si="324"/>
        <v>5.796450959569718</v>
      </c>
      <c r="V504" s="336">
        <f t="shared" si="325"/>
        <v>5.796450959569718</v>
      </c>
      <c r="W504" s="328">
        <f t="shared" si="326"/>
        <v>2.0215537363519331E-3</v>
      </c>
      <c r="X504" s="328">
        <f t="shared" si="327"/>
        <v>11615.282426742562</v>
      </c>
      <c r="Y504" s="328">
        <f t="shared" si="307"/>
        <v>97.295658626118254</v>
      </c>
      <c r="Z504" s="108">
        <f>IF(H504&gt;0, rate1(1,$L$52,$L$51,$L$54,U504,$L$53,$L$50,Y504),"")</f>
        <v>2401.2260016823379</v>
      </c>
      <c r="AA504" s="336">
        <f t="shared" si="328"/>
        <v>157.93298450872598</v>
      </c>
      <c r="AB504" s="336">
        <f t="shared" si="329"/>
        <v>-1.2881636978232121E-5</v>
      </c>
      <c r="AC504" s="328">
        <f t="shared" si="330"/>
        <v>5.1090413409322791E-4</v>
      </c>
      <c r="AD504" s="328">
        <f t="shared" si="331"/>
        <v>-39.146287268739293</v>
      </c>
      <c r="AE504" s="328">
        <f t="shared" si="332"/>
        <v>623.45004773993912</v>
      </c>
      <c r="AF504" s="328">
        <f t="shared" si="333"/>
        <v>2176.3577380359879</v>
      </c>
      <c r="AG504" s="328">
        <f t="shared" si="334"/>
        <v>2164.5825610471675</v>
      </c>
      <c r="AH504" s="328">
        <f t="shared" si="335"/>
        <v>5.7769278488453297</v>
      </c>
      <c r="AI504" s="328">
        <f t="shared" si="336"/>
        <v>0.21284425305024882</v>
      </c>
      <c r="AJ504" s="328">
        <f t="shared" si="337"/>
        <v>10.868879486782546</v>
      </c>
      <c r="AK504" s="337">
        <f t="shared" si="338"/>
        <v>2000.136516927784</v>
      </c>
      <c r="AL504" s="42">
        <f t="shared" si="308"/>
        <v>33.610740091712977</v>
      </c>
    </row>
    <row r="505" spans="2:38" ht="15" x14ac:dyDescent="0.15">
      <c r="B505" s="328">
        <f t="shared" si="309"/>
        <v>2176.3577380359879</v>
      </c>
      <c r="C505" s="328">
        <f t="shared" si="310"/>
        <v>2164.5825610471675</v>
      </c>
      <c r="D505" s="328">
        <f t="shared" si="311"/>
        <v>5.7769278488453297</v>
      </c>
      <c r="E505" s="328">
        <f t="shared" si="304"/>
        <v>226.61415856245199</v>
      </c>
      <c r="F505" s="328">
        <f t="shared" si="312"/>
        <v>226.70829050458502</v>
      </c>
      <c r="G505" s="328">
        <f t="shared" si="313"/>
        <v>12212.676084438745</v>
      </c>
      <c r="H505" s="313">
        <f t="shared" si="314"/>
        <v>0.02</v>
      </c>
      <c r="I505" s="328">
        <f t="shared" si="315"/>
        <v>9.4201415910563817</v>
      </c>
      <c r="J505" s="328">
        <f t="shared" si="305"/>
        <v>859</v>
      </c>
      <c r="K505" s="335">
        <f t="shared" si="316"/>
        <v>-1</v>
      </c>
      <c r="L505" s="323">
        <f t="shared" si="317"/>
        <v>5.7569278488453302</v>
      </c>
      <c r="M505" s="323">
        <f t="shared" si="318"/>
        <v>5.7669278488453299</v>
      </c>
      <c r="N505" s="328">
        <f t="shared" si="319"/>
        <v>-7.9460869055985484E-2</v>
      </c>
      <c r="O505" s="328">
        <f t="shared" si="320"/>
        <v>3.062837066290669E-2</v>
      </c>
      <c r="P505" s="332">
        <f t="shared" si="306"/>
        <v>96.523709620322222</v>
      </c>
      <c r="Q505" s="328">
        <f t="shared" si="321"/>
        <v>11410.338978201371</v>
      </c>
      <c r="R505" s="277">
        <f>IF(H505&gt;0, rate1(1,$L$52,$L$51,$L$54,L505,$L$53,$L$50,P505),"")</f>
        <v>2399.2373658422011</v>
      </c>
      <c r="S505" s="323">
        <f t="shared" si="322"/>
        <v>155.27496350176676</v>
      </c>
      <c r="T505" s="323">
        <f t="shared" si="323"/>
        <v>5.1506004119116508E-4</v>
      </c>
      <c r="U505" s="328">
        <f t="shared" si="324"/>
        <v>5.7769278488453297</v>
      </c>
      <c r="V505" s="336">
        <f t="shared" si="325"/>
        <v>5.7769278488453297</v>
      </c>
      <c r="W505" s="328">
        <f t="shared" si="326"/>
        <v>2.0079590202186637E-3</v>
      </c>
      <c r="X505" s="328">
        <f t="shared" si="327"/>
        <v>11479.398806413199</v>
      </c>
      <c r="Y505" s="328">
        <f t="shared" si="307"/>
        <v>96.858749001565855</v>
      </c>
      <c r="Z505" s="108">
        <f>IF(H505&gt;0, rate1(1,$L$52,$L$51,$L$54,U505,$L$53,$L$50,Y505),"")</f>
        <v>2400.1046700920579</v>
      </c>
      <c r="AA505" s="336">
        <f t="shared" si="328"/>
        <v>156.15829830972885</v>
      </c>
      <c r="AB505" s="336">
        <f t="shared" si="329"/>
        <v>-1.2941357581857155E-5</v>
      </c>
      <c r="AC505" s="328">
        <f t="shared" si="330"/>
        <v>5.1506004119116508E-4</v>
      </c>
      <c r="AD505" s="328">
        <f t="shared" si="331"/>
        <v>-38.830424417601016</v>
      </c>
      <c r="AE505" s="328">
        <f t="shared" si="332"/>
        <v>615.73855841646991</v>
      </c>
      <c r="AF505" s="328">
        <f t="shared" si="333"/>
        <v>2176.2777621068908</v>
      </c>
      <c r="AG505" s="328">
        <f t="shared" si="334"/>
        <v>2164.5820459871261</v>
      </c>
      <c r="AH505" s="328">
        <f t="shared" si="335"/>
        <v>5.7574030149070232</v>
      </c>
      <c r="AI505" s="328">
        <f t="shared" si="336"/>
        <v>0.21467656703085908</v>
      </c>
      <c r="AJ505" s="328">
        <f t="shared" si="337"/>
        <v>10.868939119162278</v>
      </c>
      <c r="AK505" s="337">
        <f t="shared" si="338"/>
        <v>2000.1391450454539</v>
      </c>
      <c r="AL505" s="42">
        <f t="shared" si="308"/>
        <v>33.610922924926349</v>
      </c>
    </row>
    <row r="506" spans="2:38" ht="15" x14ac:dyDescent="0.15">
      <c r="B506" s="328">
        <f t="shared" si="309"/>
        <v>2176.2777621068908</v>
      </c>
      <c r="C506" s="328">
        <f t="shared" si="310"/>
        <v>2164.5820459871261</v>
      </c>
      <c r="D506" s="328">
        <f t="shared" si="311"/>
        <v>5.7574030149070232</v>
      </c>
      <c r="E506" s="328">
        <f t="shared" si="304"/>
        <v>226.42652495676137</v>
      </c>
      <c r="F506" s="328">
        <f t="shared" si="312"/>
        <v>226.52034175960668</v>
      </c>
      <c r="G506" s="328">
        <f t="shared" si="313"/>
        <v>12078.815049477993</v>
      </c>
      <c r="H506" s="313">
        <f t="shared" si="314"/>
        <v>0.02</v>
      </c>
      <c r="I506" s="328">
        <f t="shared" si="315"/>
        <v>9.3565728958117695</v>
      </c>
      <c r="J506" s="328">
        <f t="shared" si="305"/>
        <v>859</v>
      </c>
      <c r="K506" s="335">
        <f t="shared" si="316"/>
        <v>-1</v>
      </c>
      <c r="L506" s="323">
        <f t="shared" si="317"/>
        <v>5.7374030149070236</v>
      </c>
      <c r="M506" s="323">
        <f t="shared" si="318"/>
        <v>5.7474030149070234</v>
      </c>
      <c r="N506" s="328">
        <f t="shared" si="319"/>
        <v>-7.91988326096984E-2</v>
      </c>
      <c r="O506" s="328">
        <f t="shared" si="320"/>
        <v>3.062837066290669E-2</v>
      </c>
      <c r="P506" s="332">
        <f t="shared" si="306"/>
        <v>96.087634001626824</v>
      </c>
      <c r="Q506" s="328">
        <f t="shared" si="321"/>
        <v>11276.085115777491</v>
      </c>
      <c r="R506" s="277">
        <f>IF(H506&gt;0, rate1(1,$L$52,$L$51,$L$54,L506,$L$53,$L$50,P506),"")</f>
        <v>2398.0987302006461</v>
      </c>
      <c r="S506" s="323">
        <f t="shared" si="322"/>
        <v>153.52085909813511</v>
      </c>
      <c r="T506" s="323">
        <f t="shared" si="323"/>
        <v>5.1926558162605297E-4</v>
      </c>
      <c r="U506" s="328">
        <f t="shared" si="324"/>
        <v>5.7574030149070232</v>
      </c>
      <c r="V506" s="336">
        <f t="shared" si="325"/>
        <v>5.7574030149070232</v>
      </c>
      <c r="W506" s="328">
        <f t="shared" si="326"/>
        <v>1.9944089760031147E-3</v>
      </c>
      <c r="X506" s="328">
        <f t="shared" si="327"/>
        <v>11344.591786519713</v>
      </c>
      <c r="Y506" s="328">
        <f t="shared" si="307"/>
        <v>96.422293763508577</v>
      </c>
      <c r="Z506" s="108">
        <f>IF(H506&gt;0, rate1(1,$L$52,$L$51,$L$54,U506,$L$53,$L$50,Y506),"")</f>
        <v>2398.9735514228882</v>
      </c>
      <c r="AA506" s="336">
        <f t="shared" si="328"/>
        <v>154.39723517563797</v>
      </c>
      <c r="AB506" s="336">
        <f t="shared" si="329"/>
        <v>-1.3001596630601201E-5</v>
      </c>
      <c r="AC506" s="328">
        <f t="shared" si="330"/>
        <v>5.1926558162605297E-4</v>
      </c>
      <c r="AD506" s="328">
        <f t="shared" si="331"/>
        <v>-38.515936175417302</v>
      </c>
      <c r="AE506" s="328">
        <f t="shared" si="332"/>
        <v>608.1029711458458</v>
      </c>
      <c r="AF506" s="328">
        <f t="shared" si="333"/>
        <v>2176.1980440086995</v>
      </c>
      <c r="AG506" s="328">
        <f t="shared" si="334"/>
        <v>2164.5815267215444</v>
      </c>
      <c r="AH506" s="328">
        <f t="shared" si="335"/>
        <v>5.73787645720311</v>
      </c>
      <c r="AI506" s="328">
        <f t="shared" si="336"/>
        <v>0.21653219489533135</v>
      </c>
      <c r="AJ506" s="328">
        <f t="shared" si="337"/>
        <v>10.868999266994193</v>
      </c>
      <c r="AK506" s="337">
        <f t="shared" si="338"/>
        <v>2000.1417668208301</v>
      </c>
      <c r="AL506" s="42">
        <f t="shared" si="308"/>
        <v>33.611107332097426</v>
      </c>
    </row>
    <row r="507" spans="2:38" ht="15" x14ac:dyDescent="0.15">
      <c r="B507" s="328">
        <f t="shared" si="309"/>
        <v>2176.1980440086995</v>
      </c>
      <c r="C507" s="328">
        <f t="shared" si="310"/>
        <v>2164.5815267215444</v>
      </c>
      <c r="D507" s="328">
        <f t="shared" si="311"/>
        <v>5.73787645720311</v>
      </c>
      <c r="E507" s="328">
        <f t="shared" si="304"/>
        <v>226.23952189271768</v>
      </c>
      <c r="F507" s="328">
        <f t="shared" si="312"/>
        <v>226.33302342473951</v>
      </c>
      <c r="G507" s="328">
        <f t="shared" si="313"/>
        <v>11946.020432487483</v>
      </c>
      <c r="H507" s="313">
        <f t="shared" si="314"/>
        <v>0.02</v>
      </c>
      <c r="I507" s="328">
        <f t="shared" si="315"/>
        <v>9.2932138297241185</v>
      </c>
      <c r="J507" s="328">
        <f t="shared" si="305"/>
        <v>859</v>
      </c>
      <c r="K507" s="335">
        <f t="shared" si="316"/>
        <v>-1</v>
      </c>
      <c r="L507" s="323">
        <f t="shared" si="317"/>
        <v>5.7178764572031104</v>
      </c>
      <c r="M507" s="323">
        <f t="shared" si="318"/>
        <v>5.7278764572031102</v>
      </c>
      <c r="N507" s="328">
        <f t="shared" si="319"/>
        <v>-7.8936727149319097E-2</v>
      </c>
      <c r="O507" s="328">
        <f t="shared" si="320"/>
        <v>3.062837066290669E-2</v>
      </c>
      <c r="P507" s="332">
        <f t="shared" si="306"/>
        <v>95.652014894808588</v>
      </c>
      <c r="Q507" s="328">
        <f t="shared" si="321"/>
        <v>11142.89912254911</v>
      </c>
      <c r="R507" s="277">
        <f>IF(H507&gt;0, rate1(1,$L$52,$L$51,$L$54,L507,$L$53,$L$50,P507),"")</f>
        <v>2396.9500890402728</v>
      </c>
      <c r="S507" s="323">
        <f t="shared" si="322"/>
        <v>151.78026740573389</v>
      </c>
      <c r="T507" s="323">
        <f t="shared" si="323"/>
        <v>5.2352160204696175E-4</v>
      </c>
      <c r="U507" s="328">
        <f t="shared" si="324"/>
        <v>5.73787645720311</v>
      </c>
      <c r="V507" s="336">
        <f t="shared" si="325"/>
        <v>5.73787645720311</v>
      </c>
      <c r="W507" s="328">
        <f t="shared" si="326"/>
        <v>1.9809036154896376E-3</v>
      </c>
      <c r="X507" s="328">
        <f t="shared" si="327"/>
        <v>11210.855632079951</v>
      </c>
      <c r="Y507" s="328">
        <f t="shared" si="307"/>
        <v>95.986294143097979</v>
      </c>
      <c r="Z507" s="108">
        <f>IF(H507&gt;0, rate1(1,$L$52,$L$51,$L$54,U507,$L$53,$L$50,Y507),"")</f>
        <v>2397.8325220804791</v>
      </c>
      <c r="AA507" s="336">
        <f t="shared" si="328"/>
        <v>152.64972260074526</v>
      </c>
      <c r="AB507" s="336">
        <f t="shared" si="329"/>
        <v>-1.3062362274838098E-5</v>
      </c>
      <c r="AC507" s="328">
        <f t="shared" si="330"/>
        <v>5.2352160204696175E-4</v>
      </c>
      <c r="AD507" s="328">
        <f t="shared" si="331"/>
        <v>-38.202817079181251</v>
      </c>
      <c r="AE507" s="328">
        <f t="shared" si="332"/>
        <v>600.54266323671072</v>
      </c>
      <c r="AF507" s="328">
        <f t="shared" si="333"/>
        <v>2176.1185837599483</v>
      </c>
      <c r="AG507" s="328">
        <f t="shared" si="334"/>
        <v>2164.5810031999422</v>
      </c>
      <c r="AH507" s="328">
        <f t="shared" si="335"/>
        <v>5.7183481751777627</v>
      </c>
      <c r="AI507" s="328">
        <f t="shared" si="336"/>
        <v>0.2184115574373838</v>
      </c>
      <c r="AJ507" s="328">
        <f t="shared" si="337"/>
        <v>10.869059936871258</v>
      </c>
      <c r="AK507" s="337">
        <f t="shared" si="338"/>
        <v>2000.1443822731644</v>
      </c>
      <c r="AL507" s="42">
        <f t="shared" si="308"/>
        <v>33.611293333252839</v>
      </c>
    </row>
    <row r="508" spans="2:38" ht="15" x14ac:dyDescent="0.15">
      <c r="B508" s="328">
        <f t="shared" si="309"/>
        <v>2176.1185837599483</v>
      </c>
      <c r="C508" s="328">
        <f t="shared" si="310"/>
        <v>2164.5810031999422</v>
      </c>
      <c r="D508" s="328">
        <f t="shared" si="311"/>
        <v>5.7183481751777627</v>
      </c>
      <c r="E508" s="328">
        <f t="shared" si="304"/>
        <v>226.05314963513575</v>
      </c>
      <c r="F508" s="328">
        <f t="shared" si="312"/>
        <v>226.14633576392671</v>
      </c>
      <c r="G508" s="328">
        <f t="shared" si="313"/>
        <v>11814.286531573976</v>
      </c>
      <c r="H508" s="313">
        <f t="shared" si="314"/>
        <v>0.02</v>
      </c>
      <c r="I508" s="328">
        <f t="shared" si="315"/>
        <v>9.2300644480048515</v>
      </c>
      <c r="J508" s="328">
        <f t="shared" si="305"/>
        <v>859</v>
      </c>
      <c r="K508" s="335">
        <f t="shared" si="316"/>
        <v>-1</v>
      </c>
      <c r="L508" s="323">
        <f t="shared" si="317"/>
        <v>5.6983481751777632</v>
      </c>
      <c r="M508" s="323">
        <f t="shared" si="318"/>
        <v>5.7083481751777629</v>
      </c>
      <c r="N508" s="328">
        <f t="shared" si="319"/>
        <v>-7.8674552655257912E-2</v>
      </c>
      <c r="O508" s="328">
        <f t="shared" si="320"/>
        <v>3.062837066290669E-2</v>
      </c>
      <c r="P508" s="332">
        <f t="shared" si="306"/>
        <v>95.216853543029046</v>
      </c>
      <c r="Q508" s="328">
        <f t="shared" si="321"/>
        <v>11010.7752953011</v>
      </c>
      <c r="R508" s="277">
        <f>IF(H508&gt;0, rate1(1,$L$52,$L$51,$L$54,L508,$L$53,$L$50,P508),"")</f>
        <v>2395.7913151410585</v>
      </c>
      <c r="S508" s="323">
        <f t="shared" si="322"/>
        <v>150.05311629809412</v>
      </c>
      <c r="T508" s="323">
        <f t="shared" si="323"/>
        <v>5.2782896868734501E-4</v>
      </c>
      <c r="U508" s="328">
        <f t="shared" si="324"/>
        <v>5.7183481751777627</v>
      </c>
      <c r="V508" s="336">
        <f t="shared" si="325"/>
        <v>5.7183481751777627</v>
      </c>
      <c r="W508" s="328">
        <f t="shared" si="326"/>
        <v>1.9674429504483726E-3</v>
      </c>
      <c r="X508" s="328">
        <f t="shared" si="327"/>
        <v>11078.184628819232</v>
      </c>
      <c r="Y508" s="328">
        <f t="shared" si="307"/>
        <v>95.550751378357745</v>
      </c>
      <c r="Z508" s="108">
        <f>IF(H508&gt;0, rate1(1,$L$52,$L$51,$L$54,U508,$L$53,$L$50,Y508),"")</f>
        <v>2396.681456419964</v>
      </c>
      <c r="AA508" s="336">
        <f t="shared" si="328"/>
        <v>150.91568832740575</v>
      </c>
      <c r="AB508" s="336">
        <f t="shared" si="329"/>
        <v>-1.3123662856095553E-5</v>
      </c>
      <c r="AC508" s="328">
        <f t="shared" si="330"/>
        <v>5.2782896868734501E-4</v>
      </c>
      <c r="AD508" s="328">
        <f t="shared" si="331"/>
        <v>-37.891061662905493</v>
      </c>
      <c r="AE508" s="328">
        <f t="shared" si="332"/>
        <v>593.05701628718509</v>
      </c>
      <c r="AF508" s="328">
        <f t="shared" si="333"/>
        <v>2176.0393813783244</v>
      </c>
      <c r="AG508" s="328">
        <f t="shared" si="334"/>
        <v>2164.5804753709735</v>
      </c>
      <c r="AH508" s="328">
        <f t="shared" si="335"/>
        <v>5.6988181682707211</v>
      </c>
      <c r="AI508" s="328">
        <f t="shared" si="336"/>
        <v>0.22031508560513655</v>
      </c>
      <c r="AJ508" s="328">
        <f t="shared" si="337"/>
        <v>10.869121135506148</v>
      </c>
      <c r="AK508" s="337">
        <f t="shared" si="338"/>
        <v>2000.1469914220922</v>
      </c>
      <c r="AL508" s="42">
        <f t="shared" si="308"/>
        <v>33.611480948780674</v>
      </c>
    </row>
    <row r="509" spans="2:38" ht="15" x14ac:dyDescent="0.15">
      <c r="B509" s="328">
        <f t="shared" si="309"/>
        <v>2176.0393813783244</v>
      </c>
      <c r="C509" s="328">
        <f t="shared" si="310"/>
        <v>2164.5804753709735</v>
      </c>
      <c r="D509" s="328">
        <f t="shared" si="311"/>
        <v>5.6988181682707211</v>
      </c>
      <c r="E509" s="328">
        <f t="shared" si="304"/>
        <v>225.86740845060868</v>
      </c>
      <c r="F509" s="328">
        <f t="shared" si="312"/>
        <v>225.96027904287223</v>
      </c>
      <c r="G509" s="328">
        <f t="shared" si="313"/>
        <v>11683.607665450398</v>
      </c>
      <c r="H509" s="313">
        <f t="shared" si="314"/>
        <v>0.02</v>
      </c>
      <c r="I509" s="328">
        <f t="shared" si="315"/>
        <v>9.1671248058806665</v>
      </c>
      <c r="J509" s="328">
        <f t="shared" si="305"/>
        <v>859</v>
      </c>
      <c r="K509" s="335">
        <f t="shared" si="316"/>
        <v>-1</v>
      </c>
      <c r="L509" s="323">
        <f t="shared" si="317"/>
        <v>5.6788181682707215</v>
      </c>
      <c r="M509" s="323">
        <f t="shared" si="318"/>
        <v>5.6888181682707213</v>
      </c>
      <c r="N509" s="328">
        <f t="shared" si="319"/>
        <v>-7.841230910784347E-2</v>
      </c>
      <c r="O509" s="328">
        <f t="shared" si="320"/>
        <v>3.062837066290669E-2</v>
      </c>
      <c r="P509" s="332">
        <f t="shared" si="306"/>
        <v>94.78215119642725</v>
      </c>
      <c r="Q509" s="328">
        <f t="shared" si="321"/>
        <v>10879.707951429904</v>
      </c>
      <c r="R509" s="277">
        <f>IF(H509&gt;0, rate1(1,$L$52,$L$51,$L$54,L509,$L$53,$L$50,P509),"")</f>
        <v>2394.6222791576661</v>
      </c>
      <c r="S509" s="323">
        <f t="shared" si="322"/>
        <v>148.33933389519956</v>
      </c>
      <c r="T509" s="323">
        <f t="shared" si="323"/>
        <v>5.3218856794626929E-4</v>
      </c>
      <c r="U509" s="328">
        <f t="shared" si="324"/>
        <v>5.6988181682707211</v>
      </c>
      <c r="V509" s="336">
        <f t="shared" si="325"/>
        <v>5.6988181682707211</v>
      </c>
      <c r="W509" s="328">
        <f t="shared" si="326"/>
        <v>1.9540269926388021E-3</v>
      </c>
      <c r="X509" s="328">
        <f t="shared" si="327"/>
        <v>10946.57308310778</v>
      </c>
      <c r="Y509" s="328">
        <f t="shared" si="307"/>
        <v>95.115666714241513</v>
      </c>
      <c r="Z509" s="108">
        <f>IF(H509&gt;0, rate1(1,$L$52,$L$51,$L$54,U509,$L$53,$L$50,Y509),"")</f>
        <v>2395.5202267036884</v>
      </c>
      <c r="AA509" s="336">
        <f t="shared" si="328"/>
        <v>149.19506034500901</v>
      </c>
      <c r="AB509" s="336">
        <f t="shared" si="329"/>
        <v>-1.3185506912913854E-5</v>
      </c>
      <c r="AC509" s="328">
        <f t="shared" si="330"/>
        <v>5.3218856794626929E-4</v>
      </c>
      <c r="AD509" s="328">
        <f t="shared" si="331"/>
        <v>-37.580664457300472</v>
      </c>
      <c r="AE509" s="328">
        <f t="shared" si="332"/>
        <v>585.6454160008999</v>
      </c>
      <c r="AF509" s="328">
        <f t="shared" si="333"/>
        <v>2175.9604368806486</v>
      </c>
      <c r="AG509" s="328">
        <f t="shared" si="334"/>
        <v>2164.5799431824057</v>
      </c>
      <c r="AH509" s="328">
        <f t="shared" si="335"/>
        <v>5.6792864359174411</v>
      </c>
      <c r="AI509" s="328">
        <f t="shared" si="336"/>
        <v>0.22224322081120548</v>
      </c>
      <c r="AJ509" s="328">
        <f t="shared" si="337"/>
        <v>10.869182869734152</v>
      </c>
      <c r="AK509" s="337">
        <f t="shared" si="338"/>
        <v>2000.1495942876409</v>
      </c>
      <c r="AL509" s="42">
        <f t="shared" si="308"/>
        <v>33.61167019943921</v>
      </c>
    </row>
    <row r="510" spans="2:38" ht="15" x14ac:dyDescent="0.15">
      <c r="B510" s="328">
        <f t="shared" si="309"/>
        <v>2175.9604368806486</v>
      </c>
      <c r="C510" s="328">
        <f t="shared" si="310"/>
        <v>2164.5799431824057</v>
      </c>
      <c r="D510" s="328">
        <f t="shared" si="311"/>
        <v>5.6792864359174411</v>
      </c>
      <c r="E510" s="328">
        <f t="shared" ref="E510:E573" si="339">bb2wang($B$6,$H$12,C510,$H$8,$H$9,I510,$H$10,$H$11,$K$10,$K$11,$H$13)</f>
        <v>225.68229860755207</v>
      </c>
      <c r="F510" s="328">
        <f t="shared" si="312"/>
        <v>225.77485352908036</v>
      </c>
      <c r="G510" s="328">
        <f t="shared" si="313"/>
        <v>11553.978173375863</v>
      </c>
      <c r="H510" s="313">
        <f t="shared" si="314"/>
        <v>0.02</v>
      </c>
      <c r="I510" s="328">
        <f t="shared" si="315"/>
        <v>9.1043949585942752</v>
      </c>
      <c r="J510" s="328">
        <f t="shared" ref="J510:J573" si="340">$B$7</f>
        <v>859</v>
      </c>
      <c r="K510" s="335">
        <f t="shared" si="316"/>
        <v>-1</v>
      </c>
      <c r="L510" s="323">
        <f t="shared" si="317"/>
        <v>5.6592864359174415</v>
      </c>
      <c r="M510" s="323">
        <f t="shared" si="318"/>
        <v>5.6692864359174413</v>
      </c>
      <c r="N510" s="328">
        <f t="shared" si="319"/>
        <v>-7.8149996487312023E-2</v>
      </c>
      <c r="O510" s="328">
        <f t="shared" si="320"/>
        <v>3.062837066290669E-2</v>
      </c>
      <c r="P510" s="332">
        <f t="shared" si="306"/>
        <v>94.347909112188333</v>
      </c>
      <c r="Q510" s="328">
        <f t="shared" si="321"/>
        <v>10749.69142888382</v>
      </c>
      <c r="R510" s="277">
        <f>IF(H510&gt;0, rate1(1,$L$52,$L$51,$L$54,L510,$L$53,$L$50,P510),"")</f>
        <v>2393.4428495753486</v>
      </c>
      <c r="S510" s="323">
        <f t="shared" si="322"/>
        <v>146.63884856248379</v>
      </c>
      <c r="T510" s="323">
        <f t="shared" si="323"/>
        <v>5.3660130699112983E-4</v>
      </c>
      <c r="U510" s="328">
        <f t="shared" si="324"/>
        <v>5.6792864359174411</v>
      </c>
      <c r="V510" s="336">
        <f t="shared" si="325"/>
        <v>5.6792864359174411</v>
      </c>
      <c r="W510" s="328">
        <f t="shared" si="326"/>
        <v>1.9406557538452773E-3</v>
      </c>
      <c r="X510" s="328">
        <f t="shared" si="327"/>
        <v>10816.015321900841</v>
      </c>
      <c r="Y510" s="328">
        <f t="shared" si="307"/>
        <v>94.681041402700828</v>
      </c>
      <c r="Z510" s="108">
        <f>IF(H510&gt;0, rate1(1,$L$52,$L$51,$L$54,U510,$L$53,$L$50,Y510),"")</f>
        <v>2394.3487030579149</v>
      </c>
      <c r="AA510" s="336">
        <f t="shared" si="328"/>
        <v>147.48776688897846</v>
      </c>
      <c r="AB510" s="336">
        <f t="shared" si="329"/>
        <v>-1.3247903187138351E-5</v>
      </c>
      <c r="AC510" s="328">
        <f t="shared" si="330"/>
        <v>5.3660130699112983E-4</v>
      </c>
      <c r="AD510" s="328">
        <f t="shared" si="331"/>
        <v>-37.271619989420948</v>
      </c>
      <c r="AE510" s="328">
        <f t="shared" si="332"/>
        <v>578.30725220450825</v>
      </c>
      <c r="AF510" s="328">
        <f t="shared" si="333"/>
        <v>2175.8817502828542</v>
      </c>
      <c r="AG510" s="328">
        <f t="shared" si="334"/>
        <v>2164.5794065810987</v>
      </c>
      <c r="AH510" s="328">
        <f t="shared" si="335"/>
        <v>5.6597529775490152</v>
      </c>
      <c r="AI510" s="328">
        <f t="shared" si="336"/>
        <v>0.2241964152544253</v>
      </c>
      <c r="AJ510" s="328">
        <f t="shared" si="337"/>
        <v>10.869245146516167</v>
      </c>
      <c r="AK510" s="337">
        <f t="shared" si="338"/>
        <v>2000.1521908902391</v>
      </c>
      <c r="AL510" s="42">
        <f t="shared" si="308"/>
        <v>33.611861106365886</v>
      </c>
    </row>
    <row r="511" spans="2:38" ht="15" x14ac:dyDescent="0.15">
      <c r="B511" s="328">
        <f t="shared" si="309"/>
        <v>2175.8817502828542</v>
      </c>
      <c r="C511" s="328">
        <f t="shared" si="310"/>
        <v>2164.5794065810987</v>
      </c>
      <c r="D511" s="328">
        <f t="shared" si="311"/>
        <v>5.6597529775490152</v>
      </c>
      <c r="E511" s="328">
        <f t="shared" si="339"/>
        <v>225.49782037624482</v>
      </c>
      <c r="F511" s="328">
        <f t="shared" si="312"/>
        <v>225.59005949189844</v>
      </c>
      <c r="G511" s="328">
        <f t="shared" si="313"/>
        <v>11425.392415094224</v>
      </c>
      <c r="H511" s="313">
        <f t="shared" si="314"/>
        <v>0.02</v>
      </c>
      <c r="I511" s="328">
        <f t="shared" si="315"/>
        <v>9.0418749614043925</v>
      </c>
      <c r="J511" s="328">
        <f t="shared" si="340"/>
        <v>859</v>
      </c>
      <c r="K511" s="335">
        <f t="shared" si="316"/>
        <v>-1</v>
      </c>
      <c r="L511" s="323">
        <f t="shared" si="317"/>
        <v>5.6397529775490156</v>
      </c>
      <c r="M511" s="323">
        <f t="shared" si="318"/>
        <v>5.6497529775490154</v>
      </c>
      <c r="N511" s="328">
        <f t="shared" si="319"/>
        <v>-7.7887614773860747E-2</v>
      </c>
      <c r="O511" s="328">
        <f t="shared" si="320"/>
        <v>3.062837066290669E-2</v>
      </c>
      <c r="P511" s="332">
        <f t="shared" ref="P511:P574" si="341">IF(H511&gt;0, $C$54*$L$55*$L$55*M511*M511/(($B$19*(B511-C511))^0.333)*1000,"")</f>
        <v>93.914128554607927</v>
      </c>
      <c r="Q511" s="328">
        <f t="shared" si="321"/>
        <v>10620.720086101494</v>
      </c>
      <c r="R511" s="277">
        <f>IF(H511&gt;0, rate1(1,$L$52,$L$51,$L$54,L511,$L$53,$L$50,P511),"")</f>
        <v>2392.2528926647424</v>
      </c>
      <c r="S511" s="323">
        <f t="shared" si="322"/>
        <v>144.95158890979545</v>
      </c>
      <c r="T511" s="323">
        <f t="shared" si="323"/>
        <v>5.4106811438300656E-4</v>
      </c>
      <c r="U511" s="328">
        <f t="shared" si="324"/>
        <v>5.6597529775490152</v>
      </c>
      <c r="V511" s="336">
        <f t="shared" si="325"/>
        <v>5.6597529775490152</v>
      </c>
      <c r="W511" s="328">
        <f t="shared" si="326"/>
        <v>1.9273292458414915E-3</v>
      </c>
      <c r="X511" s="328">
        <f t="shared" si="327"/>
        <v>10686.505692677329</v>
      </c>
      <c r="Y511" s="328">
        <f t="shared" ref="Y511:Y574" si="342">IF(H511&gt;0, $C$54*$L$55*$L$55*V511*V511/(($B$19*(B511-C511))^0.333)*1000,"")</f>
        <v>94.246876702748906</v>
      </c>
      <c r="Z511" s="108">
        <f>IF(H511&gt;0, rate1(1,$L$52,$L$51,$L$54,U511,$L$53,$L$50,Y511),"")</f>
        <v>2393.1667534284466</v>
      </c>
      <c r="AA511" s="336">
        <f t="shared" si="328"/>
        <v>145.79373643974404</v>
      </c>
      <c r="AB511" s="336">
        <f t="shared" si="329"/>
        <v>-1.3310860629966201E-5</v>
      </c>
      <c r="AC511" s="328">
        <f t="shared" si="330"/>
        <v>5.4106811438300656E-4</v>
      </c>
      <c r="AD511" s="328">
        <f t="shared" si="331"/>
        <v>-36.963922782266515</v>
      </c>
      <c r="AE511" s="328">
        <f t="shared" si="332"/>
        <v>571.04191888842593</v>
      </c>
      <c r="AF511" s="328">
        <f t="shared" si="333"/>
        <v>2175.8033215999658</v>
      </c>
      <c r="AG511" s="328">
        <f t="shared" si="334"/>
        <v>2164.5788655129845</v>
      </c>
      <c r="AH511" s="328">
        <f t="shared" si="335"/>
        <v>5.6402177925918711</v>
      </c>
      <c r="AI511" s="328">
        <f t="shared" si="336"/>
        <v>0.22617513225380953</v>
      </c>
      <c r="AJ511" s="328">
        <f t="shared" si="337"/>
        <v>10.869307972941794</v>
      </c>
      <c r="AK511" s="337">
        <f t="shared" si="338"/>
        <v>2000.1547812507276</v>
      </c>
      <c r="AL511" s="42">
        <f t="shared" si="308"/>
        <v>33.612053691086587</v>
      </c>
    </row>
    <row r="512" spans="2:38" ht="15" x14ac:dyDescent="0.15">
      <c r="B512" s="328">
        <f t="shared" si="309"/>
        <v>2175.8033215999658</v>
      </c>
      <c r="C512" s="328">
        <f t="shared" si="310"/>
        <v>2164.5788655129845</v>
      </c>
      <c r="D512" s="328">
        <f t="shared" si="311"/>
        <v>5.6402177925918711</v>
      </c>
      <c r="E512" s="328">
        <f t="shared" si="339"/>
        <v>225.31397402886898</v>
      </c>
      <c r="F512" s="328">
        <f t="shared" si="312"/>
        <v>225.4058972025569</v>
      </c>
      <c r="G512" s="328">
        <f t="shared" si="313"/>
        <v>11297.84477077112</v>
      </c>
      <c r="H512" s="313">
        <f t="shared" si="314"/>
        <v>0.02</v>
      </c>
      <c r="I512" s="328">
        <f t="shared" si="315"/>
        <v>8.9795648695850101</v>
      </c>
      <c r="J512" s="328">
        <f t="shared" si="340"/>
        <v>859</v>
      </c>
      <c r="K512" s="335">
        <f t="shared" si="316"/>
        <v>-1</v>
      </c>
      <c r="L512" s="323">
        <f t="shared" si="317"/>
        <v>5.6202177925918715</v>
      </c>
      <c r="M512" s="323">
        <f t="shared" si="318"/>
        <v>5.6302177925918713</v>
      </c>
      <c r="N512" s="328">
        <f t="shared" si="319"/>
        <v>-7.7625163947605103E-2</v>
      </c>
      <c r="O512" s="328">
        <f t="shared" si="320"/>
        <v>3.062837066290669E-2</v>
      </c>
      <c r="P512" s="332">
        <f t="shared" si="341"/>
        <v>93.480810795152735</v>
      </c>
      <c r="Q512" s="328">
        <f t="shared" si="321"/>
        <v>10492.788301948871</v>
      </c>
      <c r="R512" s="277">
        <f>IF(H512&gt;0, rate1(1,$L$52,$L$51,$L$54,L512,$L$53,$L$50,P512),"")</f>
        <v>2391.0522724355201</v>
      </c>
      <c r="S512" s="323">
        <f t="shared" si="322"/>
        <v>143.27748379033608</v>
      </c>
      <c r="T512" s="323">
        <f t="shared" si="323"/>
        <v>5.4558994072453253E-4</v>
      </c>
      <c r="U512" s="328">
        <f t="shared" si="324"/>
        <v>5.6402177925918711</v>
      </c>
      <c r="V512" s="336">
        <f t="shared" si="325"/>
        <v>5.6402177925918711</v>
      </c>
      <c r="W512" s="328">
        <f t="shared" si="326"/>
        <v>1.9140474804224539E-3</v>
      </c>
      <c r="X512" s="328">
        <f t="shared" si="327"/>
        <v>10558.038563376873</v>
      </c>
      <c r="Y512" s="328">
        <f t="shared" si="342"/>
        <v>93.813173880520623</v>
      </c>
      <c r="Z512" s="108">
        <f>IF(H512&gt;0, rate1(1,$L$52,$L$51,$L$54,U512,$L$53,$L$50,Y512),"")</f>
        <v>2391.9742435351318</v>
      </c>
      <c r="AA512" s="336">
        <f t="shared" si="328"/>
        <v>144.11289772168638</v>
      </c>
      <c r="AB512" s="336">
        <f t="shared" si="329"/>
        <v>-1.3374388408686464E-5</v>
      </c>
      <c r="AC512" s="328">
        <f t="shared" si="330"/>
        <v>5.4558994072453253E-4</v>
      </c>
      <c r="AD512" s="328">
        <f t="shared" si="331"/>
        <v>-36.657567354413466</v>
      </c>
      <c r="AE512" s="328">
        <f t="shared" si="332"/>
        <v>563.84881410137996</v>
      </c>
      <c r="AF512" s="328">
        <f t="shared" si="333"/>
        <v>2175.7251508460777</v>
      </c>
      <c r="AG512" s="328">
        <f t="shared" si="334"/>
        <v>2164.5783199230436</v>
      </c>
      <c r="AH512" s="328">
        <f t="shared" si="335"/>
        <v>5.6206808804682593</v>
      </c>
      <c r="AI512" s="328">
        <f t="shared" si="336"/>
        <v>0.22817984659481991</v>
      </c>
      <c r="AJ512" s="328">
        <f t="shared" si="337"/>
        <v>10.869371356232515</v>
      </c>
      <c r="AK512" s="337">
        <f t="shared" si="338"/>
        <v>2000.1573653903681</v>
      </c>
      <c r="AL512" s="42">
        <f t="shared" ref="AL512:AL575" si="343">IF(H512&gt;0, AL511+AI511*J511/1000000,"")</f>
        <v>33.612247975525193</v>
      </c>
    </row>
    <row r="513" spans="2:38" ht="15" x14ac:dyDescent="0.15">
      <c r="B513" s="328">
        <f t="shared" si="309"/>
        <v>2175.7251508460777</v>
      </c>
      <c r="C513" s="328">
        <f t="shared" si="310"/>
        <v>2164.5783199230436</v>
      </c>
      <c r="D513" s="328">
        <f t="shared" si="311"/>
        <v>5.6206808804682593</v>
      </c>
      <c r="E513" s="328">
        <f t="shared" si="339"/>
        <v>225.13075983956153</v>
      </c>
      <c r="F513" s="328">
        <f t="shared" si="312"/>
        <v>225.22236693421524</v>
      </c>
      <c r="G513" s="328">
        <f t="shared" si="313"/>
        <v>11171.329640935826</v>
      </c>
      <c r="H513" s="313">
        <f t="shared" si="314"/>
        <v>0.02</v>
      </c>
      <c r="I513" s="328">
        <f t="shared" si="315"/>
        <v>8.9174647384272259</v>
      </c>
      <c r="J513" s="328">
        <f t="shared" si="340"/>
        <v>859</v>
      </c>
      <c r="K513" s="335">
        <f t="shared" si="316"/>
        <v>-1</v>
      </c>
      <c r="L513" s="323">
        <f t="shared" si="317"/>
        <v>5.6006808804682597</v>
      </c>
      <c r="M513" s="323">
        <f t="shared" si="318"/>
        <v>5.6106808804682595</v>
      </c>
      <c r="N513" s="328">
        <f t="shared" si="319"/>
        <v>-7.7362643988635682E-2</v>
      </c>
      <c r="O513" s="328">
        <f t="shared" si="320"/>
        <v>3.062837066290669E-2</v>
      </c>
      <c r="P513" s="332">
        <f t="shared" si="341"/>
        <v>93.047957112539066</v>
      </c>
      <c r="Q513" s="328">
        <f t="shared" si="321"/>
        <v>10365.890475661407</v>
      </c>
      <c r="R513" s="277">
        <f>IF(H513&gt;0, rate1(1,$L$52,$L$51,$L$54,L513,$L$53,$L$50,P513),"")</f>
        <v>2389.8408505889292</v>
      </c>
      <c r="S513" s="323">
        <f t="shared" si="322"/>
        <v>141.61646229965854</v>
      </c>
      <c r="T513" s="323">
        <f t="shared" si="323"/>
        <v>5.5016775933228374E-4</v>
      </c>
      <c r="U513" s="328">
        <f t="shared" si="324"/>
        <v>5.6206808804682593</v>
      </c>
      <c r="V513" s="336">
        <f t="shared" si="325"/>
        <v>5.6206808804682593</v>
      </c>
      <c r="W513" s="328">
        <f t="shared" si="326"/>
        <v>1.9008104693440941E-3</v>
      </c>
      <c r="X513" s="328">
        <f t="shared" si="327"/>
        <v>10430.608322341815</v>
      </c>
      <c r="Y513" s="328">
        <f t="shared" si="342"/>
        <v>93.379934209350353</v>
      </c>
      <c r="Z513" s="108">
        <f>IF(H513&gt;0, rate1(1,$L$52,$L$51,$L$54,U513,$L$53,$L$50,Y513),"")</f>
        <v>2390.7710368252774</v>
      </c>
      <c r="AA513" s="336">
        <f t="shared" si="328"/>
        <v>142.44517970213798</v>
      </c>
      <c r="AB513" s="336">
        <f t="shared" si="329"/>
        <v>-1.3438495913023771E-5</v>
      </c>
      <c r="AC513" s="328">
        <f t="shared" si="330"/>
        <v>5.5016775933228374E-4</v>
      </c>
      <c r="AD513" s="328">
        <f t="shared" si="331"/>
        <v>-36.35254821960703</v>
      </c>
      <c r="AE513" s="328">
        <f t="shared" si="332"/>
        <v>556.72733997784428</v>
      </c>
      <c r="AF513" s="328">
        <f t="shared" si="333"/>
        <v>2175.6472380343298</v>
      </c>
      <c r="AG513" s="328">
        <f t="shared" si="334"/>
        <v>2164.5777697552844</v>
      </c>
      <c r="AH513" s="328">
        <f t="shared" si="335"/>
        <v>5.6011422405952596</v>
      </c>
      <c r="AI513" s="328">
        <f t="shared" si="336"/>
        <v>0.23021104488891206</v>
      </c>
      <c r="AJ513" s="328">
        <f t="shared" si="337"/>
        <v>10.869435303744984</v>
      </c>
      <c r="AK513" s="337">
        <f t="shared" si="338"/>
        <v>2000.1599433308547</v>
      </c>
      <c r="AL513" s="42">
        <f t="shared" si="343"/>
        <v>33.612443982013417</v>
      </c>
    </row>
    <row r="514" spans="2:38" ht="15" x14ac:dyDescent="0.15">
      <c r="B514" s="328">
        <f t="shared" si="309"/>
        <v>2175.6472380343298</v>
      </c>
      <c r="C514" s="328">
        <f t="shared" si="310"/>
        <v>2164.5777697552844</v>
      </c>
      <c r="D514" s="328">
        <f t="shared" si="311"/>
        <v>5.6011422405952596</v>
      </c>
      <c r="E514" s="328">
        <f t="shared" si="339"/>
        <v>224.94817808444762</v>
      </c>
      <c r="F514" s="328">
        <f t="shared" si="312"/>
        <v>225.03946896200458</v>
      </c>
      <c r="G514" s="328">
        <f t="shared" si="313"/>
        <v>11045.841446414077</v>
      </c>
      <c r="H514" s="313">
        <f t="shared" si="314"/>
        <v>0.02</v>
      </c>
      <c r="I514" s="328">
        <f t="shared" si="315"/>
        <v>8.8555746232363166</v>
      </c>
      <c r="J514" s="328">
        <f t="shared" si="340"/>
        <v>859</v>
      </c>
      <c r="K514" s="335">
        <f t="shared" si="316"/>
        <v>-1</v>
      </c>
      <c r="L514" s="323">
        <f t="shared" si="317"/>
        <v>5.58114224059526</v>
      </c>
      <c r="M514" s="323">
        <f t="shared" si="318"/>
        <v>5.5911422405952598</v>
      </c>
      <c r="N514" s="328">
        <f t="shared" si="319"/>
        <v>-7.7100054876904522E-2</v>
      </c>
      <c r="O514" s="328">
        <f t="shared" si="320"/>
        <v>3.062837066290669E-2</v>
      </c>
      <c r="P514" s="332">
        <f t="shared" si="341"/>
        <v>92.615568792779868</v>
      </c>
      <c r="Q514" s="328">
        <f t="shared" si="321"/>
        <v>10240.021026776287</v>
      </c>
      <c r="R514" s="277">
        <f>IF(H514&gt;0, rate1(1,$L$52,$L$51,$L$54,L514,$L$53,$L$50,P514),"")</f>
        <v>2388.6184864690467</v>
      </c>
      <c r="S514" s="323">
        <f t="shared" si="322"/>
        <v>139.9684537745263</v>
      </c>
      <c r="T514" s="323">
        <f t="shared" si="323"/>
        <v>5.548025669336288E-4</v>
      </c>
      <c r="U514" s="328">
        <f t="shared" si="324"/>
        <v>5.6011422405952596</v>
      </c>
      <c r="V514" s="336">
        <f t="shared" si="325"/>
        <v>5.6011422405952596</v>
      </c>
      <c r="W514" s="328">
        <f t="shared" si="326"/>
        <v>1.8876182244156325E-3</v>
      </c>
      <c r="X514" s="328">
        <f t="shared" si="327"/>
        <v>10304.209378249916</v>
      </c>
      <c r="Y514" s="328">
        <f t="shared" si="342"/>
        <v>92.94715896981846</v>
      </c>
      <c r="Z514" s="108">
        <f>IF(H514&gt;0, rate1(1,$L$52,$L$51,$L$54,U514,$L$53,$L$50,Y514),"")</f>
        <v>2389.5569944258086</v>
      </c>
      <c r="AA514" s="336">
        <f t="shared" si="328"/>
        <v>140.79051159025423</v>
      </c>
      <c r="AB514" s="336">
        <f t="shared" si="329"/>
        <v>-1.3503192762814323E-5</v>
      </c>
      <c r="AC514" s="328">
        <f t="shared" si="330"/>
        <v>5.548025669336288E-4</v>
      </c>
      <c r="AD514" s="328">
        <f t="shared" si="331"/>
        <v>-36.04885988639019</v>
      </c>
      <c r="AE514" s="328">
        <f t="shared" si="332"/>
        <v>549.6769026243644</v>
      </c>
      <c r="AF514" s="328">
        <f t="shared" si="333"/>
        <v>2175.5695831768858</v>
      </c>
      <c r="AG514" s="328">
        <f t="shared" si="334"/>
        <v>2164.5772149527174</v>
      </c>
      <c r="AH514" s="328">
        <f t="shared" si="335"/>
        <v>5.5816018723856136</v>
      </c>
      <c r="AI514" s="328">
        <f t="shared" si="336"/>
        <v>0.2322692259464845</v>
      </c>
      <c r="AJ514" s="328">
        <f t="shared" si="337"/>
        <v>10.869499822974413</v>
      </c>
      <c r="AK514" s="337">
        <f t="shared" si="338"/>
        <v>2000.1625150943241</v>
      </c>
      <c r="AL514" s="42">
        <f t="shared" si="343"/>
        <v>33.612641733300975</v>
      </c>
    </row>
    <row r="515" spans="2:38" ht="15" x14ac:dyDescent="0.15">
      <c r="B515" s="328">
        <f t="shared" si="309"/>
        <v>2175.5695831768858</v>
      </c>
      <c r="C515" s="328">
        <f t="shared" si="310"/>
        <v>2164.5772149527174</v>
      </c>
      <c r="D515" s="328">
        <f t="shared" si="311"/>
        <v>5.5816018723856136</v>
      </c>
      <c r="E515" s="328">
        <f t="shared" si="339"/>
        <v>224.76622904170023</v>
      </c>
      <c r="F515" s="328">
        <f t="shared" si="312"/>
        <v>224.85720356307394</v>
      </c>
      <c r="G515" s="328">
        <f t="shared" si="313"/>
        <v>10921.374628271624</v>
      </c>
      <c r="H515" s="313">
        <f t="shared" si="314"/>
        <v>0.02</v>
      </c>
      <c r="I515" s="328">
        <f t="shared" si="315"/>
        <v>8.7938945793346655</v>
      </c>
      <c r="J515" s="328">
        <f t="shared" si="340"/>
        <v>859</v>
      </c>
      <c r="K515" s="335">
        <f t="shared" si="316"/>
        <v>-1</v>
      </c>
      <c r="L515" s="323">
        <f t="shared" si="317"/>
        <v>5.561601872385614</v>
      </c>
      <c r="M515" s="323">
        <f t="shared" si="318"/>
        <v>5.5716018723856138</v>
      </c>
      <c r="N515" s="328">
        <f t="shared" si="319"/>
        <v>-7.6837396592335239E-2</v>
      </c>
      <c r="O515" s="328">
        <f t="shared" si="320"/>
        <v>3.062837066290669E-2</v>
      </c>
      <c r="P515" s="332">
        <f t="shared" si="341"/>
        <v>92.183647129272885</v>
      </c>
      <c r="Q515" s="328">
        <f t="shared" si="321"/>
        <v>10115.174395076749</v>
      </c>
      <c r="R515" s="277">
        <f>IF(H515&gt;0, rate1(1,$L$52,$L$51,$L$54,L515,$L$53,$L$50,P515),"")</f>
        <v>2387.3850370129144</v>
      </c>
      <c r="S515" s="323">
        <f t="shared" si="322"/>
        <v>138.33338779192249</v>
      </c>
      <c r="T515" s="323">
        <f t="shared" si="323"/>
        <v>5.5949538439082009E-4</v>
      </c>
      <c r="U515" s="328">
        <f t="shared" si="324"/>
        <v>5.5816018723856136</v>
      </c>
      <c r="V515" s="336">
        <f t="shared" si="325"/>
        <v>5.5816018723856136</v>
      </c>
      <c r="W515" s="328">
        <f t="shared" si="326"/>
        <v>1.874470757449842E-3</v>
      </c>
      <c r="X515" s="328">
        <f t="shared" si="327"/>
        <v>10178.836160058141</v>
      </c>
      <c r="Y515" s="328">
        <f t="shared" si="342"/>
        <v>92.51484944983865</v>
      </c>
      <c r="Z515" s="108">
        <f>IF(H515&gt;0, rate1(1,$L$52,$L$51,$L$54,U515,$L$53,$L$50,Y515),"")</f>
        <v>2388.3319750943301</v>
      </c>
      <c r="AA515" s="336">
        <f t="shared" si="328"/>
        <v>139.14882283602154</v>
      </c>
      <c r="AB515" s="336">
        <f t="shared" si="329"/>
        <v>-1.3568488814955607E-5</v>
      </c>
      <c r="AC515" s="328">
        <f t="shared" si="330"/>
        <v>5.5949538439082009E-4</v>
      </c>
      <c r="AD515" s="328">
        <f t="shared" si="331"/>
        <v>-35.746496857656922</v>
      </c>
      <c r="AE515" s="328">
        <f t="shared" si="332"/>
        <v>542.69691221074356</v>
      </c>
      <c r="AF515" s="328">
        <f t="shared" si="333"/>
        <v>2175.4921862849092</v>
      </c>
      <c r="AG515" s="328">
        <f t="shared" si="334"/>
        <v>2164.5766554573329</v>
      </c>
      <c r="AH515" s="328">
        <f t="shared" si="335"/>
        <v>5.562059775247409</v>
      </c>
      <c r="AI515" s="328">
        <f t="shared" si="336"/>
        <v>0.23435490116452193</v>
      </c>
      <c r="AJ515" s="328">
        <f t="shared" si="337"/>
        <v>10.869564921558069</v>
      </c>
      <c r="AK515" s="337">
        <f t="shared" si="338"/>
        <v>2000.1650807033668</v>
      </c>
      <c r="AL515" s="42">
        <f t="shared" si="343"/>
        <v>33.612841252566064</v>
      </c>
    </row>
    <row r="516" spans="2:38" ht="15" x14ac:dyDescent="0.15">
      <c r="B516" s="328">
        <f t="shared" si="309"/>
        <v>2175.4921862849092</v>
      </c>
      <c r="C516" s="328">
        <f t="shared" si="310"/>
        <v>2164.5766554573329</v>
      </c>
      <c r="D516" s="328">
        <f t="shared" si="311"/>
        <v>5.562059775247409</v>
      </c>
      <c r="E516" s="328">
        <f t="shared" si="339"/>
        <v>224.58491299158345</v>
      </c>
      <c r="F516" s="328">
        <f t="shared" si="312"/>
        <v>224.67557101664184</v>
      </c>
      <c r="G516" s="328">
        <f t="shared" si="313"/>
        <v>10797.923647751195</v>
      </c>
      <c r="H516" s="313">
        <f t="shared" si="314"/>
        <v>0.02</v>
      </c>
      <c r="I516" s="328">
        <f t="shared" si="315"/>
        <v>8.7324246620610211</v>
      </c>
      <c r="J516" s="328">
        <f t="shared" si="340"/>
        <v>859</v>
      </c>
      <c r="K516" s="335">
        <f t="shared" si="316"/>
        <v>-1</v>
      </c>
      <c r="L516" s="323">
        <f t="shared" si="317"/>
        <v>5.5420597752474094</v>
      </c>
      <c r="M516" s="323">
        <f t="shared" si="318"/>
        <v>5.5520597752474092</v>
      </c>
      <c r="N516" s="328">
        <f t="shared" si="319"/>
        <v>-7.657466911479105E-2</v>
      </c>
      <c r="O516" s="328">
        <f t="shared" si="320"/>
        <v>3.062837066290669E-2</v>
      </c>
      <c r="P516" s="332">
        <f t="shared" si="341"/>
        <v>91.752193422864082</v>
      </c>
      <c r="Q516" s="328">
        <f t="shared" si="321"/>
        <v>9991.3450405285348</v>
      </c>
      <c r="R516" s="277">
        <f>IF(H516&gt;0, rate1(1,$L$52,$L$51,$L$54,L516,$L$53,$L$50,P516),"")</f>
        <v>2386.1403566993399</v>
      </c>
      <c r="S516" s="323">
        <f t="shared" si="322"/>
        <v>136.71119416794721</v>
      </c>
      <c r="T516" s="323">
        <f t="shared" si="323"/>
        <v>5.642472574519335E-4</v>
      </c>
      <c r="U516" s="328">
        <f t="shared" si="324"/>
        <v>5.562059775247409</v>
      </c>
      <c r="V516" s="336">
        <f t="shared" si="325"/>
        <v>5.562059775247409</v>
      </c>
      <c r="W516" s="328">
        <f t="shared" si="326"/>
        <v>1.8613680801919941E-3</v>
      </c>
      <c r="X516" s="328">
        <f t="shared" si="327"/>
        <v>10054.483116939567</v>
      </c>
      <c r="Y516" s="328">
        <f t="shared" si="342"/>
        <v>92.083006944720807</v>
      </c>
      <c r="Z516" s="108">
        <f>IF(H516&gt;0, rate1(1,$L$52,$L$51,$L$54,U516,$L$53,$L$50,Y516),"")</f>
        <v>2387.0958351688846</v>
      </c>
      <c r="AA516" s="336">
        <f t="shared" si="328"/>
        <v>137.52004312916625</v>
      </c>
      <c r="AB516" s="336">
        <f t="shared" si="329"/>
        <v>-1.3634394170465435E-5</v>
      </c>
      <c r="AC516" s="328">
        <f t="shared" si="330"/>
        <v>5.642472574519335E-4</v>
      </c>
      <c r="AD516" s="328">
        <f t="shared" si="331"/>
        <v>-35.445453630235392</v>
      </c>
      <c r="AE516" s="328">
        <f t="shared" si="332"/>
        <v>535.78678286670504</v>
      </c>
      <c r="AF516" s="328">
        <f t="shared" si="333"/>
        <v>2175.4150473685368</v>
      </c>
      <c r="AG516" s="328">
        <f t="shared" si="334"/>
        <v>2164.5760912100754</v>
      </c>
      <c r="AH516" s="328">
        <f t="shared" si="335"/>
        <v>5.5425159485835396</v>
      </c>
      <c r="AI516" s="328">
        <f t="shared" si="336"/>
        <v>0.23646859492894037</v>
      </c>
      <c r="AJ516" s="328">
        <f t="shared" si="337"/>
        <v>10.869630607278882</v>
      </c>
      <c r="AK516" s="337">
        <f t="shared" si="338"/>
        <v>2000.1676401810385</v>
      </c>
      <c r="AL516" s="42">
        <f t="shared" si="343"/>
        <v>33.613042563426163</v>
      </c>
    </row>
    <row r="517" spans="2:38" ht="15" x14ac:dyDescent="0.15">
      <c r="B517" s="328">
        <f t="shared" si="309"/>
        <v>2175.4150473685368</v>
      </c>
      <c r="C517" s="328">
        <f t="shared" si="310"/>
        <v>2164.5760912100754</v>
      </c>
      <c r="D517" s="328">
        <f t="shared" si="311"/>
        <v>5.5425159485835396</v>
      </c>
      <c r="E517" s="328">
        <f t="shared" si="339"/>
        <v>224.40423021649838</v>
      </c>
      <c r="F517" s="328">
        <f t="shared" si="312"/>
        <v>224.49457160404091</v>
      </c>
      <c r="G517" s="328">
        <f t="shared" si="313"/>
        <v>10675.482986207582</v>
      </c>
      <c r="H517" s="313">
        <f t="shared" si="314"/>
        <v>0.02</v>
      </c>
      <c r="I517" s="328">
        <f t="shared" si="315"/>
        <v>8.6711649267690518</v>
      </c>
      <c r="J517" s="328">
        <f t="shared" si="340"/>
        <v>859</v>
      </c>
      <c r="K517" s="335">
        <f t="shared" si="316"/>
        <v>-1</v>
      </c>
      <c r="L517" s="323">
        <f t="shared" si="317"/>
        <v>5.52251594858354</v>
      </c>
      <c r="M517" s="323">
        <f t="shared" si="318"/>
        <v>5.5325159485835398</v>
      </c>
      <c r="N517" s="328">
        <f t="shared" si="319"/>
        <v>-7.6311872424032146E-2</v>
      </c>
      <c r="O517" s="328">
        <f t="shared" si="320"/>
        <v>3.062837066290669E-2</v>
      </c>
      <c r="P517" s="332">
        <f t="shared" si="341"/>
        <v>91.32120898190766</v>
      </c>
      <c r="Q517" s="328">
        <f t="shared" si="321"/>
        <v>9868.5274432150673</v>
      </c>
      <c r="R517" s="277">
        <f>IF(H517&gt;0, rate1(1,$L$52,$L$51,$L$54,L517,$L$53,$L$50,P517),"")</f>
        <v>2384.884297496375</v>
      </c>
      <c r="S517" s="323">
        <f t="shared" si="322"/>
        <v>135.10180295668866</v>
      </c>
      <c r="T517" s="323">
        <f t="shared" si="323"/>
        <v>5.6905925753048122E-4</v>
      </c>
      <c r="U517" s="328">
        <f t="shared" si="324"/>
        <v>5.5425159485835396</v>
      </c>
      <c r="V517" s="336">
        <f t="shared" si="325"/>
        <v>5.5425159485835396</v>
      </c>
      <c r="W517" s="328">
        <f t="shared" si="326"/>
        <v>1.848310204486836E-3</v>
      </c>
      <c r="X517" s="328">
        <f t="shared" si="327"/>
        <v>9931.144718218573</v>
      </c>
      <c r="Y517" s="328">
        <f t="shared" si="342"/>
        <v>91.651632757230303</v>
      </c>
      <c r="Z517" s="108">
        <f>IF(H517&gt;0, rate1(1,$L$52,$L$51,$L$54,U517,$L$53,$L$50,Y517),"")</f>
        <v>2385.8484285164163</v>
      </c>
      <c r="AA517" s="336">
        <f t="shared" si="328"/>
        <v>135.90410239803256</v>
      </c>
      <c r="AB517" s="336">
        <f t="shared" si="329"/>
        <v>-1.3700919183565108E-5</v>
      </c>
      <c r="AC517" s="328">
        <f t="shared" si="330"/>
        <v>5.6905925753048122E-4</v>
      </c>
      <c r="AD517" s="328">
        <f t="shared" si="331"/>
        <v>-35.145724694459815</v>
      </c>
      <c r="AE517" s="328">
        <f t="shared" si="332"/>
        <v>528.94593265481569</v>
      </c>
      <c r="AF517" s="328">
        <f t="shared" si="333"/>
        <v>2175.3381664368553</v>
      </c>
      <c r="AG517" s="328">
        <f t="shared" si="334"/>
        <v>2164.575522150818</v>
      </c>
      <c r="AH517" s="328">
        <f t="shared" si="335"/>
        <v>5.5229703917924189</v>
      </c>
      <c r="AI517" s="328">
        <f t="shared" si="336"/>
        <v>0.23861084503255495</v>
      </c>
      <c r="AJ517" s="328">
        <f t="shared" si="337"/>
        <v>10.86969688806917</v>
      </c>
      <c r="AK517" s="337">
        <f t="shared" si="338"/>
        <v>2000.1701935508715</v>
      </c>
      <c r="AL517" s="42">
        <f t="shared" si="343"/>
        <v>33.61324568994921</v>
      </c>
    </row>
    <row r="518" spans="2:38" ht="15" x14ac:dyDescent="0.15">
      <c r="B518" s="328">
        <f t="shared" si="309"/>
        <v>2175.3381664368553</v>
      </c>
      <c r="C518" s="328">
        <f t="shared" si="310"/>
        <v>2164.575522150818</v>
      </c>
      <c r="D518" s="328">
        <f t="shared" si="311"/>
        <v>5.5229703917924189</v>
      </c>
      <c r="E518" s="328">
        <f t="shared" si="339"/>
        <v>224.22418100104329</v>
      </c>
      <c r="F518" s="328">
        <f t="shared" si="312"/>
        <v>224.31420560877083</v>
      </c>
      <c r="G518" s="328">
        <f t="shared" si="313"/>
        <v>10554.047145050397</v>
      </c>
      <c r="H518" s="313">
        <f t="shared" si="314"/>
        <v>0.02</v>
      </c>
      <c r="I518" s="328">
        <f t="shared" si="315"/>
        <v>8.6101154288298858</v>
      </c>
      <c r="J518" s="328">
        <f t="shared" si="340"/>
        <v>859</v>
      </c>
      <c r="K518" s="335">
        <f t="shared" si="316"/>
        <v>-1</v>
      </c>
      <c r="L518" s="323">
        <f t="shared" si="317"/>
        <v>5.5029703917924193</v>
      </c>
      <c r="M518" s="323">
        <f t="shared" si="318"/>
        <v>5.5129703917924191</v>
      </c>
      <c r="N518" s="328">
        <f t="shared" si="319"/>
        <v>-7.6049006499772531E-2</v>
      </c>
      <c r="O518" s="328">
        <f t="shared" si="320"/>
        <v>3.062837066290669E-2</v>
      </c>
      <c r="P518" s="332">
        <f t="shared" si="341"/>
        <v>90.89069512235389</v>
      </c>
      <c r="Q518" s="328">
        <f t="shared" si="321"/>
        <v>9746.7161032805107</v>
      </c>
      <c r="R518" s="277">
        <f>IF(H518&gt;0, rate1(1,$L$52,$L$51,$L$54,L518,$L$53,$L$50,P518),"")</f>
        <v>2383.6167088075358</v>
      </c>
      <c r="S518" s="323">
        <f t="shared" si="322"/>
        <v>133.50514444918818</v>
      </c>
      <c r="T518" s="323">
        <f t="shared" si="323"/>
        <v>5.7393248251531154E-4</v>
      </c>
      <c r="U518" s="328">
        <f t="shared" si="324"/>
        <v>5.5229703917924189</v>
      </c>
      <c r="V518" s="336">
        <f t="shared" si="325"/>
        <v>5.5229703917924189</v>
      </c>
      <c r="W518" s="328">
        <f t="shared" si="326"/>
        <v>1.8352971421151665E-3</v>
      </c>
      <c r="X518" s="328">
        <f t="shared" si="327"/>
        <v>9808.8154533136349</v>
      </c>
      <c r="Y518" s="328">
        <f t="shared" si="342"/>
        <v>91.220728197675257</v>
      </c>
      <c r="Z518" s="108">
        <f>IF(H518&gt;0, rate1(1,$L$52,$L$51,$L$54,U518,$L$53,$L$50,Y518),"")</f>
        <v>2384.589606480004</v>
      </c>
      <c r="AA518" s="336">
        <f t="shared" si="328"/>
        <v>134.30093080854999</v>
      </c>
      <c r="AB518" s="336">
        <f t="shared" si="329"/>
        <v>-1.3768074468670174E-5</v>
      </c>
      <c r="AC518" s="328">
        <f t="shared" si="330"/>
        <v>5.7393248251531154E-4</v>
      </c>
      <c r="AD518" s="328">
        <f t="shared" si="331"/>
        <v>-34.847304533711302</v>
      </c>
      <c r="AE518" s="328">
        <f t="shared" si="332"/>
        <v>522.17378357704911</v>
      </c>
      <c r="AF518" s="328">
        <f t="shared" si="333"/>
        <v>2175.2615434978729</v>
      </c>
      <c r="AG518" s="328">
        <f t="shared" si="334"/>
        <v>2164.5749482183355</v>
      </c>
      <c r="AH518" s="328">
        <f t="shared" si="335"/>
        <v>5.5034231042672053</v>
      </c>
      <c r="AI518" s="328">
        <f t="shared" si="336"/>
        <v>0.24078220310950735</v>
      </c>
      <c r="AJ518" s="328">
        <f t="shared" si="337"/>
        <v>10.869763772014478</v>
      </c>
      <c r="AK518" s="337">
        <f t="shared" si="338"/>
        <v>2000.1727408368881</v>
      </c>
      <c r="AL518" s="42">
        <f t="shared" si="343"/>
        <v>33.613450656665094</v>
      </c>
    </row>
    <row r="519" spans="2:38" ht="15" x14ac:dyDescent="0.15">
      <c r="B519" s="328">
        <f t="shared" si="309"/>
        <v>2175.2615434978729</v>
      </c>
      <c r="C519" s="328">
        <f t="shared" si="310"/>
        <v>2164.5749482183355</v>
      </c>
      <c r="D519" s="328">
        <f t="shared" si="311"/>
        <v>5.5034231042672053</v>
      </c>
      <c r="E519" s="328">
        <f t="shared" si="339"/>
        <v>224.0447656320593</v>
      </c>
      <c r="F519" s="328">
        <f t="shared" si="312"/>
        <v>224.13447331655129</v>
      </c>
      <c r="G519" s="328">
        <f t="shared" si="313"/>
        <v>10433.610645677913</v>
      </c>
      <c r="H519" s="313">
        <f t="shared" si="314"/>
        <v>0.02</v>
      </c>
      <c r="I519" s="328">
        <f t="shared" si="315"/>
        <v>8.5492762236299313</v>
      </c>
      <c r="J519" s="328">
        <f t="shared" si="340"/>
        <v>859</v>
      </c>
      <c r="K519" s="335">
        <f t="shared" si="316"/>
        <v>-1</v>
      </c>
      <c r="L519" s="323">
        <f t="shared" si="317"/>
        <v>5.4834231042672057</v>
      </c>
      <c r="M519" s="323">
        <f t="shared" si="318"/>
        <v>5.4934231042672055</v>
      </c>
      <c r="N519" s="328">
        <f t="shared" si="319"/>
        <v>-7.5786071321626736E-2</v>
      </c>
      <c r="O519" s="328">
        <f t="shared" si="320"/>
        <v>3.062837066290669E-2</v>
      </c>
      <c r="P519" s="332">
        <f t="shared" si="341"/>
        <v>90.460653167805873</v>
      </c>
      <c r="Q519" s="328">
        <f t="shared" si="321"/>
        <v>9625.9055408632394</v>
      </c>
      <c r="R519" s="277">
        <f>IF(H519&gt;0, rate1(1,$L$52,$L$51,$L$54,L519,$L$53,$L$50,P519),"")</f>
        <v>2382.3374374165419</v>
      </c>
      <c r="S519" s="323">
        <f t="shared" si="322"/>
        <v>131.92114917226965</v>
      </c>
      <c r="T519" s="323">
        <f t="shared" si="323"/>
        <v>5.7886805761157302E-4</v>
      </c>
      <c r="U519" s="328">
        <f t="shared" si="324"/>
        <v>5.5034231042672053</v>
      </c>
      <c r="V519" s="336">
        <f t="shared" si="325"/>
        <v>5.5034231042672053</v>
      </c>
      <c r="W519" s="328">
        <f t="shared" si="326"/>
        <v>1.8223289048933111E-3</v>
      </c>
      <c r="X519" s="328">
        <f t="shared" si="327"/>
        <v>9687.4898316711988</v>
      </c>
      <c r="Y519" s="328">
        <f t="shared" si="342"/>
        <v>90.790294583962293</v>
      </c>
      <c r="Z519" s="108">
        <f>IF(H519&gt;0, rate1(1,$L$52,$L$51,$L$54,U519,$L$53,$L$50,Y519),"")</f>
        <v>2383.3192178246436</v>
      </c>
      <c r="AA519" s="336">
        <f t="shared" si="328"/>
        <v>132.7104587630752</v>
      </c>
      <c r="AB519" s="336">
        <f t="shared" si="329"/>
        <v>-1.3835870909624361E-5</v>
      </c>
      <c r="AC519" s="328">
        <f t="shared" si="330"/>
        <v>5.7886805761157302E-4</v>
      </c>
      <c r="AD519" s="328">
        <f t="shared" si="331"/>
        <v>-34.550187623964952</v>
      </c>
      <c r="AE519" s="328">
        <f t="shared" si="332"/>
        <v>515.46976151424712</v>
      </c>
      <c r="AF519" s="328">
        <f t="shared" si="333"/>
        <v>2175.1851785584936</v>
      </c>
      <c r="AG519" s="328">
        <f t="shared" si="334"/>
        <v>2164.5743693502777</v>
      </c>
      <c r="AH519" s="328">
        <f t="shared" si="335"/>
        <v>5.4838740853962875</v>
      </c>
      <c r="AI519" s="328">
        <f t="shared" si="336"/>
        <v>0.24298323508667605</v>
      </c>
      <c r="AJ519" s="328">
        <f t="shared" si="337"/>
        <v>10.869831267357558</v>
      </c>
      <c r="AK519" s="337">
        <f t="shared" si="338"/>
        <v>2000.1752820636113</v>
      </c>
      <c r="AL519" s="42">
        <f t="shared" si="343"/>
        <v>33.613657488577566</v>
      </c>
    </row>
    <row r="520" spans="2:38" ht="15" x14ac:dyDescent="0.15">
      <c r="B520" s="328">
        <f t="shared" si="309"/>
        <v>2175.1851785584936</v>
      </c>
      <c r="C520" s="328">
        <f t="shared" si="310"/>
        <v>2164.5743693502777</v>
      </c>
      <c r="D520" s="328">
        <f t="shared" si="311"/>
        <v>5.4838740853962875</v>
      </c>
      <c r="E520" s="328">
        <f t="shared" si="339"/>
        <v>223.86598439869104</v>
      </c>
      <c r="F520" s="328">
        <f t="shared" si="312"/>
        <v>223.95537501537518</v>
      </c>
      <c r="G520" s="328">
        <f t="shared" si="313"/>
        <v>10314.168029418075</v>
      </c>
      <c r="H520" s="313">
        <f t="shared" si="314"/>
        <v>0.02</v>
      </c>
      <c r="I520" s="328">
        <f t="shared" si="315"/>
        <v>8.488647366572696</v>
      </c>
      <c r="J520" s="328">
        <f t="shared" si="340"/>
        <v>859</v>
      </c>
      <c r="K520" s="335">
        <f t="shared" si="316"/>
        <v>-1</v>
      </c>
      <c r="L520" s="323">
        <f t="shared" si="317"/>
        <v>5.4638740853962879</v>
      </c>
      <c r="M520" s="323">
        <f t="shared" si="318"/>
        <v>5.4738740853962877</v>
      </c>
      <c r="N520" s="328">
        <f t="shared" si="319"/>
        <v>-7.5523066869163102E-2</v>
      </c>
      <c r="O520" s="328">
        <f t="shared" si="320"/>
        <v>3.062837066290669E-2</v>
      </c>
      <c r="P520" s="332">
        <f t="shared" si="341"/>
        <v>90.031084449604435</v>
      </c>
      <c r="Q520" s="328">
        <f t="shared" si="321"/>
        <v>9506.0902960372096</v>
      </c>
      <c r="R520" s="277">
        <f>IF(H520&gt;0, rate1(1,$L$52,$L$51,$L$54,L520,$L$53,$L$50,P520),"")</f>
        <v>2381.0463274307149</v>
      </c>
      <c r="S520" s="323">
        <f t="shared" si="322"/>
        <v>130.34974788746234</v>
      </c>
      <c r="T520" s="323">
        <f t="shared" si="323"/>
        <v>5.8386713621483158E-4</v>
      </c>
      <c r="U520" s="328">
        <f t="shared" si="324"/>
        <v>5.4838740853962875</v>
      </c>
      <c r="V520" s="336">
        <f t="shared" si="325"/>
        <v>5.4838740853962875</v>
      </c>
      <c r="W520" s="328">
        <f t="shared" si="326"/>
        <v>1.8094055046233848E-3</v>
      </c>
      <c r="X520" s="328">
        <f t="shared" si="327"/>
        <v>9567.1623827067997</v>
      </c>
      <c r="Y520" s="328">
        <f t="shared" si="342"/>
        <v>90.360333241681062</v>
      </c>
      <c r="Z520" s="108">
        <f>IF(H520&gt;0, rate1(1,$L$52,$L$51,$L$54,U520,$L$53,$L$50,Y520),"")</f>
        <v>2382.0371086817217</v>
      </c>
      <c r="AA520" s="336">
        <f t="shared" si="328"/>
        <v>131.13261689931818</v>
      </c>
      <c r="AB520" s="336">
        <f t="shared" si="329"/>
        <v>-1.3904319668168182E-5</v>
      </c>
      <c r="AC520" s="328">
        <f t="shared" si="330"/>
        <v>5.8386713621483158E-4</v>
      </c>
      <c r="AD520" s="328">
        <f t="shared" si="331"/>
        <v>-34.254368433302403</v>
      </c>
      <c r="AE520" s="328">
        <f t="shared" si="332"/>
        <v>508.83329623669113</v>
      </c>
      <c r="AF520" s="328">
        <f t="shared" si="333"/>
        <v>2175.109071624488</v>
      </c>
      <c r="AG520" s="328">
        <f t="shared" si="334"/>
        <v>2164.5737854831414</v>
      </c>
      <c r="AH520" s="328">
        <f t="shared" si="335"/>
        <v>5.4643233345627253</v>
      </c>
      <c r="AI520" s="328">
        <f t="shared" si="336"/>
        <v>0.24521452165311608</v>
      </c>
      <c r="AJ520" s="328">
        <f t="shared" si="337"/>
        <v>10.869899382502462</v>
      </c>
      <c r="AK520" s="337">
        <f t="shared" si="338"/>
        <v>2000.1778172560796</v>
      </c>
      <c r="AL520" s="42">
        <f t="shared" si="343"/>
        <v>33.613866211176507</v>
      </c>
    </row>
    <row r="521" spans="2:38" ht="15" x14ac:dyDescent="0.15">
      <c r="B521" s="328">
        <f t="shared" si="309"/>
        <v>2175.109071624488</v>
      </c>
      <c r="C521" s="328">
        <f t="shared" si="310"/>
        <v>2164.5737854831414</v>
      </c>
      <c r="D521" s="328">
        <f t="shared" si="311"/>
        <v>5.4643233345627253</v>
      </c>
      <c r="E521" s="328">
        <f t="shared" si="339"/>
        <v>223.68783759243721</v>
      </c>
      <c r="F521" s="328">
        <f t="shared" si="312"/>
        <v>223.77691099556412</v>
      </c>
      <c r="G521" s="328">
        <f t="shared" si="313"/>
        <v>10195.713857463501</v>
      </c>
      <c r="H521" s="313">
        <f t="shared" si="314"/>
        <v>0.02</v>
      </c>
      <c r="I521" s="328">
        <f t="shared" si="315"/>
        <v>8.4282289130773282</v>
      </c>
      <c r="J521" s="328">
        <f t="shared" si="340"/>
        <v>859</v>
      </c>
      <c r="K521" s="335">
        <f t="shared" si="316"/>
        <v>-1</v>
      </c>
      <c r="L521" s="323">
        <f t="shared" si="317"/>
        <v>5.4443233345627258</v>
      </c>
      <c r="M521" s="323">
        <f t="shared" si="318"/>
        <v>5.4543233345627256</v>
      </c>
      <c r="N521" s="328">
        <f t="shared" si="319"/>
        <v>-7.5259993121868263E-2</v>
      </c>
      <c r="O521" s="328">
        <f t="shared" si="320"/>
        <v>3.062837066290669E-2</v>
      </c>
      <c r="P521" s="332">
        <f t="shared" si="341"/>
        <v>89.601990306891295</v>
      </c>
      <c r="Q521" s="328">
        <f t="shared" si="321"/>
        <v>9387.2649287466666</v>
      </c>
      <c r="R521" s="277">
        <f>IF(H521&gt;0, rate1(1,$L$52,$L$51,$L$54,L521,$L$53,$L$50,P521),"")</f>
        <v>2379.743220222841</v>
      </c>
      <c r="S521" s="323">
        <f t="shared" si="322"/>
        <v>128.7908715898258</v>
      </c>
      <c r="T521" s="323">
        <f t="shared" si="323"/>
        <v>5.8893090081921131E-4</v>
      </c>
      <c r="U521" s="328">
        <f t="shared" si="324"/>
        <v>5.4643233345627253</v>
      </c>
      <c r="V521" s="336">
        <f t="shared" si="325"/>
        <v>5.4643233345627253</v>
      </c>
      <c r="W521" s="328">
        <f t="shared" si="326"/>
        <v>1.7965269531075023E-3</v>
      </c>
      <c r="X521" s="328">
        <f t="shared" si="327"/>
        <v>9447.8276557400714</v>
      </c>
      <c r="Y521" s="328">
        <f t="shared" si="342"/>
        <v>89.930845504166484</v>
      </c>
      <c r="Z521" s="108">
        <f>IF(H521&gt;0, rate1(1,$L$52,$L$51,$L$54,U521,$L$53,$L$50,Y521),"")</f>
        <v>2380.7431224919874</v>
      </c>
      <c r="AA521" s="336">
        <f t="shared" si="328"/>
        <v>129.56733608917821</v>
      </c>
      <c r="AB521" s="336">
        <f t="shared" si="329"/>
        <v>-1.397343219323901E-5</v>
      </c>
      <c r="AC521" s="328">
        <f t="shared" si="330"/>
        <v>5.8893090081921131E-4</v>
      </c>
      <c r="AD521" s="328">
        <f t="shared" si="331"/>
        <v>-33.959841421429431</v>
      </c>
      <c r="AE521" s="328">
        <f t="shared" si="332"/>
        <v>502.26382134441292</v>
      </c>
      <c r="AF521" s="328">
        <f t="shared" si="333"/>
        <v>2175.0332227004656</v>
      </c>
      <c r="AG521" s="328">
        <f t="shared" si="334"/>
        <v>2164.5731965522405</v>
      </c>
      <c r="AH521" s="328">
        <f t="shared" si="335"/>
        <v>5.4447708511446322</v>
      </c>
      <c r="AI521" s="328">
        <f t="shared" si="336"/>
        <v>0.24747665874810784</v>
      </c>
      <c r="AJ521" s="328">
        <f t="shared" si="337"/>
        <v>10.869968126018781</v>
      </c>
      <c r="AK521" s="337">
        <f t="shared" si="338"/>
        <v>2000.1803464398592</v>
      </c>
      <c r="AL521" s="42">
        <f t="shared" si="343"/>
        <v>33.614076850450608</v>
      </c>
    </row>
    <row r="522" spans="2:38" ht="15" x14ac:dyDescent="0.15">
      <c r="B522" s="328">
        <f t="shared" si="309"/>
        <v>2175.0332227004656</v>
      </c>
      <c r="C522" s="328">
        <f t="shared" si="310"/>
        <v>2164.5731965522405</v>
      </c>
      <c r="D522" s="328">
        <f t="shared" si="311"/>
        <v>5.4447708511446322</v>
      </c>
      <c r="E522" s="328">
        <f t="shared" si="339"/>
        <v>223.51032550721482</v>
      </c>
      <c r="F522" s="328">
        <f t="shared" si="312"/>
        <v>223.599081549826</v>
      </c>
      <c r="G522" s="328">
        <f t="shared" si="313"/>
        <v>10078.242710811717</v>
      </c>
      <c r="H522" s="313">
        <f t="shared" si="314"/>
        <v>0.02</v>
      </c>
      <c r="I522" s="328">
        <f t="shared" si="315"/>
        <v>8.3680209185800773</v>
      </c>
      <c r="J522" s="328">
        <f t="shared" si="340"/>
        <v>859</v>
      </c>
      <c r="K522" s="335">
        <f t="shared" si="316"/>
        <v>-1</v>
      </c>
      <c r="L522" s="323">
        <f t="shared" si="317"/>
        <v>5.4247708511446326</v>
      </c>
      <c r="M522" s="323">
        <f t="shared" si="318"/>
        <v>5.4347708511446324</v>
      </c>
      <c r="N522" s="328">
        <f t="shared" si="319"/>
        <v>-7.4996850059143583E-2</v>
      </c>
      <c r="O522" s="328">
        <f t="shared" si="320"/>
        <v>3.062837066290669E-2</v>
      </c>
      <c r="P522" s="332">
        <f t="shared" si="341"/>
        <v>89.173372086693973</v>
      </c>
      <c r="Q522" s="328">
        <f t="shared" si="321"/>
        <v>9269.4240187467021</v>
      </c>
      <c r="R522" s="277">
        <f>IF(H522&gt;0, rate1(1,$L$52,$L$51,$L$54,L522,$L$53,$L$50,P522),"")</f>
        <v>2378.4279543715847</v>
      </c>
      <c r="S522" s="323">
        <f t="shared" si="322"/>
        <v>127.24445150684049</v>
      </c>
      <c r="T522" s="323">
        <f t="shared" si="323"/>
        <v>5.940605639613391E-4</v>
      </c>
      <c r="U522" s="328">
        <f t="shared" si="324"/>
        <v>5.4447708511446322</v>
      </c>
      <c r="V522" s="336">
        <f t="shared" si="325"/>
        <v>5.4447708511446322</v>
      </c>
      <c r="W522" s="328">
        <f t="shared" si="326"/>
        <v>1.7836932621833057E-3</v>
      </c>
      <c r="X522" s="328">
        <f t="shared" si="327"/>
        <v>9329.4802199350743</v>
      </c>
      <c r="Y522" s="328">
        <f t="shared" si="342"/>
        <v>89.501832712582896</v>
      </c>
      <c r="Z522" s="108">
        <f>IF(H522&gt;0, rate1(1,$L$52,$L$51,$L$54,U522,$L$53,$L$50,Y522),"")</f>
        <v>2379.4370999471048</v>
      </c>
      <c r="AA522" s="336">
        <f t="shared" si="328"/>
        <v>128.0145474376389</v>
      </c>
      <c r="AB522" s="336">
        <f t="shared" si="329"/>
        <v>-1.4043220230809046E-5</v>
      </c>
      <c r="AC522" s="328">
        <f t="shared" si="330"/>
        <v>5.940605639613391E-4</v>
      </c>
      <c r="AD522" s="328">
        <f t="shared" si="331"/>
        <v>-33.666601039185593</v>
      </c>
      <c r="AE522" s="328">
        <f t="shared" si="332"/>
        <v>495.76077423049651</v>
      </c>
      <c r="AF522" s="328">
        <f t="shared" si="333"/>
        <v>2174.9576317898423</v>
      </c>
      <c r="AG522" s="328">
        <f t="shared" si="334"/>
        <v>2164.5726024916767</v>
      </c>
      <c r="AH522" s="328">
        <f t="shared" si="335"/>
        <v>5.4252166345144843</v>
      </c>
      <c r="AI522" s="328">
        <f t="shared" si="336"/>
        <v>0.24977025806875808</v>
      </c>
      <c r="AJ522" s="328">
        <f t="shared" si="337"/>
        <v>10.870037506646023</v>
      </c>
      <c r="AK522" s="337">
        <f t="shared" si="338"/>
        <v>2000.1828696410582</v>
      </c>
      <c r="AL522" s="42">
        <f t="shared" si="343"/>
        <v>33.61428943290047</v>
      </c>
    </row>
    <row r="523" spans="2:38" ht="15" x14ac:dyDescent="0.15">
      <c r="B523" s="328">
        <f t="shared" si="309"/>
        <v>2174.9576317898423</v>
      </c>
      <c r="C523" s="328">
        <f t="shared" si="310"/>
        <v>2164.5726024916767</v>
      </c>
      <c r="D523" s="328">
        <f t="shared" si="311"/>
        <v>5.4252166345144843</v>
      </c>
      <c r="E523" s="328">
        <f t="shared" si="339"/>
        <v>223.33344843941302</v>
      </c>
      <c r="F523" s="328">
        <f t="shared" si="312"/>
        <v>223.42188697331392</v>
      </c>
      <c r="G523" s="328">
        <f t="shared" si="313"/>
        <v>9961.7491901993144</v>
      </c>
      <c r="H523" s="313">
        <f t="shared" si="314"/>
        <v>0.02</v>
      </c>
      <c r="I523" s="328">
        <f t="shared" si="315"/>
        <v>8.3080234385324729</v>
      </c>
      <c r="J523" s="328">
        <f t="shared" si="340"/>
        <v>859</v>
      </c>
      <c r="K523" s="335">
        <f t="shared" si="316"/>
        <v>-1</v>
      </c>
      <c r="L523" s="323">
        <f t="shared" si="317"/>
        <v>5.4052166345144848</v>
      </c>
      <c r="M523" s="323">
        <f t="shared" si="318"/>
        <v>5.4152166345144845</v>
      </c>
      <c r="N523" s="328">
        <f t="shared" si="319"/>
        <v>-7.4733637660298058E-2</v>
      </c>
      <c r="O523" s="328">
        <f t="shared" si="320"/>
        <v>3.062837066290669E-2</v>
      </c>
      <c r="P523" s="332">
        <f t="shared" si="341"/>
        <v>88.745231143987965</v>
      </c>
      <c r="Q523" s="328">
        <f t="shared" si="321"/>
        <v>9152.562165537096</v>
      </c>
      <c r="R523" s="277">
        <f>IF(H523&gt;0, rate1(1,$L$52,$L$51,$L$54,L523,$L$53,$L$50,P523),"")</f>
        <v>2377.1003656002727</v>
      </c>
      <c r="S523" s="323">
        <f t="shared" si="322"/>
        <v>125.71041909719906</v>
      </c>
      <c r="T523" s="323">
        <f t="shared" si="323"/>
        <v>5.9925736920225412E-4</v>
      </c>
      <c r="U523" s="328">
        <f t="shared" si="324"/>
        <v>5.4252166345144843</v>
      </c>
      <c r="V523" s="336">
        <f t="shared" si="325"/>
        <v>5.4252166345144843</v>
      </c>
      <c r="W523" s="328">
        <f t="shared" si="326"/>
        <v>1.7709044436706733E-3</v>
      </c>
      <c r="X523" s="328">
        <f t="shared" si="327"/>
        <v>9212.1146642344193</v>
      </c>
      <c r="Y523" s="328">
        <f t="shared" si="342"/>
        <v>89.073296215985621</v>
      </c>
      <c r="Z523" s="108">
        <f>IF(H523&gt;0, rate1(1,$L$52,$L$51,$L$54,U523,$L$53,$L$50,Y523),"")</f>
        <v>2378.1188789296148</v>
      </c>
      <c r="AA523" s="336">
        <f t="shared" si="328"/>
        <v>126.47418228157089</v>
      </c>
      <c r="AB523" s="336">
        <f t="shared" si="329"/>
        <v>-1.4113695833431832E-5</v>
      </c>
      <c r="AC523" s="328">
        <f t="shared" si="330"/>
        <v>5.9925736920225412E-4</v>
      </c>
      <c r="AD523" s="328">
        <f t="shared" si="331"/>
        <v>-33.374641728018268</v>
      </c>
      <c r="AE523" s="328">
        <f t="shared" si="332"/>
        <v>489.32359609029709</v>
      </c>
      <c r="AF523" s="328">
        <f t="shared" si="333"/>
        <v>2174.8822988948127</v>
      </c>
      <c r="AG523" s="328">
        <f t="shared" si="334"/>
        <v>2164.5720032343074</v>
      </c>
      <c r="AH523" s="328">
        <f t="shared" si="335"/>
        <v>5.4056606840399688</v>
      </c>
      <c r="AI523" s="328">
        <f t="shared" si="336"/>
        <v>0.25209594759829496</v>
      </c>
      <c r="AJ523" s="328">
        <f t="shared" si="337"/>
        <v>10.870107533298134</v>
      </c>
      <c r="AK523" s="337">
        <f t="shared" si="338"/>
        <v>2000.1853868863409</v>
      </c>
      <c r="AL523" s="42">
        <f t="shared" si="343"/>
        <v>33.614503985552155</v>
      </c>
    </row>
    <row r="524" spans="2:38" ht="15" x14ac:dyDescent="0.15">
      <c r="B524" s="328">
        <f t="shared" si="309"/>
        <v>2174.8822988948127</v>
      </c>
      <c r="C524" s="328">
        <f t="shared" si="310"/>
        <v>2164.5720032343074</v>
      </c>
      <c r="D524" s="328">
        <f t="shared" si="311"/>
        <v>5.4056606840399688</v>
      </c>
      <c r="E524" s="328">
        <f t="shared" si="339"/>
        <v>223.15720668796558</v>
      </c>
      <c r="F524" s="328">
        <f t="shared" si="312"/>
        <v>223.2453275636893</v>
      </c>
      <c r="G524" s="328">
        <f t="shared" si="313"/>
        <v>9846.2279160446251</v>
      </c>
      <c r="H524" s="313">
        <f t="shared" si="314"/>
        <v>0.02</v>
      </c>
      <c r="I524" s="328">
        <f t="shared" si="315"/>
        <v>8.2482365284042327</v>
      </c>
      <c r="J524" s="328">
        <f t="shared" si="340"/>
        <v>859</v>
      </c>
      <c r="K524" s="335">
        <f t="shared" si="316"/>
        <v>-1</v>
      </c>
      <c r="L524" s="323">
        <f t="shared" si="317"/>
        <v>5.3856606840399692</v>
      </c>
      <c r="M524" s="323">
        <f t="shared" si="318"/>
        <v>5.395660684039969</v>
      </c>
      <c r="N524" s="328">
        <f t="shared" si="319"/>
        <v>-7.4470355904598051E-2</v>
      </c>
      <c r="O524" s="328">
        <f t="shared" si="320"/>
        <v>3.062837066290669E-2</v>
      </c>
      <c r="P524" s="332">
        <f t="shared" si="341"/>
        <v>88.317568841793957</v>
      </c>
      <c r="Q524" s="328">
        <f t="shared" si="321"/>
        <v>9036.6739883054688</v>
      </c>
      <c r="R524" s="277">
        <f>IF(H524&gt;0, rate1(1,$L$52,$L$51,$L$54,L524,$L$53,$L$50,P524),"")</f>
        <v>2375.7602867141782</v>
      </c>
      <c r="S524" s="323">
        <f t="shared" si="322"/>
        <v>124.18870604970827</v>
      </c>
      <c r="T524" s="323">
        <f t="shared" si="323"/>
        <v>6.0452259214857141E-4</v>
      </c>
      <c r="U524" s="328">
        <f t="shared" si="324"/>
        <v>5.4056606840399688</v>
      </c>
      <c r="V524" s="336">
        <f t="shared" si="325"/>
        <v>5.4056606840399688</v>
      </c>
      <c r="W524" s="328">
        <f t="shared" si="326"/>
        <v>1.7581605093717201E-3</v>
      </c>
      <c r="X524" s="328">
        <f t="shared" si="327"/>
        <v>9095.7255973021274</v>
      </c>
      <c r="Y524" s="328">
        <f t="shared" si="342"/>
        <v>88.645237371417252</v>
      </c>
      <c r="Z524" s="108">
        <f>IF(H524&gt;0, rate1(1,$L$52,$L$51,$L$54,U524,$L$53,$L$50,Y524),"")</f>
        <v>2376.7882944514295</v>
      </c>
      <c r="AA524" s="336">
        <f t="shared" si="328"/>
        <v>124.94617218863753</v>
      </c>
      <c r="AB524" s="336">
        <f t="shared" si="329"/>
        <v>-1.4184871370581101E-5</v>
      </c>
      <c r="AC524" s="328">
        <f t="shared" si="330"/>
        <v>6.0452259214857141E-4</v>
      </c>
      <c r="AD524" s="328">
        <f t="shared" si="331"/>
        <v>-33.083957919449716</v>
      </c>
      <c r="AE524" s="328">
        <f t="shared" si="332"/>
        <v>482.95173188023557</v>
      </c>
      <c r="AF524" s="328">
        <f t="shared" si="333"/>
        <v>2174.807224016316</v>
      </c>
      <c r="AG524" s="328">
        <f t="shared" si="334"/>
        <v>2164.5713987117151</v>
      </c>
      <c r="AH524" s="328">
        <f t="shared" si="335"/>
        <v>5.3861029990830644</v>
      </c>
      <c r="AI524" s="328">
        <f t="shared" si="336"/>
        <v>0.2544543721558134</v>
      </c>
      <c r="AJ524" s="328">
        <f t="shared" si="337"/>
        <v>10.870178215068178</v>
      </c>
      <c r="AK524" s="337">
        <f t="shared" si="338"/>
        <v>2000.1878982029427</v>
      </c>
      <c r="AL524" s="42">
        <f t="shared" si="343"/>
        <v>33.614720535971145</v>
      </c>
    </row>
    <row r="525" spans="2:38" ht="15" x14ac:dyDescent="0.15">
      <c r="B525" s="328">
        <f t="shared" si="309"/>
        <v>2174.807224016316</v>
      </c>
      <c r="C525" s="328">
        <f t="shared" si="310"/>
        <v>2164.5713987117151</v>
      </c>
      <c r="D525" s="328">
        <f t="shared" si="311"/>
        <v>5.3861029990830644</v>
      </c>
      <c r="E525" s="328">
        <f t="shared" si="339"/>
        <v>222.98160055440499</v>
      </c>
      <c r="F525" s="328">
        <f t="shared" si="312"/>
        <v>223.0694036211853</v>
      </c>
      <c r="G525" s="328">
        <f t="shared" si="313"/>
        <v>9731.6735283804392</v>
      </c>
      <c r="H525" s="313">
        <f t="shared" si="314"/>
        <v>0.02</v>
      </c>
      <c r="I525" s="328">
        <f t="shared" si="315"/>
        <v>8.1886602436807152</v>
      </c>
      <c r="J525" s="328">
        <f t="shared" si="340"/>
        <v>859</v>
      </c>
      <c r="K525" s="335">
        <f t="shared" si="316"/>
        <v>-1</v>
      </c>
      <c r="L525" s="323">
        <f t="shared" si="317"/>
        <v>5.3661029990830649</v>
      </c>
      <c r="M525" s="323">
        <f t="shared" si="318"/>
        <v>5.3761029990830647</v>
      </c>
      <c r="N525" s="328">
        <f t="shared" si="319"/>
        <v>-7.4207004771214002E-2</v>
      </c>
      <c r="O525" s="328">
        <f t="shared" si="320"/>
        <v>3.062837066290669E-2</v>
      </c>
      <c r="P525" s="332">
        <f t="shared" si="341"/>
        <v>87.8903865512371</v>
      </c>
      <c r="Q525" s="328">
        <f t="shared" si="321"/>
        <v>8921.7541258595065</v>
      </c>
      <c r="R525" s="277">
        <f>IF(H525&gt;0, rate1(1,$L$52,$L$51,$L$54,L525,$L$53,$L$50,P525),"")</f>
        <v>2374.4075475360328</v>
      </c>
      <c r="S525" s="323">
        <f t="shared" si="322"/>
        <v>122.67924428203487</v>
      </c>
      <c r="T525" s="323">
        <f t="shared" si="323"/>
        <v>6.0985754151474602E-4</v>
      </c>
      <c r="U525" s="328">
        <f t="shared" si="324"/>
        <v>5.3861029990830644</v>
      </c>
      <c r="V525" s="336">
        <f t="shared" si="325"/>
        <v>5.3861029990830644</v>
      </c>
      <c r="W525" s="328">
        <f t="shared" si="326"/>
        <v>1.7454614711311933E-3</v>
      </c>
      <c r="X525" s="328">
        <f t="shared" si="327"/>
        <v>8980.3076474563404</v>
      </c>
      <c r="Y525" s="328">
        <f t="shared" si="342"/>
        <v>88.217657543966254</v>
      </c>
      <c r="Z525" s="108">
        <f>IF(H525&gt;0, rate1(1,$L$52,$L$51,$L$54,U525,$L$53,$L$50,Y525),"")</f>
        <v>2375.4451785905931</v>
      </c>
      <c r="AA525" s="336">
        <f t="shared" si="328"/>
        <v>123.43044895605573</v>
      </c>
      <c r="AB525" s="336">
        <f t="shared" si="329"/>
        <v>-1.4256759539922101E-5</v>
      </c>
      <c r="AC525" s="328">
        <f t="shared" si="330"/>
        <v>6.0985754151474602E-4</v>
      </c>
      <c r="AD525" s="328">
        <f t="shared" si="331"/>
        <v>-32.794544034537303</v>
      </c>
      <c r="AE525" s="328">
        <f t="shared" si="332"/>
        <v>476.64463027629239</v>
      </c>
      <c r="AF525" s="328">
        <f t="shared" si="333"/>
        <v>2174.7324071540033</v>
      </c>
      <c r="AG525" s="328">
        <f t="shared" si="334"/>
        <v>2164.5707888541738</v>
      </c>
      <c r="AH525" s="328">
        <f t="shared" si="335"/>
        <v>5.3665435790001688</v>
      </c>
      <c r="AI525" s="328">
        <f t="shared" si="336"/>
        <v>0.2568461939685151</v>
      </c>
      <c r="AJ525" s="328">
        <f t="shared" si="337"/>
        <v>10.87024956123317</v>
      </c>
      <c r="AK525" s="337">
        <f t="shared" si="338"/>
        <v>2000.1904036186852</v>
      </c>
      <c r="AL525" s="42">
        <f t="shared" si="343"/>
        <v>33.614939112276829</v>
      </c>
    </row>
    <row r="526" spans="2:38" ht="15" x14ac:dyDescent="0.15">
      <c r="B526" s="328">
        <f t="shared" si="309"/>
        <v>2174.7324071540033</v>
      </c>
      <c r="C526" s="328">
        <f t="shared" si="310"/>
        <v>2164.5707888541738</v>
      </c>
      <c r="D526" s="328">
        <f t="shared" si="311"/>
        <v>5.3665435790001688</v>
      </c>
      <c r="E526" s="328">
        <f t="shared" si="339"/>
        <v>222.80663034293141</v>
      </c>
      <c r="F526" s="328">
        <f t="shared" si="312"/>
        <v>222.8941154486682</v>
      </c>
      <c r="G526" s="328">
        <f t="shared" si="313"/>
        <v>9618.0806867924202</v>
      </c>
      <c r="H526" s="313">
        <f t="shared" si="314"/>
        <v>0.02</v>
      </c>
      <c r="I526" s="328">
        <f t="shared" si="315"/>
        <v>8.129294639863657</v>
      </c>
      <c r="J526" s="328">
        <f t="shared" si="340"/>
        <v>859</v>
      </c>
      <c r="K526" s="335">
        <f t="shared" si="316"/>
        <v>-1</v>
      </c>
      <c r="L526" s="323">
        <f t="shared" si="317"/>
        <v>5.3465435790001692</v>
      </c>
      <c r="M526" s="323">
        <f t="shared" si="318"/>
        <v>5.356543579000169</v>
      </c>
      <c r="N526" s="328">
        <f t="shared" si="319"/>
        <v>-7.394358423920977E-2</v>
      </c>
      <c r="O526" s="328">
        <f t="shared" si="320"/>
        <v>3.062837066290669E-2</v>
      </c>
      <c r="P526" s="332">
        <f t="shared" si="341"/>
        <v>87.46368565163057</v>
      </c>
      <c r="Q526" s="328">
        <f t="shared" si="321"/>
        <v>8807.7972365656424</v>
      </c>
      <c r="R526" s="277">
        <f>IF(H526&gt;0, rate1(1,$L$52,$L$51,$L$54,L526,$L$53,$L$50,P526),"")</f>
        <v>2373.0419748399027</v>
      </c>
      <c r="S526" s="323">
        <f t="shared" si="322"/>
        <v>121.1819659395242</v>
      </c>
      <c r="T526" s="323">
        <f t="shared" si="323"/>
        <v>6.1526356022848156E-4</v>
      </c>
      <c r="U526" s="328">
        <f t="shared" si="324"/>
        <v>5.3665435790001688</v>
      </c>
      <c r="V526" s="336">
        <f t="shared" si="325"/>
        <v>5.3665435790001688</v>
      </c>
      <c r="W526" s="328">
        <f t="shared" si="326"/>
        <v>1.7328073407796296E-3</v>
      </c>
      <c r="X526" s="328">
        <f t="shared" si="327"/>
        <v>8865.8554626077148</v>
      </c>
      <c r="Y526" s="328">
        <f t="shared" si="342"/>
        <v>87.790558106849673</v>
      </c>
      <c r="Z526" s="108">
        <f>IF(H526&gt;0, rate1(1,$L$52,$L$51,$L$54,U526,$L$53,$L$50,Y526),"")</f>
        <v>2374.0893604264434</v>
      </c>
      <c r="AA526" s="336">
        <f t="shared" si="328"/>
        <v>121.92694460941911</v>
      </c>
      <c r="AB526" s="336">
        <f t="shared" si="329"/>
        <v>-1.4329373378087151E-5</v>
      </c>
      <c r="AC526" s="328">
        <f t="shared" si="330"/>
        <v>6.1526356022848156E-4</v>
      </c>
      <c r="AD526" s="328">
        <f t="shared" si="331"/>
        <v>-32.506394483321728</v>
      </c>
      <c r="AE526" s="328">
        <f t="shared" si="332"/>
        <v>470.40174364079849</v>
      </c>
      <c r="AF526" s="328">
        <f t="shared" si="333"/>
        <v>2174.657848306204</v>
      </c>
      <c r="AG526" s="328">
        <f t="shared" si="334"/>
        <v>2164.5701735906136</v>
      </c>
      <c r="AH526" s="328">
        <f t="shared" si="335"/>
        <v>5.3469824231423591</v>
      </c>
      <c r="AI526" s="328">
        <f t="shared" si="336"/>
        <v>0.25927209326754125</v>
      </c>
      <c r="AJ526" s="328">
        <f t="shared" si="337"/>
        <v>10.870321581259077</v>
      </c>
      <c r="AK526" s="337">
        <f t="shared" si="338"/>
        <v>2000.1929031619918</v>
      </c>
      <c r="AL526" s="42">
        <f t="shared" si="343"/>
        <v>33.615159743157449</v>
      </c>
    </row>
    <row r="527" spans="2:38" ht="15" x14ac:dyDescent="0.15">
      <c r="B527" s="328">
        <f t="shared" si="309"/>
        <v>2174.657848306204</v>
      </c>
      <c r="C527" s="328">
        <f t="shared" si="310"/>
        <v>2164.5701735906136</v>
      </c>
      <c r="D527" s="328">
        <f t="shared" si="311"/>
        <v>5.3469824231423591</v>
      </c>
      <c r="E527" s="328">
        <f t="shared" si="339"/>
        <v>222.63229636048663</v>
      </c>
      <c r="F527" s="328">
        <f t="shared" si="312"/>
        <v>222.71946335170901</v>
      </c>
      <c r="G527" s="328">
        <f t="shared" si="313"/>
        <v>9505.4440703581949</v>
      </c>
      <c r="H527" s="313">
        <f t="shared" si="314"/>
        <v>0.02</v>
      </c>
      <c r="I527" s="328">
        <f t="shared" si="315"/>
        <v>8.070139772472249</v>
      </c>
      <c r="J527" s="328">
        <f t="shared" si="340"/>
        <v>859</v>
      </c>
      <c r="K527" s="335">
        <f t="shared" si="316"/>
        <v>-1</v>
      </c>
      <c r="L527" s="323">
        <f t="shared" si="317"/>
        <v>5.3269824231423595</v>
      </c>
      <c r="M527" s="323">
        <f t="shared" si="318"/>
        <v>5.3369824231423593</v>
      </c>
      <c r="N527" s="328">
        <f t="shared" si="319"/>
        <v>-7.3680094287610132E-2</v>
      </c>
      <c r="O527" s="328">
        <f t="shared" si="320"/>
        <v>3.062837066290669E-2</v>
      </c>
      <c r="P527" s="332">
        <f t="shared" si="341"/>
        <v>87.037467530562807</v>
      </c>
      <c r="Q527" s="328">
        <f t="shared" si="321"/>
        <v>8694.7979982883426</v>
      </c>
      <c r="R527" s="277">
        <f>IF(H527&gt;0, rate1(1,$L$52,$L$51,$L$54,L527,$L$53,$L$50,P527),"")</f>
        <v>2371.6633922833162</v>
      </c>
      <c r="S527" s="323">
        <f t="shared" si="322"/>
        <v>119.69680339401359</v>
      </c>
      <c r="T527" s="323">
        <f t="shared" si="323"/>
        <v>6.2074202658204145E-4</v>
      </c>
      <c r="U527" s="328">
        <f t="shared" si="324"/>
        <v>5.3469824231423591</v>
      </c>
      <c r="V527" s="336">
        <f t="shared" si="325"/>
        <v>5.3469824231423591</v>
      </c>
      <c r="W527" s="328">
        <f t="shared" si="326"/>
        <v>1.7201981301369074E-3</v>
      </c>
      <c r="X527" s="328">
        <f t="shared" si="327"/>
        <v>8752.3637101987297</v>
      </c>
      <c r="Y527" s="328">
        <f t="shared" si="342"/>
        <v>87.363940441499636</v>
      </c>
      <c r="Z527" s="108">
        <f>IF(H527&gt;0, rate1(1,$L$52,$L$51,$L$54,U527,$L$53,$L$50,Y527),"")</f>
        <v>2372.72066597307</v>
      </c>
      <c r="AA527" s="336">
        <f t="shared" si="328"/>
        <v>120.43559140152016</v>
      </c>
      <c r="AB527" s="336">
        <f t="shared" si="329"/>
        <v>-1.4402726272388291E-5</v>
      </c>
      <c r="AC527" s="328">
        <f t="shared" si="330"/>
        <v>6.2074202658204145E-4</v>
      </c>
      <c r="AD527" s="328">
        <f t="shared" si="331"/>
        <v>-32.219503664227361</v>
      </c>
      <c r="AE527" s="328">
        <f t="shared" si="332"/>
        <v>464.22252804646399</v>
      </c>
      <c r="AF527" s="328">
        <f t="shared" si="333"/>
        <v>2174.5835474698897</v>
      </c>
      <c r="AG527" s="328">
        <f t="shared" si="334"/>
        <v>2164.5695528485871</v>
      </c>
      <c r="AH527" s="328">
        <f t="shared" si="335"/>
        <v>5.3274195308549279</v>
      </c>
      <c r="AI527" s="328">
        <f t="shared" si="336"/>
        <v>0.26173276890883862</v>
      </c>
      <c r="AJ527" s="328">
        <f t="shared" si="337"/>
        <v>10.870394284805997</v>
      </c>
      <c r="AK527" s="337">
        <f t="shared" si="338"/>
        <v>2000.1953968619048</v>
      </c>
      <c r="AL527" s="42">
        <f t="shared" si="343"/>
        <v>33.615382457885566</v>
      </c>
    </row>
    <row r="528" spans="2:38" ht="15" x14ac:dyDescent="0.15">
      <c r="B528" s="328">
        <f t="shared" si="309"/>
        <v>2174.5835474698897</v>
      </c>
      <c r="C528" s="328">
        <f t="shared" si="310"/>
        <v>2164.5695528485871</v>
      </c>
      <c r="D528" s="328">
        <f t="shared" si="311"/>
        <v>5.3274195308549279</v>
      </c>
      <c r="E528" s="328">
        <f t="shared" si="339"/>
        <v>222.4585989168194</v>
      </c>
      <c r="F528" s="328">
        <f t="shared" si="312"/>
        <v>222.545447638653</v>
      </c>
      <c r="G528" s="328">
        <f t="shared" si="313"/>
        <v>9393.7583775825351</v>
      </c>
      <c r="H528" s="313">
        <f t="shared" si="314"/>
        <v>0.02</v>
      </c>
      <c r="I528" s="328">
        <f t="shared" si="315"/>
        <v>8.0111956970420586</v>
      </c>
      <c r="J528" s="328">
        <f t="shared" si="340"/>
        <v>859</v>
      </c>
      <c r="K528" s="335">
        <f t="shared" si="316"/>
        <v>-1</v>
      </c>
      <c r="L528" s="323">
        <f t="shared" si="317"/>
        <v>5.3074195308549283</v>
      </c>
      <c r="M528" s="323">
        <f t="shared" si="318"/>
        <v>5.3174195308549281</v>
      </c>
      <c r="N528" s="328">
        <f t="shared" si="319"/>
        <v>-7.3416534895336838E-2</v>
      </c>
      <c r="O528" s="328">
        <f t="shared" si="320"/>
        <v>3.062837066290669E-2</v>
      </c>
      <c r="P528" s="332">
        <f t="shared" si="341"/>
        <v>86.611733583970391</v>
      </c>
      <c r="Q528" s="328">
        <f t="shared" si="321"/>
        <v>8582.7511083249519</v>
      </c>
      <c r="R528" s="277">
        <f>IF(H528&gt;0, rate1(1,$L$52,$L$51,$L$54,L528,$L$53,$L$50,P528),"")</f>
        <v>2370.2716203375344</v>
      </c>
      <c r="S528" s="323">
        <f t="shared" si="322"/>
        <v>118.22368924257364</v>
      </c>
      <c r="T528" s="323">
        <f t="shared" si="323"/>
        <v>6.2629435543027766E-4</v>
      </c>
      <c r="U528" s="328">
        <f t="shared" si="324"/>
        <v>5.3274195308549279</v>
      </c>
      <c r="V528" s="336">
        <f t="shared" si="325"/>
        <v>5.3274195308549279</v>
      </c>
      <c r="W528" s="328">
        <f t="shared" si="326"/>
        <v>1.7076338510548794E-3</v>
      </c>
      <c r="X528" s="328">
        <f t="shared" si="327"/>
        <v>8639.8270771388052</v>
      </c>
      <c r="Y528" s="328">
        <f t="shared" si="342"/>
        <v>86.937805937635247</v>
      </c>
      <c r="Z528" s="108">
        <f>IF(H528&gt;0, rate1(1,$L$52,$L$51,$L$54,U528,$L$53,$L$50,Y528),"")</f>
        <v>2371.3389181109492</v>
      </c>
      <c r="AA528" s="336">
        <f t="shared" si="328"/>
        <v>118.95632181110484</v>
      </c>
      <c r="AB528" s="336">
        <f t="shared" si="329"/>
        <v>-1.4476831973359451E-5</v>
      </c>
      <c r="AC528" s="328">
        <f t="shared" si="330"/>
        <v>6.2629435543027766E-4</v>
      </c>
      <c r="AD528" s="328">
        <f t="shared" si="331"/>
        <v>-31.933865963488639</v>
      </c>
      <c r="AE528" s="328">
        <f t="shared" si="332"/>
        <v>458.10644317817491</v>
      </c>
      <c r="AF528" s="328">
        <f t="shared" si="333"/>
        <v>2174.5095046406391</v>
      </c>
      <c r="AG528" s="328">
        <f t="shared" si="334"/>
        <v>2164.5689265542319</v>
      </c>
      <c r="AH528" s="328">
        <f t="shared" si="335"/>
        <v>5.3078549014775209</v>
      </c>
      <c r="AI528" s="328">
        <f t="shared" si="336"/>
        <v>0.26422893901969396</v>
      </c>
      <c r="AJ528" s="328">
        <f t="shared" si="337"/>
        <v>10.870467681733501</v>
      </c>
      <c r="AK528" s="337">
        <f t="shared" si="338"/>
        <v>2000.1978847481009</v>
      </c>
      <c r="AL528" s="42">
        <f t="shared" si="343"/>
        <v>33.615607286334061</v>
      </c>
    </row>
    <row r="529" spans="2:38" ht="15" x14ac:dyDescent="0.15">
      <c r="B529" s="328">
        <f t="shared" si="309"/>
        <v>2174.5095046406391</v>
      </c>
      <c r="C529" s="328">
        <f t="shared" si="310"/>
        <v>2164.5689265542319</v>
      </c>
      <c r="D529" s="328">
        <f t="shared" si="311"/>
        <v>5.3078549014775209</v>
      </c>
      <c r="E529" s="328">
        <f t="shared" si="339"/>
        <v>222.28553832456103</v>
      </c>
      <c r="F529" s="328">
        <f t="shared" si="312"/>
        <v>222.37206862069021</v>
      </c>
      <c r="G529" s="328">
        <f t="shared" si="313"/>
        <v>9283.0183263354902</v>
      </c>
      <c r="H529" s="313">
        <f t="shared" si="314"/>
        <v>0.02</v>
      </c>
      <c r="I529" s="328">
        <f t="shared" si="315"/>
        <v>7.9524624691257486</v>
      </c>
      <c r="J529" s="328">
        <f t="shared" si="340"/>
        <v>859</v>
      </c>
      <c r="K529" s="335">
        <f t="shared" si="316"/>
        <v>-1</v>
      </c>
      <c r="L529" s="323">
        <f t="shared" si="317"/>
        <v>5.2878549014775214</v>
      </c>
      <c r="M529" s="323">
        <f t="shared" si="318"/>
        <v>5.2978549014775211</v>
      </c>
      <c r="N529" s="328">
        <f t="shared" si="319"/>
        <v>-7.3152906041219268E-2</v>
      </c>
      <c r="O529" s="328">
        <f t="shared" si="320"/>
        <v>3.062837066290669E-2</v>
      </c>
      <c r="P529" s="332">
        <f t="shared" si="341"/>
        <v>86.186485216224909</v>
      </c>
      <c r="Q529" s="328">
        <f t="shared" si="321"/>
        <v>8471.6512833440611</v>
      </c>
      <c r="R529" s="277">
        <f>IF(H529&gt;0, rate1(1,$L$52,$L$51,$L$54,L529,$L$53,$L$50,P529),"")</f>
        <v>2368.8664762159901</v>
      </c>
      <c r="S529" s="323">
        <f t="shared" si="322"/>
        <v>116.76255630628236</v>
      </c>
      <c r="T529" s="323">
        <f t="shared" si="323"/>
        <v>6.3192199943885744E-4</v>
      </c>
      <c r="U529" s="328">
        <f t="shared" si="324"/>
        <v>5.3078549014775209</v>
      </c>
      <c r="V529" s="336">
        <f t="shared" si="325"/>
        <v>5.3078549014775209</v>
      </c>
      <c r="W529" s="328">
        <f t="shared" si="326"/>
        <v>1.6951145153711877E-3</v>
      </c>
      <c r="X529" s="328">
        <f t="shared" si="327"/>
        <v>8528.240269742495</v>
      </c>
      <c r="Y529" s="328">
        <f t="shared" si="342"/>
        <v>86.512155993348884</v>
      </c>
      <c r="Z529" s="108">
        <f>IF(H529&gt;0, rate1(1,$L$52,$L$51,$L$54,U529,$L$53,$L$50,Y529),"")</f>
        <v>2369.9439365167937</v>
      </c>
      <c r="AA529" s="336">
        <f t="shared" si="328"/>
        <v>117.48906854165338</v>
      </c>
      <c r="AB529" s="336">
        <f t="shared" si="329"/>
        <v>-1.4551704607072724E-5</v>
      </c>
      <c r="AC529" s="328">
        <f t="shared" si="330"/>
        <v>6.3192199943885744E-4</v>
      </c>
      <c r="AD529" s="328">
        <f t="shared" si="331"/>
        <v>-31.649475754539118</v>
      </c>
      <c r="AE529" s="328">
        <f t="shared" si="332"/>
        <v>452.05295233839155</v>
      </c>
      <c r="AF529" s="328">
        <f t="shared" si="333"/>
        <v>2174.4357198125986</v>
      </c>
      <c r="AG529" s="328">
        <f t="shared" si="334"/>
        <v>2164.5682946322327</v>
      </c>
      <c r="AH529" s="328">
        <f t="shared" si="335"/>
        <v>5.288288534343903</v>
      </c>
      <c r="AI529" s="328">
        <f t="shared" si="336"/>
        <v>0.26676134167269949</v>
      </c>
      <c r="AJ529" s="328">
        <f t="shared" si="337"/>
        <v>10.870541782106189</v>
      </c>
      <c r="AK529" s="337">
        <f t="shared" si="338"/>
        <v>2000.2003668509105</v>
      </c>
      <c r="AL529" s="42">
        <f t="shared" si="343"/>
        <v>33.615834258992678</v>
      </c>
    </row>
    <row r="530" spans="2:38" ht="15" x14ac:dyDescent="0.15">
      <c r="B530" s="328">
        <f t="shared" si="309"/>
        <v>2174.4357198125986</v>
      </c>
      <c r="C530" s="328">
        <f t="shared" si="310"/>
        <v>2164.5682946322327</v>
      </c>
      <c r="D530" s="328">
        <f t="shared" si="311"/>
        <v>5.288288534343903</v>
      </c>
      <c r="E530" s="328">
        <f t="shared" si="339"/>
        <v>222.11311489930108</v>
      </c>
      <c r="F530" s="328">
        <f t="shared" si="312"/>
        <v>222.19932661193104</v>
      </c>
      <c r="G530" s="328">
        <f t="shared" si="313"/>
        <v>9173.2186537885354</v>
      </c>
      <c r="H530" s="313">
        <f t="shared" si="314"/>
        <v>0.02</v>
      </c>
      <c r="I530" s="328">
        <f t="shared" si="315"/>
        <v>7.8939401442927197</v>
      </c>
      <c r="J530" s="328">
        <f t="shared" si="340"/>
        <v>859</v>
      </c>
      <c r="K530" s="335">
        <f t="shared" si="316"/>
        <v>-1</v>
      </c>
      <c r="L530" s="323">
        <f t="shared" si="317"/>
        <v>5.2682885343439034</v>
      </c>
      <c r="M530" s="323">
        <f t="shared" si="318"/>
        <v>5.2782885343439032</v>
      </c>
      <c r="N530" s="328">
        <f t="shared" si="319"/>
        <v>-7.2889207704015746E-2</v>
      </c>
      <c r="O530" s="328">
        <f t="shared" si="320"/>
        <v>3.062837066290669E-2</v>
      </c>
      <c r="P530" s="332">
        <f t="shared" si="341"/>
        <v>85.761723840213023</v>
      </c>
      <c r="Q530" s="328">
        <f t="shared" si="321"/>
        <v>8361.4932593216618</v>
      </c>
      <c r="R530" s="277">
        <f>IF(H530&gt;0, rate1(1,$L$52,$L$51,$L$54,L530,$L$53,$L$50,P530),"")</f>
        <v>2367.4477738007758</v>
      </c>
      <c r="S530" s="323">
        <f t="shared" si="322"/>
        <v>115.31333762895535</v>
      </c>
      <c r="T530" s="323">
        <f t="shared" si="323"/>
        <v>6.3762645038502525E-4</v>
      </c>
      <c r="U530" s="328">
        <f t="shared" si="324"/>
        <v>5.288288534343903</v>
      </c>
      <c r="V530" s="336">
        <f t="shared" si="325"/>
        <v>5.288288534343903</v>
      </c>
      <c r="W530" s="328">
        <f t="shared" si="326"/>
        <v>1.6826401349234743E-3</v>
      </c>
      <c r="X530" s="328">
        <f t="shared" si="327"/>
        <v>8417.5980136657745</v>
      </c>
      <c r="Y530" s="328">
        <f t="shared" si="342"/>
        <v>86.086992015185118</v>
      </c>
      <c r="Z530" s="108">
        <f>IF(H530&gt;0, rate1(1,$L$52,$L$51,$L$54,U530,$L$53,$L$50,Y530),"")</f>
        <v>2368.5355375914983</v>
      </c>
      <c r="AA530" s="336">
        <f t="shared" si="328"/>
        <v>116.03376452012209</v>
      </c>
      <c r="AB530" s="336">
        <f t="shared" si="329"/>
        <v>-1.4627358688493076E-5</v>
      </c>
      <c r="AC530" s="328">
        <f t="shared" si="330"/>
        <v>6.3762645038502525E-4</v>
      </c>
      <c r="AD530" s="328">
        <f t="shared" si="331"/>
        <v>-31.366327397370629</v>
      </c>
      <c r="AE530" s="328">
        <f t="shared" si="332"/>
        <v>446.06152243779081</v>
      </c>
      <c r="AF530" s="328">
        <f t="shared" si="333"/>
        <v>2174.362192978444</v>
      </c>
      <c r="AG530" s="328">
        <f t="shared" si="334"/>
        <v>2164.5676570057822</v>
      </c>
      <c r="AH530" s="328">
        <f t="shared" si="335"/>
        <v>5.2687204287819727</v>
      </c>
      <c r="AI530" s="328">
        <f t="shared" si="336"/>
        <v>0.2693307355884601</v>
      </c>
      <c r="AJ530" s="328">
        <f t="shared" si="337"/>
        <v>10.870616596199408</v>
      </c>
      <c r="AK530" s="337">
        <f t="shared" si="338"/>
        <v>2000.202843201334</v>
      </c>
      <c r="AL530" s="42">
        <f t="shared" si="343"/>
        <v>33.616063406985177</v>
      </c>
    </row>
    <row r="531" spans="2:38" ht="15" x14ac:dyDescent="0.15">
      <c r="B531" s="328">
        <f t="shared" si="309"/>
        <v>2174.362192978444</v>
      </c>
      <c r="C531" s="328">
        <f t="shared" si="310"/>
        <v>2164.5676570057822</v>
      </c>
      <c r="D531" s="328">
        <f t="shared" si="311"/>
        <v>5.2687204287819727</v>
      </c>
      <c r="E531" s="328">
        <f t="shared" si="339"/>
        <v>221.94132895966661</v>
      </c>
      <c r="F531" s="328">
        <f t="shared" si="312"/>
        <v>222.02722192948386</v>
      </c>
      <c r="G531" s="328">
        <f t="shared" si="313"/>
        <v>9064.3541163521077</v>
      </c>
      <c r="H531" s="313">
        <f t="shared" si="314"/>
        <v>0.02</v>
      </c>
      <c r="I531" s="328">
        <f t="shared" si="315"/>
        <v>7.8356287781294673</v>
      </c>
      <c r="J531" s="328">
        <f t="shared" si="340"/>
        <v>859</v>
      </c>
      <c r="K531" s="335">
        <f t="shared" si="316"/>
        <v>-1</v>
      </c>
      <c r="L531" s="323">
        <f t="shared" si="317"/>
        <v>5.2487204287819731</v>
      </c>
      <c r="M531" s="323">
        <f t="shared" si="318"/>
        <v>5.2587204287819729</v>
      </c>
      <c r="N531" s="328">
        <f t="shared" si="319"/>
        <v>-7.2625439862388674E-2</v>
      </c>
      <c r="O531" s="328">
        <f t="shared" si="320"/>
        <v>3.062837066290669E-2</v>
      </c>
      <c r="P531" s="332">
        <f t="shared" si="341"/>
        <v>85.337450877422995</v>
      </c>
      <c r="Q531" s="328">
        <f t="shared" si="321"/>
        <v>8252.2717914786408</v>
      </c>
      <c r="R531" s="277">
        <f>IF(H531&gt;0, rate1(1,$L$52,$L$51,$L$54,L531,$L$53,$L$50,P531),"")</f>
        <v>2366.0153235671651</v>
      </c>
      <c r="S531" s="323">
        <f t="shared" si="322"/>
        <v>113.87596647587864</v>
      </c>
      <c r="T531" s="323">
        <f t="shared" si="323"/>
        <v>6.4340924051275853E-4</v>
      </c>
      <c r="U531" s="328">
        <f t="shared" si="324"/>
        <v>5.2687204287819727</v>
      </c>
      <c r="V531" s="336">
        <f t="shared" si="325"/>
        <v>5.2687204287819727</v>
      </c>
      <c r="W531" s="328">
        <f t="shared" si="326"/>
        <v>1.6702107215778028E-3</v>
      </c>
      <c r="X531" s="328">
        <f t="shared" si="327"/>
        <v>8307.8950538435238</v>
      </c>
      <c r="Y531" s="328">
        <f t="shared" si="342"/>
        <v>85.662315418226584</v>
      </c>
      <c r="Z531" s="108">
        <f>IF(H531&gt;0, rate1(1,$L$52,$L$51,$L$54,U531,$L$53,$L$50,Y531),"")</f>
        <v>2367.1135343861561</v>
      </c>
      <c r="AA531" s="336">
        <f t="shared" si="328"/>
        <v>114.5903428956865</v>
      </c>
      <c r="AB531" s="336">
        <f t="shared" si="329"/>
        <v>-1.4703809135531957E-5</v>
      </c>
      <c r="AC531" s="328">
        <f t="shared" si="330"/>
        <v>6.4340924051275853E-4</v>
      </c>
      <c r="AD531" s="328">
        <f t="shared" si="331"/>
        <v>-31.08441523789929</v>
      </c>
      <c r="AE531" s="328">
        <f t="shared" si="332"/>
        <v>440.13162392652453</v>
      </c>
      <c r="AF531" s="328">
        <f t="shared" si="333"/>
        <v>2174.288924129341</v>
      </c>
      <c r="AG531" s="328">
        <f t="shared" si="334"/>
        <v>2164.5670135965415</v>
      </c>
      <c r="AH531" s="328">
        <f t="shared" si="335"/>
        <v>5.2491505841136501</v>
      </c>
      <c r="AI531" s="328">
        <f t="shared" si="336"/>
        <v>0.27193790086816139</v>
      </c>
      <c r="AJ531" s="328">
        <f t="shared" si="337"/>
        <v>10.870692134505205</v>
      </c>
      <c r="AK531" s="337">
        <f t="shared" si="338"/>
        <v>2000.2053138310616</v>
      </c>
      <c r="AL531" s="42">
        <f t="shared" si="343"/>
        <v>33.616294762087044</v>
      </c>
    </row>
    <row r="532" spans="2:38" ht="15" x14ac:dyDescent="0.15">
      <c r="B532" s="328">
        <f t="shared" si="309"/>
        <v>2174.288924129341</v>
      </c>
      <c r="C532" s="328">
        <f t="shared" si="310"/>
        <v>2164.5670135965415</v>
      </c>
      <c r="D532" s="328">
        <f t="shared" si="311"/>
        <v>5.2491505841136501</v>
      </c>
      <c r="E532" s="328">
        <f t="shared" si="339"/>
        <v>221.77018082740136</v>
      </c>
      <c r="F532" s="328">
        <f t="shared" si="312"/>
        <v>221.85575489353397</v>
      </c>
      <c r="G532" s="328">
        <f t="shared" si="313"/>
        <v>8956.4194896121426</v>
      </c>
      <c r="H532" s="313">
        <f t="shared" si="314"/>
        <v>0.02</v>
      </c>
      <c r="I532" s="328">
        <f t="shared" si="315"/>
        <v>7.7775284262395878</v>
      </c>
      <c r="J532" s="328">
        <f t="shared" si="340"/>
        <v>859</v>
      </c>
      <c r="K532" s="335">
        <f t="shared" si="316"/>
        <v>-1</v>
      </c>
      <c r="L532" s="323">
        <f t="shared" si="317"/>
        <v>5.2291505841136505</v>
      </c>
      <c r="M532" s="323">
        <f t="shared" si="318"/>
        <v>5.2391505841136503</v>
      </c>
      <c r="N532" s="328">
        <f t="shared" si="319"/>
        <v>-7.2361602494904531E-2</v>
      </c>
      <c r="O532" s="328">
        <f t="shared" si="320"/>
        <v>3.062837066290669E-2</v>
      </c>
      <c r="P532" s="332">
        <f t="shared" si="341"/>
        <v>84.913667758029845</v>
      </c>
      <c r="Q532" s="328">
        <f t="shared" si="321"/>
        <v>8143.9816542173467</v>
      </c>
      <c r="R532" s="277">
        <f>IF(H532&gt;0, rate1(1,$L$52,$L$51,$L$54,L532,$L$53,$L$50,P532),"")</f>
        <v>2364.568932506068</v>
      </c>
      <c r="S532" s="323">
        <f t="shared" si="322"/>
        <v>112.45037633251411</v>
      </c>
      <c r="T532" s="323">
        <f t="shared" si="323"/>
        <v>6.4927194394581896E-4</v>
      </c>
      <c r="U532" s="328">
        <f t="shared" si="324"/>
        <v>5.2491505841136501</v>
      </c>
      <c r="V532" s="336">
        <f t="shared" si="325"/>
        <v>5.2491505841136501</v>
      </c>
      <c r="W532" s="328">
        <f t="shared" si="326"/>
        <v>1.6578262871611571E-3</v>
      </c>
      <c r="X532" s="328">
        <f t="shared" si="327"/>
        <v>8199.1261544261906</v>
      </c>
      <c r="Y532" s="328">
        <f t="shared" si="342"/>
        <v>85.238127626178212</v>
      </c>
      <c r="Z532" s="108">
        <f>IF(H532&gt;0, rate1(1,$L$52,$L$51,$L$54,U532,$L$53,$L$50,Y532),"")</f>
        <v>2365.6777365260677</v>
      </c>
      <c r="AA532" s="336">
        <f t="shared" si="328"/>
        <v>113.15873703845826</v>
      </c>
      <c r="AB532" s="336">
        <f t="shared" si="329"/>
        <v>-1.4781071282861386E-5</v>
      </c>
      <c r="AC532" s="328">
        <f t="shared" si="330"/>
        <v>6.4927194394581896E-4</v>
      </c>
      <c r="AD532" s="328">
        <f t="shared" si="331"/>
        <v>-30.803733607298732</v>
      </c>
      <c r="AE532" s="328">
        <f t="shared" si="332"/>
        <v>434.26273078789768</v>
      </c>
      <c r="AF532" s="328">
        <f t="shared" si="333"/>
        <v>2174.2159132549023</v>
      </c>
      <c r="AG532" s="328">
        <f t="shared" si="334"/>
        <v>2164.5663643245975</v>
      </c>
      <c r="AH532" s="328">
        <f t="shared" si="335"/>
        <v>5.2295789996547608</v>
      </c>
      <c r="AI532" s="328">
        <f t="shared" si="336"/>
        <v>0.27458363975783678</v>
      </c>
      <c r="AJ532" s="328">
        <f t="shared" si="337"/>
        <v>10.870768407738471</v>
      </c>
      <c r="AK532" s="337">
        <f t="shared" si="338"/>
        <v>2000.2077787724927</v>
      </c>
      <c r="AL532" s="42">
        <f t="shared" si="343"/>
        <v>33.616528356743892</v>
      </c>
    </row>
    <row r="533" spans="2:38" ht="15" x14ac:dyDescent="0.15">
      <c r="B533" s="328">
        <f t="shared" si="309"/>
        <v>2174.2159132549023</v>
      </c>
      <c r="C533" s="328">
        <f t="shared" si="310"/>
        <v>2164.5663643245975</v>
      </c>
      <c r="D533" s="328">
        <f t="shared" si="311"/>
        <v>5.2295789996547608</v>
      </c>
      <c r="E533" s="328">
        <f t="shared" si="339"/>
        <v>221.59967082745138</v>
      </c>
      <c r="F533" s="328">
        <f t="shared" si="312"/>
        <v>221.68492582742635</v>
      </c>
      <c r="G533" s="328">
        <f t="shared" si="313"/>
        <v>8849.4095682666521</v>
      </c>
      <c r="H533" s="313">
        <f t="shared" si="314"/>
        <v>0.02</v>
      </c>
      <c r="I533" s="328">
        <f t="shared" si="315"/>
        <v>7.7196391442437751</v>
      </c>
      <c r="J533" s="328">
        <f t="shared" si="340"/>
        <v>859</v>
      </c>
      <c r="K533" s="335">
        <f t="shared" si="316"/>
        <v>-1</v>
      </c>
      <c r="L533" s="323">
        <f t="shared" si="317"/>
        <v>5.2095789996547612</v>
      </c>
      <c r="M533" s="323">
        <f t="shared" si="318"/>
        <v>5.219578999654761</v>
      </c>
      <c r="N533" s="328">
        <f t="shared" si="319"/>
        <v>-7.2097695580069399E-2</v>
      </c>
      <c r="O533" s="328">
        <f t="shared" si="320"/>
        <v>3.062837066290669E-2</v>
      </c>
      <c r="P533" s="332">
        <f t="shared" si="341"/>
        <v>84.490375920981478</v>
      </c>
      <c r="Q533" s="328">
        <f t="shared" si="321"/>
        <v>8036.617641058252</v>
      </c>
      <c r="R533" s="277">
        <f>IF(H533&gt;0, rate1(1,$L$52,$L$51,$L$54,L533,$L$53,$L$50,P533),"")</f>
        <v>2363.1084040443802</v>
      </c>
      <c r="S533" s="323">
        <f t="shared" si="322"/>
        <v>111.03650090318961</v>
      </c>
      <c r="T533" s="323">
        <f t="shared" si="323"/>
        <v>6.5521617816165505E-4</v>
      </c>
      <c r="U533" s="328">
        <f t="shared" si="324"/>
        <v>5.2295789996547608</v>
      </c>
      <c r="V533" s="336">
        <f t="shared" si="325"/>
        <v>5.2295789996547608</v>
      </c>
      <c r="W533" s="328">
        <f t="shared" si="326"/>
        <v>1.6454868435573644E-3</v>
      </c>
      <c r="X533" s="328">
        <f t="shared" si="327"/>
        <v>8091.2860987164422</v>
      </c>
      <c r="Y533" s="328">
        <f t="shared" si="342"/>
        <v>84.814430071452335</v>
      </c>
      <c r="Z533" s="108">
        <f>IF(H533&gt;0, rate1(1,$L$52,$L$51,$L$54,U533,$L$53,$L$50,Y533),"")</f>
        <v>2364.2279501326825</v>
      </c>
      <c r="AA533" s="336">
        <f t="shared" si="328"/>
        <v>111.73888053818614</v>
      </c>
      <c r="AB533" s="336">
        <f t="shared" si="329"/>
        <v>-1.4859160897783777E-5</v>
      </c>
      <c r="AC533" s="328">
        <f t="shared" si="330"/>
        <v>6.5521617816165505E-4</v>
      </c>
      <c r="AD533" s="328">
        <f t="shared" si="331"/>
        <v>-30.524276821299118</v>
      </c>
      <c r="AE533" s="328">
        <f t="shared" si="332"/>
        <v>428.45432053169696</v>
      </c>
      <c r="AF533" s="328">
        <f t="shared" si="333"/>
        <v>2174.1431603431442</v>
      </c>
      <c r="AG533" s="328">
        <f t="shared" si="334"/>
        <v>2164.5657091084195</v>
      </c>
      <c r="AH533" s="328">
        <f t="shared" si="335"/>
        <v>5.2100056747149237</v>
      </c>
      <c r="AI533" s="328">
        <f t="shared" si="336"/>
        <v>0.27726877744595835</v>
      </c>
      <c r="AJ533" s="328">
        <f t="shared" si="337"/>
        <v>10.870845426843317</v>
      </c>
      <c r="AK533" s="337">
        <f t="shared" si="338"/>
        <v>2000.2102380587553</v>
      </c>
      <c r="AL533" s="42">
        <f t="shared" si="343"/>
        <v>33.616764224090446</v>
      </c>
    </row>
    <row r="534" spans="2:38" ht="15" x14ac:dyDescent="0.15">
      <c r="B534" s="328">
        <f t="shared" si="309"/>
        <v>2174.1431603431442</v>
      </c>
      <c r="C534" s="328">
        <f t="shared" si="310"/>
        <v>2164.5657091084195</v>
      </c>
      <c r="D534" s="328">
        <f t="shared" si="311"/>
        <v>5.2100056747149237</v>
      </c>
      <c r="E534" s="328">
        <f t="shared" si="339"/>
        <v>221.42979928805161</v>
      </c>
      <c r="F534" s="328">
        <f t="shared" si="312"/>
        <v>221.51473505775149</v>
      </c>
      <c r="G534" s="328">
        <f t="shared" si="313"/>
        <v>8743.3191660622506</v>
      </c>
      <c r="H534" s="313">
        <f t="shared" si="314"/>
        <v>0.02</v>
      </c>
      <c r="I534" s="328">
        <f t="shared" si="315"/>
        <v>7.6619609877798212</v>
      </c>
      <c r="J534" s="328">
        <f t="shared" si="340"/>
        <v>859</v>
      </c>
      <c r="K534" s="335">
        <f t="shared" si="316"/>
        <v>-1</v>
      </c>
      <c r="L534" s="323">
        <f t="shared" si="317"/>
        <v>5.1900056747149241</v>
      </c>
      <c r="M534" s="323">
        <f t="shared" si="318"/>
        <v>5.2000056747149239</v>
      </c>
      <c r="N534" s="328">
        <f t="shared" si="319"/>
        <v>-7.1833719096272119E-2</v>
      </c>
      <c r="O534" s="328">
        <f t="shared" si="320"/>
        <v>3.062837066290669E-2</v>
      </c>
      <c r="P534" s="332">
        <f t="shared" si="341"/>
        <v>84.067576814086237</v>
      </c>
      <c r="Q534" s="328">
        <f t="shared" si="321"/>
        <v>7930.174564576444</v>
      </c>
      <c r="R534" s="277">
        <f>IF(H534&gt;0, rate1(1,$L$52,$L$51,$L$54,L534,$L$53,$L$50,P534),"")</f>
        <v>2361.6335379631428</v>
      </c>
      <c r="S534" s="323">
        <f t="shared" si="322"/>
        <v>109.6342741097704</v>
      </c>
      <c r="T534" s="323">
        <f t="shared" si="323"/>
        <v>6.6124360552809647E-4</v>
      </c>
      <c r="U534" s="328">
        <f t="shared" si="324"/>
        <v>5.2100056747149237</v>
      </c>
      <c r="V534" s="336">
        <f t="shared" si="325"/>
        <v>5.2100056747149237</v>
      </c>
      <c r="W534" s="328">
        <f t="shared" si="326"/>
        <v>1.633192402600514E-3</v>
      </c>
      <c r="X534" s="328">
        <f t="shared" si="327"/>
        <v>7984.3696891056879</v>
      </c>
      <c r="Y534" s="328">
        <f t="shared" si="342"/>
        <v>84.391224195255518</v>
      </c>
      <c r="Z534" s="108">
        <f>IF(H534&gt;0, rate1(1,$L$52,$L$51,$L$54,U534,$L$53,$L$50,Y534),"")</f>
        <v>2362.7639777434083</v>
      </c>
      <c r="AA534" s="336">
        <f t="shared" si="328"/>
        <v>110.33070720293935</v>
      </c>
      <c r="AB534" s="336">
        <f t="shared" si="329"/>
        <v>-1.4938094194972936E-5</v>
      </c>
      <c r="AC534" s="328">
        <f t="shared" si="330"/>
        <v>6.6124360552809647E-4</v>
      </c>
      <c r="AD534" s="328">
        <f t="shared" si="331"/>
        <v>-30.246039179505068</v>
      </c>
      <c r="AE534" s="328">
        <f t="shared" si="332"/>
        <v>422.70587410457756</v>
      </c>
      <c r="AF534" s="328">
        <f t="shared" si="333"/>
        <v>2174.0706653804423</v>
      </c>
      <c r="AG534" s="328">
        <f t="shared" si="334"/>
        <v>2164.565047864814</v>
      </c>
      <c r="AH534" s="328">
        <f t="shared" si="335"/>
        <v>5.1904306085974259</v>
      </c>
      <c r="AI534" s="328">
        <f t="shared" si="336"/>
        <v>0.27999416289557122</v>
      </c>
      <c r="AJ534" s="328">
        <f t="shared" si="337"/>
        <v>10.870923202999677</v>
      </c>
      <c r="AK534" s="337">
        <f t="shared" si="338"/>
        <v>2000.2126917237274</v>
      </c>
      <c r="AL534" s="42">
        <f t="shared" si="343"/>
        <v>33.617002397970275</v>
      </c>
    </row>
    <row r="535" spans="2:38" ht="15" x14ac:dyDescent="0.15">
      <c r="B535" s="328">
        <f t="shared" si="309"/>
        <v>2174.0706653804423</v>
      </c>
      <c r="C535" s="328">
        <f t="shared" si="310"/>
        <v>2164.565047864814</v>
      </c>
      <c r="D535" s="328">
        <f t="shared" si="311"/>
        <v>5.1904306085974259</v>
      </c>
      <c r="E535" s="328">
        <f t="shared" si="339"/>
        <v>221.26056654081592</v>
      </c>
      <c r="F535" s="328">
        <f t="shared" si="312"/>
        <v>221.34518291443376</v>
      </c>
      <c r="G535" s="328">
        <f t="shared" si="313"/>
        <v>8638.1431157305633</v>
      </c>
      <c r="H535" s="313">
        <f t="shared" si="314"/>
        <v>0.02</v>
      </c>
      <c r="I535" s="328">
        <f t="shared" si="315"/>
        <v>7.6044940125026192</v>
      </c>
      <c r="J535" s="328">
        <f t="shared" si="340"/>
        <v>859</v>
      </c>
      <c r="K535" s="335">
        <f t="shared" si="316"/>
        <v>-1</v>
      </c>
      <c r="L535" s="323">
        <f t="shared" si="317"/>
        <v>5.1704306085974263</v>
      </c>
      <c r="M535" s="323">
        <f t="shared" si="318"/>
        <v>5.1804306085974261</v>
      </c>
      <c r="N535" s="328">
        <f t="shared" si="319"/>
        <v>-7.1569673021812719E-2</v>
      </c>
      <c r="O535" s="328">
        <f t="shared" si="320"/>
        <v>3.062837066290669E-2</v>
      </c>
      <c r="P535" s="332">
        <f t="shared" si="341"/>
        <v>83.645271894101256</v>
      </c>
      <c r="Q535" s="328">
        <f t="shared" si="321"/>
        <v>7824.6472563380539</v>
      </c>
      <c r="R535" s="277">
        <f>IF(H535&gt;0, rate1(1,$L$52,$L$51,$L$54,L535,$L$53,$L$50,P535),"")</f>
        <v>2360.1441303134507</v>
      </c>
      <c r="S535" s="323">
        <f t="shared" si="322"/>
        <v>108.24363009031255</v>
      </c>
      <c r="T535" s="323">
        <f t="shared" si="323"/>
        <v>6.6735593490766865E-4</v>
      </c>
      <c r="U535" s="328">
        <f t="shared" si="324"/>
        <v>5.1904306085974259</v>
      </c>
      <c r="V535" s="336">
        <f t="shared" si="325"/>
        <v>5.1904306085974259</v>
      </c>
      <c r="W535" s="328">
        <f t="shared" si="326"/>
        <v>1.6209429761708805E-3</v>
      </c>
      <c r="X535" s="328">
        <f t="shared" si="327"/>
        <v>7878.3717470105603</v>
      </c>
      <c r="Y535" s="328">
        <f t="shared" si="342"/>
        <v>83.968511447675837</v>
      </c>
      <c r="Z535" s="108">
        <f>IF(H535&gt;0, rate1(1,$L$52,$L$51,$L$54,U535,$L$53,$L$50,Y535),"")</f>
        <v>2361.2856182292185</v>
      </c>
      <c r="AA535" s="336">
        <f t="shared" si="328"/>
        <v>108.93415105777322</v>
      </c>
      <c r="AB535" s="336">
        <f t="shared" si="329"/>
        <v>-1.5017887853708588E-5</v>
      </c>
      <c r="AC535" s="328">
        <f t="shared" si="330"/>
        <v>6.6735593490766865E-4</v>
      </c>
      <c r="AD535" s="328">
        <f t="shared" si="331"/>
        <v>-29.969014964656125</v>
      </c>
      <c r="AE535" s="328">
        <f t="shared" si="332"/>
        <v>417.01687591745264</v>
      </c>
      <c r="AF535" s="328">
        <f t="shared" si="333"/>
        <v>2173.9984283514855</v>
      </c>
      <c r="AG535" s="328">
        <f t="shared" si="334"/>
        <v>2164.5643805088789</v>
      </c>
      <c r="AH535" s="328">
        <f t="shared" si="335"/>
        <v>5.1708538005994784</v>
      </c>
      <c r="AI535" s="328">
        <f t="shared" si="336"/>
        <v>0.282760669713437</v>
      </c>
      <c r="AJ535" s="328">
        <f t="shared" si="337"/>
        <v>10.871001747630153</v>
      </c>
      <c r="AK535" s="337">
        <f t="shared" si="338"/>
        <v>2000.2151398020583</v>
      </c>
      <c r="AL535" s="42">
        <f t="shared" si="343"/>
        <v>33.6172429129562</v>
      </c>
    </row>
    <row r="536" spans="2:38" ht="15" x14ac:dyDescent="0.15">
      <c r="B536" s="328">
        <f t="shared" si="309"/>
        <v>2173.9984283514855</v>
      </c>
      <c r="C536" s="328">
        <f t="shared" si="310"/>
        <v>2164.5643805088789</v>
      </c>
      <c r="D536" s="328">
        <f t="shared" si="311"/>
        <v>5.1708538005994784</v>
      </c>
      <c r="E536" s="328">
        <f t="shared" si="339"/>
        <v>221.09197292083323</v>
      </c>
      <c r="F536" s="328">
        <f t="shared" si="312"/>
        <v>221.17626973082457</v>
      </c>
      <c r="G536" s="328">
        <f t="shared" si="313"/>
        <v>8533.8762689264113</v>
      </c>
      <c r="H536" s="313">
        <f t="shared" si="314"/>
        <v>0.02</v>
      </c>
      <c r="I536" s="328">
        <f t="shared" si="315"/>
        <v>7.5472382740852488</v>
      </c>
      <c r="J536" s="328">
        <f t="shared" si="340"/>
        <v>859</v>
      </c>
      <c r="K536" s="335">
        <f t="shared" si="316"/>
        <v>-1</v>
      </c>
      <c r="L536" s="323">
        <f t="shared" si="317"/>
        <v>5.1508538005994788</v>
      </c>
      <c r="M536" s="323">
        <f t="shared" si="318"/>
        <v>5.1608538005994786</v>
      </c>
      <c r="N536" s="328">
        <f t="shared" si="319"/>
        <v>-7.1305557334902403E-2</v>
      </c>
      <c r="O536" s="328">
        <f t="shared" si="320"/>
        <v>3.062837066290669E-2</v>
      </c>
      <c r="P536" s="332">
        <f t="shared" si="341"/>
        <v>83.22346262683061</v>
      </c>
      <c r="Q536" s="328">
        <f t="shared" si="321"/>
        <v>7720.0305668385481</v>
      </c>
      <c r="R536" s="277">
        <f>IF(H536&gt;0, rate1(1,$L$52,$L$51,$L$54,L536,$L$53,$L$50,P536),"")</f>
        <v>2358.6399733300677</v>
      </c>
      <c r="S536" s="323">
        <f t="shared" si="322"/>
        <v>106.86450319772244</v>
      </c>
      <c r="T536" s="323">
        <f t="shared" si="323"/>
        <v>6.7355492333181295E-4</v>
      </c>
      <c r="U536" s="328">
        <f t="shared" si="324"/>
        <v>5.1708538005994784</v>
      </c>
      <c r="V536" s="336">
        <f t="shared" si="325"/>
        <v>5.1708538005994784</v>
      </c>
      <c r="W536" s="328">
        <f t="shared" si="326"/>
        <v>1.6087385761309747E-3</v>
      </c>
      <c r="X536" s="328">
        <f t="shared" si="327"/>
        <v>7773.2871128111983</v>
      </c>
      <c r="Y536" s="328">
        <f t="shared" si="342"/>
        <v>83.546293287780188</v>
      </c>
      <c r="Z536" s="108">
        <f>IF(H536&gt;0, rate1(1,$L$52,$L$51,$L$54,U536,$L$53,$L$50,Y536),"")</f>
        <v>2359.7926667100237</v>
      </c>
      <c r="AA536" s="336">
        <f t="shared" si="328"/>
        <v>107.54914634340098</v>
      </c>
      <c r="AB536" s="336">
        <f t="shared" si="329"/>
        <v>-1.5098559034401973E-5</v>
      </c>
      <c r="AC536" s="328">
        <f t="shared" si="330"/>
        <v>6.7355492333181295E-4</v>
      </c>
      <c r="AD536" s="328">
        <f t="shared" si="331"/>
        <v>-29.693198441884764</v>
      </c>
      <c r="AE536" s="328">
        <f t="shared" si="332"/>
        <v>411.3868137863962</v>
      </c>
      <c r="AF536" s="328">
        <f t="shared" si="333"/>
        <v>2173.9264492392272</v>
      </c>
      <c r="AG536" s="328">
        <f t="shared" si="334"/>
        <v>2164.5637069539557</v>
      </c>
      <c r="AH536" s="328">
        <f t="shared" si="335"/>
        <v>5.151275250011472</v>
      </c>
      <c r="AI536" s="328">
        <f t="shared" si="336"/>
        <v>0.28556919705759426</v>
      </c>
      <c r="AJ536" s="328">
        <f t="shared" si="337"/>
        <v>10.871081072407113</v>
      </c>
      <c r="AK536" s="337">
        <f t="shared" si="338"/>
        <v>2000.2175823291907</v>
      </c>
      <c r="AL536" s="42">
        <f t="shared" si="343"/>
        <v>33.617485804371483</v>
      </c>
    </row>
    <row r="537" spans="2:38" ht="15" x14ac:dyDescent="0.15">
      <c r="B537" s="328">
        <f t="shared" si="309"/>
        <v>2173.9264492392272</v>
      </c>
      <c r="C537" s="328">
        <f t="shared" si="310"/>
        <v>2164.5637069539557</v>
      </c>
      <c r="D537" s="328">
        <f t="shared" si="311"/>
        <v>5.151275250011472</v>
      </c>
      <c r="E537" s="328">
        <f t="shared" si="339"/>
        <v>220.92401876675686</v>
      </c>
      <c r="F537" s="328">
        <f t="shared" si="312"/>
        <v>221.00799584379504</v>
      </c>
      <c r="G537" s="328">
        <f t="shared" si="313"/>
        <v>8430.5134961608237</v>
      </c>
      <c r="H537" s="313">
        <f t="shared" si="314"/>
        <v>0.02</v>
      </c>
      <c r="I537" s="328">
        <f t="shared" si="315"/>
        <v>7.4901938282171621</v>
      </c>
      <c r="J537" s="328">
        <f t="shared" si="340"/>
        <v>859</v>
      </c>
      <c r="K537" s="335">
        <f t="shared" si="316"/>
        <v>-1</v>
      </c>
      <c r="L537" s="323">
        <f t="shared" si="317"/>
        <v>5.1312752500114724</v>
      </c>
      <c r="M537" s="323">
        <f t="shared" si="318"/>
        <v>5.1412752500114722</v>
      </c>
      <c r="N537" s="328">
        <f t="shared" si="319"/>
        <v>-7.1041372013663562E-2</v>
      </c>
      <c r="O537" s="328">
        <f t="shared" si="320"/>
        <v>3.062837066290669E-2</v>
      </c>
      <c r="P537" s="332">
        <f t="shared" si="341"/>
        <v>82.802150487203065</v>
      </c>
      <c r="Q537" s="328">
        <f t="shared" si="321"/>
        <v>7616.3193654355618</v>
      </c>
      <c r="R537" s="277">
        <f>IF(H537&gt;0, rate1(1,$L$52,$L$51,$L$54,L537,$L$53,$L$50,P537),"")</f>
        <v>2357.1208553425663</v>
      </c>
      <c r="S537" s="323">
        <f t="shared" si="322"/>
        <v>105.49682799832613</v>
      </c>
      <c r="T537" s="323">
        <f t="shared" si="323"/>
        <v>6.7984237774950957E-4</v>
      </c>
      <c r="U537" s="328">
        <f t="shared" si="324"/>
        <v>5.151275250011472</v>
      </c>
      <c r="V537" s="336">
        <f t="shared" si="325"/>
        <v>5.151275250011472</v>
      </c>
      <c r="W537" s="328">
        <f t="shared" si="326"/>
        <v>1.5965792143433077E-3</v>
      </c>
      <c r="X537" s="328">
        <f t="shared" si="327"/>
        <v>7669.110645784287</v>
      </c>
      <c r="Y537" s="328">
        <f t="shared" si="342"/>
        <v>83.124571183690946</v>
      </c>
      <c r="Z537" s="108">
        <f>IF(H537&gt;0, rate1(1,$L$52,$L$51,$L$54,U537,$L$53,$L$50,Y537),"")</f>
        <v>2358.2849144676202</v>
      </c>
      <c r="AA537" s="336">
        <f t="shared" si="328"/>
        <v>106.17562751477848</v>
      </c>
      <c r="AB537" s="336">
        <f t="shared" si="329"/>
        <v>-1.5180125396627356E-5</v>
      </c>
      <c r="AC537" s="328">
        <f t="shared" si="330"/>
        <v>6.7984237774950957E-4</v>
      </c>
      <c r="AD537" s="328">
        <f t="shared" si="331"/>
        <v>-29.418583857932248</v>
      </c>
      <c r="AE537" s="328">
        <f t="shared" si="332"/>
        <v>405.8151789324653</v>
      </c>
      <c r="AF537" s="328">
        <f t="shared" si="333"/>
        <v>2173.8547280248358</v>
      </c>
      <c r="AG537" s="328">
        <f t="shared" si="334"/>
        <v>2164.5630271115779</v>
      </c>
      <c r="AH537" s="328">
        <f t="shared" si="335"/>
        <v>5.131694956117598</v>
      </c>
      <c r="AI537" s="328">
        <f t="shared" si="336"/>
        <v>0.28842067058572879</v>
      </c>
      <c r="AJ537" s="328">
        <f t="shared" si="337"/>
        <v>10.871161189260054</v>
      </c>
      <c r="AK537" s="337">
        <f t="shared" si="338"/>
        <v>2000.2200193413846</v>
      </c>
      <c r="AL537" s="42">
        <f t="shared" si="343"/>
        <v>33.617731108311759</v>
      </c>
    </row>
    <row r="538" spans="2:38" ht="15" x14ac:dyDescent="0.15">
      <c r="B538" s="328">
        <f t="shared" si="309"/>
        <v>2173.8547280248358</v>
      </c>
      <c r="C538" s="328">
        <f t="shared" si="310"/>
        <v>2164.5630271115779</v>
      </c>
      <c r="D538" s="328">
        <f t="shared" si="311"/>
        <v>5.131694956117598</v>
      </c>
      <c r="E538" s="328">
        <f t="shared" si="339"/>
        <v>220.75670442091473</v>
      </c>
      <c r="F538" s="328">
        <f t="shared" si="312"/>
        <v>220.84036159383578</v>
      </c>
      <c r="G538" s="328">
        <f t="shared" si="313"/>
        <v>8328.049686741022</v>
      </c>
      <c r="H538" s="313">
        <f t="shared" si="314"/>
        <v>0.02</v>
      </c>
      <c r="I538" s="328">
        <f t="shared" si="315"/>
        <v>7.4333607306063643</v>
      </c>
      <c r="J538" s="328">
        <f t="shared" si="340"/>
        <v>859</v>
      </c>
      <c r="K538" s="335">
        <f t="shared" si="316"/>
        <v>-1</v>
      </c>
      <c r="L538" s="323">
        <f t="shared" si="317"/>
        <v>5.1116949561175984</v>
      </c>
      <c r="M538" s="323">
        <f t="shared" si="318"/>
        <v>5.1216949561175982</v>
      </c>
      <c r="N538" s="328">
        <f t="shared" si="319"/>
        <v>-7.0777117036101345E-2</v>
      </c>
      <c r="O538" s="328">
        <f t="shared" si="320"/>
        <v>3.062837066290669E-2</v>
      </c>
      <c r="P538" s="332">
        <f t="shared" si="341"/>
        <v>82.381336959380292</v>
      </c>
      <c r="Q538" s="328">
        <f t="shared" si="321"/>
        <v>7513.5085402891946</v>
      </c>
      <c r="R538" s="277">
        <f>IF(H538&gt;0, rate1(1,$L$52,$L$51,$L$54,L538,$L$53,$L$50,P538),"")</f>
        <v>2355.5865606840871</v>
      </c>
      <c r="S538" s="323">
        <f t="shared" si="322"/>
        <v>104.14053927051765</v>
      </c>
      <c r="T538" s="323">
        <f t="shared" si="323"/>
        <v>6.862201568528421E-4</v>
      </c>
      <c r="U538" s="328">
        <f t="shared" si="324"/>
        <v>5.131694956117598</v>
      </c>
      <c r="V538" s="336">
        <f t="shared" si="325"/>
        <v>5.131694956117598</v>
      </c>
      <c r="W538" s="328">
        <f t="shared" si="326"/>
        <v>1.584464902702365E-3</v>
      </c>
      <c r="X538" s="328">
        <f t="shared" si="327"/>
        <v>7565.8372240430763</v>
      </c>
      <c r="Y538" s="328">
        <f t="shared" si="342"/>
        <v>82.703346612693352</v>
      </c>
      <c r="Z538" s="108">
        <f>IF(H538&gt;0, rate1(1,$L$52,$L$51,$L$54,U538,$L$53,$L$50,Y538),"")</f>
        <v>2356.7621488563245</v>
      </c>
      <c r="AA538" s="336">
        <f t="shared" si="328"/>
        <v>104.81352923976182</v>
      </c>
      <c r="AB538" s="336">
        <f t="shared" si="329"/>
        <v>-1.5262605118095687E-5</v>
      </c>
      <c r="AC538" s="328">
        <f t="shared" si="330"/>
        <v>6.862201568528421E-4</v>
      </c>
      <c r="AD538" s="328">
        <f t="shared" si="331"/>
        <v>-29.145165440380588</v>
      </c>
      <c r="AE538" s="328">
        <f t="shared" si="332"/>
        <v>400.30146589336027</v>
      </c>
      <c r="AF538" s="328">
        <f t="shared" si="333"/>
        <v>2173.7832646876427</v>
      </c>
      <c r="AG538" s="328">
        <f t="shared" si="334"/>
        <v>2164.5623408914212</v>
      </c>
      <c r="AH538" s="328">
        <f t="shared" si="335"/>
        <v>5.1121129181949696</v>
      </c>
      <c r="AI538" s="328">
        <f t="shared" si="336"/>
        <v>0.29131604344590784</v>
      </c>
      <c r="AJ538" s="328">
        <f t="shared" si="337"/>
        <v>10.871242110383234</v>
      </c>
      <c r="AK538" s="337">
        <f t="shared" si="338"/>
        <v>2000.2224508757406</v>
      </c>
      <c r="AL538" s="42">
        <f t="shared" si="343"/>
        <v>33.617978861667794</v>
      </c>
    </row>
    <row r="539" spans="2:38" ht="15" x14ac:dyDescent="0.15">
      <c r="B539" s="328">
        <f t="shared" si="309"/>
        <v>2173.7832646876427</v>
      </c>
      <c r="C539" s="328">
        <f t="shared" si="310"/>
        <v>2164.5623408914212</v>
      </c>
      <c r="D539" s="328">
        <f t="shared" si="311"/>
        <v>5.1121129181949696</v>
      </c>
      <c r="E539" s="328">
        <f t="shared" si="339"/>
        <v>220.59003022940229</v>
      </c>
      <c r="F539" s="328">
        <f t="shared" si="312"/>
        <v>220.67336732515849</v>
      </c>
      <c r="G539" s="328">
        <f t="shared" si="313"/>
        <v>8226.479748702608</v>
      </c>
      <c r="H539" s="313">
        <f t="shared" si="314"/>
        <v>0.02</v>
      </c>
      <c r="I539" s="328">
        <f t="shared" si="315"/>
        <v>7.3767390369772334</v>
      </c>
      <c r="J539" s="328">
        <f t="shared" si="340"/>
        <v>859</v>
      </c>
      <c r="K539" s="335">
        <f t="shared" si="316"/>
        <v>-1</v>
      </c>
      <c r="L539" s="323">
        <f t="shared" si="317"/>
        <v>5.09211291819497</v>
      </c>
      <c r="M539" s="323">
        <f t="shared" si="318"/>
        <v>5.1021129181949698</v>
      </c>
      <c r="N539" s="328">
        <f t="shared" si="319"/>
        <v>-7.0512792380146294E-2</v>
      </c>
      <c r="O539" s="328">
        <f t="shared" si="320"/>
        <v>3.062837066290669E-2</v>
      </c>
      <c r="P539" s="332">
        <f t="shared" si="341"/>
        <v>81.961023536834787</v>
      </c>
      <c r="Q539" s="328">
        <f t="shared" si="321"/>
        <v>7411.5929982939087</v>
      </c>
      <c r="R539" s="277">
        <f>IF(H539&gt;0, rate1(1,$L$52,$L$51,$L$54,L539,$L$53,$L$50,P539),"")</f>
        <v>2354.0368695974353</v>
      </c>
      <c r="S539" s="323">
        <f t="shared" si="322"/>
        <v>102.79557200327625</v>
      </c>
      <c r="T539" s="323">
        <f t="shared" si="323"/>
        <v>6.926901729858826E-4</v>
      </c>
      <c r="U539" s="328">
        <f t="shared" si="324"/>
        <v>5.1121129181949696</v>
      </c>
      <c r="V539" s="336">
        <f t="shared" si="325"/>
        <v>5.1121129181949696</v>
      </c>
      <c r="W539" s="328">
        <f t="shared" si="326"/>
        <v>1.5723956530706573E-3</v>
      </c>
      <c r="X539" s="328">
        <f t="shared" si="327"/>
        <v>7463.4617444696905</v>
      </c>
      <c r="Y539" s="328">
        <f t="shared" si="342"/>
        <v>82.282621061312298</v>
      </c>
      <c r="Z539" s="108">
        <f>IF(H539&gt;0, rate1(1,$L$52,$L$51,$L$54,U539,$L$53,$L$50,Y539),"")</f>
        <v>2355.2241532109956</v>
      </c>
      <c r="AA539" s="336">
        <f t="shared" si="328"/>
        <v>103.46278639764409</v>
      </c>
      <c r="AB539" s="336">
        <f t="shared" si="329"/>
        <v>-1.5346016913578792E-5</v>
      </c>
      <c r="AC539" s="328">
        <f t="shared" si="330"/>
        <v>6.926901729858826E-4</v>
      </c>
      <c r="AD539" s="328">
        <f t="shared" si="331"/>
        <v>-28.872937396800072</v>
      </c>
      <c r="AE539" s="328">
        <f t="shared" si="332"/>
        <v>394.84517258254891</v>
      </c>
      <c r="AF539" s="328">
        <f t="shared" si="333"/>
        <v>2173.7120592050896</v>
      </c>
      <c r="AG539" s="328">
        <f t="shared" si="334"/>
        <v>2164.5616482012483</v>
      </c>
      <c r="AH539" s="328">
        <f t="shared" si="335"/>
        <v>5.0925291355143694</v>
      </c>
      <c r="AI539" s="328">
        <f t="shared" si="336"/>
        <v>0.29425629731293879</v>
      </c>
      <c r="AJ539" s="328">
        <f t="shared" si="337"/>
        <v>10.871323848243598</v>
      </c>
      <c r="AK539" s="337">
        <f t="shared" si="338"/>
        <v>2000.2248769702251</v>
      </c>
      <c r="AL539" s="42">
        <f t="shared" si="343"/>
        <v>33.618229102149115</v>
      </c>
    </row>
    <row r="540" spans="2:38" ht="15" x14ac:dyDescent="0.15">
      <c r="B540" s="328">
        <f t="shared" si="309"/>
        <v>2173.7120592050896</v>
      </c>
      <c r="C540" s="328">
        <f t="shared" si="310"/>
        <v>2164.5616482012483</v>
      </c>
      <c r="D540" s="328">
        <f t="shared" si="311"/>
        <v>5.0925291355143694</v>
      </c>
      <c r="E540" s="328">
        <f t="shared" si="339"/>
        <v>220.42399654220091</v>
      </c>
      <c r="F540" s="328">
        <f t="shared" si="312"/>
        <v>220.5070133858016</v>
      </c>
      <c r="G540" s="328">
        <f t="shared" si="313"/>
        <v>8125.7986087499139</v>
      </c>
      <c r="H540" s="313">
        <f t="shared" si="314"/>
        <v>0.02</v>
      </c>
      <c r="I540" s="328">
        <f t="shared" si="315"/>
        <v>7.3203288030730622</v>
      </c>
      <c r="J540" s="328">
        <f t="shared" si="340"/>
        <v>859</v>
      </c>
      <c r="K540" s="335">
        <f t="shared" si="316"/>
        <v>-1</v>
      </c>
      <c r="L540" s="323">
        <f t="shared" si="317"/>
        <v>5.0725291355143698</v>
      </c>
      <c r="M540" s="323">
        <f t="shared" si="318"/>
        <v>5.0825291355143696</v>
      </c>
      <c r="N540" s="328">
        <f t="shared" si="319"/>
        <v>-7.0248398023629477E-2</v>
      </c>
      <c r="O540" s="328">
        <f t="shared" si="320"/>
        <v>3.062837066290669E-2</v>
      </c>
      <c r="P540" s="332">
        <f t="shared" si="341"/>
        <v>81.541211722463458</v>
      </c>
      <c r="Q540" s="328">
        <f t="shared" si="321"/>
        <v>7310.567665019249</v>
      </c>
      <c r="R540" s="277">
        <f>IF(H540&gt;0, rate1(1,$L$52,$L$51,$L$54,L540,$L$53,$L$50,P540),"")</f>
        <v>2352.4715581386531</v>
      </c>
      <c r="S540" s="323">
        <f t="shared" si="322"/>
        <v>101.46186139477943</v>
      </c>
      <c r="T540" s="323">
        <f t="shared" si="323"/>
        <v>6.9925439413847041E-4</v>
      </c>
      <c r="U540" s="328">
        <f t="shared" si="324"/>
        <v>5.0925291355143694</v>
      </c>
      <c r="V540" s="336">
        <f t="shared" si="325"/>
        <v>5.0925291355143694</v>
      </c>
      <c r="W540" s="328">
        <f t="shared" si="326"/>
        <v>1.5603714773284594E-3</v>
      </c>
      <c r="X540" s="328">
        <f t="shared" si="327"/>
        <v>7361.9791226555008</v>
      </c>
      <c r="Y540" s="328">
        <f t="shared" si="342"/>
        <v>81.862396025424971</v>
      </c>
      <c r="Z540" s="108">
        <f>IF(H540&gt;0, rate1(1,$L$52,$L$51,$L$54,U540,$L$53,$L$50,Y540),"")</f>
        <v>2353.6707067526058</v>
      </c>
      <c r="AA540" s="336">
        <f t="shared" si="328"/>
        <v>102.12333407777753</v>
      </c>
      <c r="AB540" s="336">
        <f t="shared" si="329"/>
        <v>-1.5430380055787347E-5</v>
      </c>
      <c r="AC540" s="328">
        <f t="shared" si="330"/>
        <v>6.9925439413847041E-4</v>
      </c>
      <c r="AD540" s="328">
        <f t="shared" si="331"/>
        <v>-28.601893913932965</v>
      </c>
      <c r="AE540" s="328">
        <f t="shared" si="332"/>
        <v>389.44580016869662</v>
      </c>
      <c r="AF540" s="328">
        <f t="shared" si="333"/>
        <v>2173.6411115526721</v>
      </c>
      <c r="AG540" s="328">
        <f t="shared" si="334"/>
        <v>2164.5609489468543</v>
      </c>
      <c r="AH540" s="328">
        <f t="shared" si="335"/>
        <v>5.0729436073394929</v>
      </c>
      <c r="AI540" s="328">
        <f t="shared" si="336"/>
        <v>0.29724244347155537</v>
      </c>
      <c r="AJ540" s="328">
        <f t="shared" si="337"/>
        <v>10.871406415589007</v>
      </c>
      <c r="AK540" s="337">
        <f t="shared" si="338"/>
        <v>2000.2272976636959</v>
      </c>
      <c r="AL540" s="42">
        <f t="shared" si="343"/>
        <v>33.618481868308507</v>
      </c>
    </row>
    <row r="541" spans="2:38" ht="15" x14ac:dyDescent="0.15">
      <c r="B541" s="328">
        <f t="shared" si="309"/>
        <v>2173.6411115526721</v>
      </c>
      <c r="C541" s="328">
        <f t="shared" si="310"/>
        <v>2164.5609489468543</v>
      </c>
      <c r="D541" s="328">
        <f t="shared" si="311"/>
        <v>5.0729436073394929</v>
      </c>
      <c r="E541" s="328">
        <f t="shared" si="339"/>
        <v>220.25860371328207</v>
      </c>
      <c r="F541" s="328">
        <f t="shared" si="312"/>
        <v>220.34130012774148</v>
      </c>
      <c r="G541" s="328">
        <f t="shared" si="313"/>
        <v>8026.0012121888421</v>
      </c>
      <c r="H541" s="313">
        <f t="shared" si="314"/>
        <v>0.02</v>
      </c>
      <c r="I541" s="328">
        <f t="shared" si="315"/>
        <v>7.2641300846542443</v>
      </c>
      <c r="J541" s="328">
        <f t="shared" si="340"/>
        <v>859</v>
      </c>
      <c r="K541" s="335">
        <f t="shared" si="316"/>
        <v>-1</v>
      </c>
      <c r="L541" s="323">
        <f t="shared" si="317"/>
        <v>5.0529436073394933</v>
      </c>
      <c r="M541" s="323">
        <f t="shared" si="318"/>
        <v>5.0629436073394931</v>
      </c>
      <c r="N541" s="328">
        <f t="shared" si="319"/>
        <v>-6.9983933944271826E-2</v>
      </c>
      <c r="O541" s="328">
        <f t="shared" si="320"/>
        <v>3.062837066290669E-2</v>
      </c>
      <c r="P541" s="332">
        <f t="shared" si="341"/>
        <v>81.121903028670744</v>
      </c>
      <c r="Q541" s="328">
        <f t="shared" si="321"/>
        <v>7210.427484642375</v>
      </c>
      <c r="R541" s="277">
        <f>IF(H541&gt;0, rate1(1,$L$52,$L$51,$L$54,L541,$L$53,$L$50,P541),"")</f>
        <v>2350.8903980777513</v>
      </c>
      <c r="S541" s="323">
        <f t="shared" si="322"/>
        <v>100.13934285088605</v>
      </c>
      <c r="T541" s="323">
        <f t="shared" si="323"/>
        <v>7.0591484603174724E-4</v>
      </c>
      <c r="U541" s="328">
        <f t="shared" si="324"/>
        <v>5.0729436073394929</v>
      </c>
      <c r="V541" s="336">
        <f t="shared" si="325"/>
        <v>5.0729436073394929</v>
      </c>
      <c r="W541" s="328">
        <f t="shared" si="326"/>
        <v>1.5483923873595984E-3</v>
      </c>
      <c r="X541" s="328">
        <f t="shared" si="327"/>
        <v>7261.3842928340073</v>
      </c>
      <c r="Y541" s="328">
        <f t="shared" si="342"/>
        <v>81.442673010343</v>
      </c>
      <c r="Z541" s="108">
        <f>IF(H541&gt;0, rate1(1,$L$52,$L$51,$L$54,U541,$L$53,$L$50,Y541),"")</f>
        <v>2352.1015844910298</v>
      </c>
      <c r="AA541" s="336">
        <f t="shared" si="328"/>
        <v>100.79510757807645</v>
      </c>
      <c r="AB541" s="336">
        <f t="shared" si="329"/>
        <v>-1.5515714396601923E-5</v>
      </c>
      <c r="AC541" s="328">
        <f t="shared" si="330"/>
        <v>7.0591484603174724E-4</v>
      </c>
      <c r="AD541" s="328">
        <f t="shared" si="331"/>
        <v>-28.332029156814951</v>
      </c>
      <c r="AE541" s="328">
        <f t="shared" si="332"/>
        <v>384.1028530987827</v>
      </c>
      <c r="AF541" s="328">
        <f t="shared" si="333"/>
        <v>2173.5704217038819</v>
      </c>
      <c r="AG541" s="328">
        <f t="shared" si="334"/>
        <v>2164.5602430320082</v>
      </c>
      <c r="AH541" s="328">
        <f t="shared" si="335"/>
        <v>5.0533563329270592</v>
      </c>
      <c r="AI541" s="328">
        <f t="shared" si="336"/>
        <v>0.3002755239499687</v>
      </c>
      <c r="AJ541" s="328">
        <f t="shared" si="337"/>
        <v>10.871489825456772</v>
      </c>
      <c r="AK541" s="337">
        <f t="shared" si="338"/>
        <v>2000.2297129959295</v>
      </c>
      <c r="AL541" s="42">
        <f t="shared" si="343"/>
        <v>33.618737199567448</v>
      </c>
    </row>
    <row r="542" spans="2:38" ht="15" x14ac:dyDescent="0.15">
      <c r="B542" s="328">
        <f t="shared" si="309"/>
        <v>2173.5704217038819</v>
      </c>
      <c r="C542" s="328">
        <f t="shared" si="310"/>
        <v>2164.5602430320082</v>
      </c>
      <c r="D542" s="328">
        <f t="shared" si="311"/>
        <v>5.0533563329270592</v>
      </c>
      <c r="E542" s="328">
        <f t="shared" si="339"/>
        <v>220.09385210072577</v>
      </c>
      <c r="F542" s="328">
        <f t="shared" si="312"/>
        <v>220.17622790700392</v>
      </c>
      <c r="G542" s="328">
        <f t="shared" si="313"/>
        <v>7927.0825228637914</v>
      </c>
      <c r="H542" s="313">
        <f t="shared" si="314"/>
        <v>0.02</v>
      </c>
      <c r="I542" s="328">
        <f t="shared" si="315"/>
        <v>7.2081429374989971</v>
      </c>
      <c r="J542" s="328">
        <f t="shared" si="340"/>
        <v>859</v>
      </c>
      <c r="K542" s="335">
        <f t="shared" si="316"/>
        <v>-1</v>
      </c>
      <c r="L542" s="323">
        <f t="shared" si="317"/>
        <v>5.0333563329270596</v>
      </c>
      <c r="M542" s="323">
        <f t="shared" si="318"/>
        <v>5.0433563329270594</v>
      </c>
      <c r="N542" s="328">
        <f t="shared" si="319"/>
        <v>-6.9719400119677033E-2</v>
      </c>
      <c r="O542" s="328">
        <f t="shared" si="320"/>
        <v>3.062837066290669E-2</v>
      </c>
      <c r="P542" s="332">
        <f t="shared" si="341"/>
        <v>80.70309897747174</v>
      </c>
      <c r="Q542" s="328">
        <f t="shared" si="321"/>
        <v>7111.1674198851915</v>
      </c>
      <c r="R542" s="277">
        <f>IF(H542&gt;0, rate1(1,$L$52,$L$51,$L$54,L542,$L$53,$L$50,P542),"")</f>
        <v>2349.2931567966862</v>
      </c>
      <c r="S542" s="323">
        <f t="shared" si="322"/>
        <v>98.82795198365784</v>
      </c>
      <c r="T542" s="323">
        <f t="shared" si="323"/>
        <v>7.1267361429914902E-4</v>
      </c>
      <c r="U542" s="328">
        <f t="shared" si="324"/>
        <v>5.0533563329270592</v>
      </c>
      <c r="V542" s="336">
        <f t="shared" si="325"/>
        <v>5.0533563329270592</v>
      </c>
      <c r="W542" s="328">
        <f t="shared" si="326"/>
        <v>1.5364583950692179E-3</v>
      </c>
      <c r="X542" s="328">
        <f t="shared" si="327"/>
        <v>7161.6722078178345</v>
      </c>
      <c r="Y542" s="328">
        <f t="shared" si="342"/>
        <v>81.02345353091431</v>
      </c>
      <c r="Z542" s="108">
        <f>IF(H542&gt;0, rate1(1,$L$52,$L$51,$L$54,U542,$L$53,$L$50,Y542),"")</f>
        <v>2350.5165571251496</v>
      </c>
      <c r="AA542" s="336">
        <f t="shared" si="328"/>
        <v>99.478042403552124</v>
      </c>
      <c r="AB542" s="336">
        <f t="shared" si="329"/>
        <v>-1.5602040389602603E-5</v>
      </c>
      <c r="AC542" s="328">
        <f t="shared" si="330"/>
        <v>7.1267361429914902E-4</v>
      </c>
      <c r="AD542" s="328">
        <f t="shared" si="331"/>
        <v>-28.063337267885551</v>
      </c>
      <c r="AE542" s="328">
        <f t="shared" si="332"/>
        <v>378.81583904429266</v>
      </c>
      <c r="AF542" s="328">
        <f t="shared" si="333"/>
        <v>2173.4999896301479</v>
      </c>
      <c r="AG542" s="328">
        <f t="shared" si="334"/>
        <v>2164.5595303583941</v>
      </c>
      <c r="AH542" s="328">
        <f t="shared" si="335"/>
        <v>5.0337673115265469</v>
      </c>
      <c r="AI542" s="328">
        <f t="shared" si="336"/>
        <v>0.3033566127059662</v>
      </c>
      <c r="AJ542" s="328">
        <f t="shared" si="337"/>
        <v>10.871574091182524</v>
      </c>
      <c r="AK542" s="337">
        <f t="shared" si="338"/>
        <v>2000.2321230076486</v>
      </c>
      <c r="AL542" s="42">
        <f t="shared" si="343"/>
        <v>33.618995136242525</v>
      </c>
    </row>
    <row r="543" spans="2:38" ht="15" x14ac:dyDescent="0.15">
      <c r="B543" s="328">
        <f t="shared" si="309"/>
        <v>2173.4999896301479</v>
      </c>
      <c r="C543" s="328">
        <f t="shared" si="310"/>
        <v>2164.5595303583941</v>
      </c>
      <c r="D543" s="328">
        <f t="shared" si="311"/>
        <v>5.0337673115265469</v>
      </c>
      <c r="E543" s="328">
        <f t="shared" si="339"/>
        <v>219.92974206683797</v>
      </c>
      <c r="F543" s="328">
        <f t="shared" si="312"/>
        <v>220.01179708378186</v>
      </c>
      <c r="G543" s="328">
        <f t="shared" si="313"/>
        <v>7829.0375230926775</v>
      </c>
      <c r="H543" s="313">
        <f t="shared" si="314"/>
        <v>0.02</v>
      </c>
      <c r="I543" s="328">
        <f t="shared" si="315"/>
        <v>7.1523674174030027</v>
      </c>
      <c r="J543" s="328">
        <f t="shared" si="340"/>
        <v>859</v>
      </c>
      <c r="K543" s="335">
        <f t="shared" si="316"/>
        <v>-1</v>
      </c>
      <c r="L543" s="323">
        <f t="shared" si="317"/>
        <v>5.0137673115265473</v>
      </c>
      <c r="M543" s="323">
        <f t="shared" si="318"/>
        <v>5.0237673115265471</v>
      </c>
      <c r="N543" s="328">
        <f t="shared" si="319"/>
        <v>-6.9454796527370632E-2</v>
      </c>
      <c r="O543" s="328">
        <f t="shared" si="320"/>
        <v>3.062837066290669E-2</v>
      </c>
      <c r="P543" s="332">
        <f t="shared" si="341"/>
        <v>80.28480110058851</v>
      </c>
      <c r="Q543" s="328">
        <f t="shared" si="321"/>
        <v>7012.7824519493461</v>
      </c>
      <c r="R543" s="277">
        <f>IF(H543&gt;0, rate1(1,$L$52,$L$51,$L$54,L543,$L$53,$L$50,P543),"")</f>
        <v>2347.6795971843949</v>
      </c>
      <c r="S543" s="323">
        <f t="shared" si="322"/>
        <v>97.527624609829161</v>
      </c>
      <c r="T543" s="323">
        <f t="shared" si="323"/>
        <v>7.1953284676911267E-4</v>
      </c>
      <c r="U543" s="328">
        <f t="shared" si="324"/>
        <v>5.0337673115265469</v>
      </c>
      <c r="V543" s="336">
        <f t="shared" si="325"/>
        <v>5.0337673115265469</v>
      </c>
      <c r="W543" s="328">
        <f t="shared" si="326"/>
        <v>1.5245695123446978E-3</v>
      </c>
      <c r="X543" s="328">
        <f t="shared" si="327"/>
        <v>7062.8378389338586</v>
      </c>
      <c r="Y543" s="328">
        <f t="shared" si="342"/>
        <v>80.604739111618628</v>
      </c>
      <c r="Z543" s="108">
        <f>IF(H543&gt;0, rate1(1,$L$52,$L$51,$L$54,U543,$L$53,$L$50,Y543),"")</f>
        <v>2348.915390940092</v>
      </c>
      <c r="AA543" s="336">
        <f t="shared" si="328"/>
        <v>98.172074264800145</v>
      </c>
      <c r="AB543" s="336">
        <f t="shared" si="329"/>
        <v>-1.5689379113078805E-5</v>
      </c>
      <c r="AC543" s="328">
        <f t="shared" si="330"/>
        <v>7.1953284676911267E-4</v>
      </c>
      <c r="AD543" s="328">
        <f t="shared" si="331"/>
        <v>-27.795812366044355</v>
      </c>
      <c r="AE543" s="328">
        <f t="shared" si="332"/>
        <v>373.58426890722512</v>
      </c>
      <c r="AF543" s="328">
        <f t="shared" si="333"/>
        <v>2173.429815300774</v>
      </c>
      <c r="AG543" s="328">
        <f t="shared" si="334"/>
        <v>2164.5588108255474</v>
      </c>
      <c r="AH543" s="328">
        <f t="shared" si="335"/>
        <v>5.0141765423806923</v>
      </c>
      <c r="AI543" s="328">
        <f t="shared" si="336"/>
        <v>0.30648681686890261</v>
      </c>
      <c r="AJ543" s="328">
        <f t="shared" si="337"/>
        <v>10.871659226409431</v>
      </c>
      <c r="AK543" s="337">
        <f t="shared" si="338"/>
        <v>2000.2345277405514</v>
      </c>
      <c r="AL543" s="42">
        <f t="shared" si="343"/>
        <v>33.619255719572841</v>
      </c>
    </row>
    <row r="544" spans="2:38" ht="15" x14ac:dyDescent="0.15">
      <c r="B544" s="328">
        <f t="shared" ref="B544:B607" si="344">IF(H544&gt;0, AF543,"")</f>
        <v>2173.429815300774</v>
      </c>
      <c r="C544" s="328">
        <f t="shared" ref="C544:C607" si="345">IF(H544&gt;0, AG543,"")</f>
        <v>2164.5588108255474</v>
      </c>
      <c r="D544" s="328">
        <f t="shared" ref="D544:D607" si="346">IF(H544&gt;0, AH543,"")</f>
        <v>5.0141765423806923</v>
      </c>
      <c r="E544" s="328">
        <f t="shared" si="339"/>
        <v>219.76627397828346</v>
      </c>
      <c r="F544" s="328">
        <f t="shared" ref="F544:F607" si="347">IF(H544&gt;0, (E544+E543)/2,"")</f>
        <v>219.84800802256072</v>
      </c>
      <c r="G544" s="328">
        <f t="shared" ref="G544:G607" si="348">IF(H544&gt;0, F544*$S$53*$C$55*(B544-C544+N544)^1.5,"")</f>
        <v>7731.8612136057491</v>
      </c>
      <c r="H544" s="313">
        <f t="shared" ref="H544:H607" si="349">dv(S543)</f>
        <v>0.02</v>
      </c>
      <c r="I544" s="328">
        <f t="shared" ref="I544:I607" si="350">IF(H544&gt;0, (B544-C544)*B$19,"")</f>
        <v>7.0968035801812226</v>
      </c>
      <c r="J544" s="328">
        <f t="shared" si="340"/>
        <v>859</v>
      </c>
      <c r="K544" s="335">
        <f t="shared" ref="K544:K607" si="351">IF(H544&gt;0, IF((1-S543-0.015)&gt;0,1,-1),"")</f>
        <v>-1</v>
      </c>
      <c r="L544" s="323">
        <f t="shared" ref="L544:L607" si="352">IF(H544&gt;0, D544+K544*H544,"")</f>
        <v>4.9941765423806928</v>
      </c>
      <c r="M544" s="323">
        <f t="shared" ref="M544:M607" si="353">IF(H544&gt;0, (D544+L544)/2,"")</f>
        <v>5.0041765423806925</v>
      </c>
      <c r="N544" s="328">
        <f t="shared" ref="N544:N607" si="354">IF(H544&gt;0, 2*($P$53*M544/$S$52/$S$51)^2-(B544-C544)*2,"")</f>
        <v>-6.9190123144757365E-2</v>
      </c>
      <c r="O544" s="328">
        <f t="shared" ref="O544:O607" si="355">IF(wh(B543,$F$51,$F$52,$F$53)&gt;0,wh(B543,$F$51,$F$52,$F$53),O543)</f>
        <v>3.062837066290669E-2</v>
      </c>
      <c r="P544" s="332">
        <f t="shared" si="341"/>
        <v>79.867010939564366</v>
      </c>
      <c r="Q544" s="328">
        <f t="shared" ref="Q544:Q607" si="356">IF(H544&gt;0, M544/$S$54*(B544-C544+N544/2)*E544-J544,"")</f>
        <v>6915.2675804552</v>
      </c>
      <c r="R544" s="277">
        <f>IF(H544&gt;0, rate1(1,$L$52,$L$51,$L$54,L544,$L$53,$L$50,P544),"")</f>
        <v>2346.0494775288867</v>
      </c>
      <c r="S544" s="323">
        <f t="shared" ref="S544:S607" si="357">IF(H544&gt;0, Q544/O544/R544,"")</f>
        <v>96.238296749305249</v>
      </c>
      <c r="T544" s="323">
        <f t="shared" ref="T544:T607" si="358">IF(H544&gt;0, N544/(1-S544),"")</f>
        <v>7.264947558531605E-4</v>
      </c>
      <c r="U544" s="328">
        <f t="shared" ref="U544:U607" si="359">L544-K544*H544</f>
        <v>5.0141765423806923</v>
      </c>
      <c r="V544" s="336">
        <f t="shared" ref="V544:V607" si="360">IF(H544&gt;0, (D544+U544)/2,"")</f>
        <v>5.0141765423806923</v>
      </c>
      <c r="W544" s="328">
        <f t="shared" ref="W544:W607" si="361">IF(H544&gt;0, 2*($P$53*V544/$S$52/$S$51)^2-(B544-C544)*2,"")</f>
        <v>1.5127257510769709E-3</v>
      </c>
      <c r="X544" s="328">
        <f t="shared" ref="X544:X607" si="362">IF(H544&gt;0, V544/$S$54*(B544-C544+W544/2)*F544-J544,"")</f>
        <v>6964.8761759620038</v>
      </c>
      <c r="Y544" s="328">
        <f t="shared" si="342"/>
        <v>80.186531286680506</v>
      </c>
      <c r="Z544" s="108">
        <f>IF(H544&gt;0, rate1(1,$L$52,$L$51,$L$54,U544,$L$53,$L$50,Y544),"")</f>
        <v>2347.2978477015854</v>
      </c>
      <c r="AA544" s="336">
        <f t="shared" ref="AA544:AA607" si="363">IF(H544&gt;0, X544/O544/Z544,"")</f>
        <v>96.877139076513004</v>
      </c>
      <c r="AB544" s="336">
        <f t="shared" ref="AB544:AB607" si="364">IF(H544&gt;0, W544/(1-AA544),"")</f>
        <v>-1.5777752294733864E-5</v>
      </c>
      <c r="AC544" s="328">
        <f t="shared" ref="AC544:AC607" si="365">IF(H544&gt;0, delta_z(N544,S544,H544,AE543,AB544),"")</f>
        <v>7.264947558531605E-4</v>
      </c>
      <c r="AD544" s="328">
        <f t="shared" ref="AD544:AD607" si="366">IF(H544&gt;0, H544/AC544*K544,"")</f>
        <v>-27.52944854572689</v>
      </c>
      <c r="AE544" s="328">
        <f t="shared" ref="AE544:AE607" si="367">IF(H544&gt;0, (AD544-AD543)/(AC544+AC543)*2,"")</f>
        <v>368.40765672029067</v>
      </c>
      <c r="AF544" s="328">
        <f t="shared" ref="AF544:AF607" si="368">IF(H544&gt;0, B544-(AC544-N544),"")</f>
        <v>2173.3598986828733</v>
      </c>
      <c r="AG544" s="328">
        <f t="shared" ref="AG544:AG607" si="369">IF(H544&gt;0, C544-AC544,"")</f>
        <v>2164.5580843307916</v>
      </c>
      <c r="AH544" s="328">
        <f t="shared" ref="AH544:AH607" si="370">IF(H544&gt;0, $S$54*$S$53*$C$55*SQRT(AF544-AG544),"")</f>
        <v>4.9945840247244506</v>
      </c>
      <c r="AI544" s="328">
        <f t="shared" ref="AI544:AI607" si="371">IF(H544&gt;0, AC544/R544*1000000,"")</f>
        <v>0.30966727803984057</v>
      </c>
      <c r="AJ544" s="328">
        <f t="shared" ref="AJ544:AJ607" si="372">IF(H544&gt;0, AJ543+AI544/3600,"")</f>
        <v>10.871745245097776</v>
      </c>
      <c r="AK544" s="337">
        <f t="shared" ref="AK544:AK607" si="373">IF(H544&gt;0, AK543+AI543*G543/1000000,"")</f>
        <v>2000.236927237341</v>
      </c>
      <c r="AL544" s="42">
        <f t="shared" si="343"/>
        <v>33.619518991748535</v>
      </c>
    </row>
    <row r="545" spans="2:38" ht="15" x14ac:dyDescent="0.15">
      <c r="B545" s="328">
        <f t="shared" si="344"/>
        <v>2173.3598986828733</v>
      </c>
      <c r="C545" s="328">
        <f t="shared" si="345"/>
        <v>2164.5580843307916</v>
      </c>
      <c r="D545" s="328">
        <f t="shared" si="346"/>
        <v>4.9945840247244506</v>
      </c>
      <c r="E545" s="328">
        <f t="shared" si="339"/>
        <v>219.60344820620489</v>
      </c>
      <c r="F545" s="328">
        <f t="shared" si="347"/>
        <v>219.68486109224418</v>
      </c>
      <c r="G545" s="328">
        <f t="shared" si="348"/>
        <v>7635.5486134767361</v>
      </c>
      <c r="H545" s="313">
        <f t="shared" si="349"/>
        <v>0.02</v>
      </c>
      <c r="I545" s="328">
        <f t="shared" si="350"/>
        <v>7.0414514816653542</v>
      </c>
      <c r="J545" s="328">
        <f t="shared" si="340"/>
        <v>859</v>
      </c>
      <c r="K545" s="335">
        <f t="shared" si="351"/>
        <v>-1</v>
      </c>
      <c r="L545" s="323">
        <f t="shared" si="352"/>
        <v>4.974584024724451</v>
      </c>
      <c r="M545" s="323">
        <f t="shared" si="353"/>
        <v>4.9845840247244508</v>
      </c>
      <c r="N545" s="328">
        <f t="shared" si="354"/>
        <v>-6.8925379949156707E-2</v>
      </c>
      <c r="O545" s="328">
        <f t="shared" si="355"/>
        <v>3.062837066290669E-2</v>
      </c>
      <c r="P545" s="332">
        <f t="shared" si="341"/>
        <v>79.44973004584692</v>
      </c>
      <c r="Q545" s="328">
        <f t="shared" si="356"/>
        <v>6818.6178233727396</v>
      </c>
      <c r="R545" s="277">
        <f>IF(H545&gt;0, rate1(1,$L$52,$L$51,$L$54,L545,$L$53,$L$50,P545),"")</f>
        <v>2344.4025514060932</v>
      </c>
      <c r="S545" s="323">
        <f t="shared" si="357"/>
        <v>94.959904623528459</v>
      </c>
      <c r="T545" s="323">
        <f t="shared" si="358"/>
        <v>7.3356162104806061E-4</v>
      </c>
      <c r="U545" s="328">
        <f t="shared" si="359"/>
        <v>4.9945840247244506</v>
      </c>
      <c r="V545" s="336">
        <f t="shared" si="360"/>
        <v>4.9945840247244506</v>
      </c>
      <c r="W545" s="328">
        <f t="shared" si="361"/>
        <v>1.5009271231605226E-3</v>
      </c>
      <c r="X545" s="328">
        <f t="shared" si="362"/>
        <v>6867.7822270665347</v>
      </c>
      <c r="Y545" s="328">
        <f t="shared" si="342"/>
        <v>79.768831600151216</v>
      </c>
      <c r="Z545" s="108">
        <f>IF(H545&gt;0, rate1(1,$L$52,$L$51,$L$54,U545,$L$53,$L$50,Y545),"")</f>
        <v>2345.6636845471658</v>
      </c>
      <c r="AA545" s="336">
        <f t="shared" si="363"/>
        <v>95.593172955868553</v>
      </c>
      <c r="AB545" s="336">
        <f t="shared" si="364"/>
        <v>-1.5867182337363442E-5</v>
      </c>
      <c r="AC545" s="328">
        <f t="shared" si="365"/>
        <v>7.3356162104806061E-4</v>
      </c>
      <c r="AD545" s="328">
        <f t="shared" si="366"/>
        <v>-27.264239875888578</v>
      </c>
      <c r="AE545" s="328">
        <f t="shared" si="367"/>
        <v>363.28551970189397</v>
      </c>
      <c r="AF545" s="328">
        <f t="shared" si="368"/>
        <v>2173.2902397413031</v>
      </c>
      <c r="AG545" s="328">
        <f t="shared" si="369"/>
        <v>2164.5573507691706</v>
      </c>
      <c r="AH545" s="328">
        <f t="shared" si="370"/>
        <v>4.9749897577856199</v>
      </c>
      <c r="AI545" s="328">
        <f t="shared" si="371"/>
        <v>0.31289917365432623</v>
      </c>
      <c r="AJ545" s="328">
        <f t="shared" si="372"/>
        <v>10.871832161534902</v>
      </c>
      <c r="AK545" s="337">
        <f t="shared" si="373"/>
        <v>2000.2393215417571</v>
      </c>
      <c r="AL545" s="42">
        <f t="shared" si="343"/>
        <v>33.619784995940371</v>
      </c>
    </row>
    <row r="546" spans="2:38" ht="15" x14ac:dyDescent="0.15">
      <c r="B546" s="328">
        <f t="shared" si="344"/>
        <v>2173.2902397413031</v>
      </c>
      <c r="C546" s="328">
        <f t="shared" si="345"/>
        <v>2164.5573507691706</v>
      </c>
      <c r="D546" s="328">
        <f t="shared" si="346"/>
        <v>4.9749897577856199</v>
      </c>
      <c r="E546" s="328">
        <f t="shared" si="339"/>
        <v>219.44126512636487</v>
      </c>
      <c r="F546" s="328">
        <f t="shared" si="347"/>
        <v>219.52235666628488</v>
      </c>
      <c r="G546" s="328">
        <f t="shared" si="348"/>
        <v>7540.0947600619602</v>
      </c>
      <c r="H546" s="313">
        <f t="shared" si="349"/>
        <v>0.02</v>
      </c>
      <c r="I546" s="328">
        <f t="shared" si="350"/>
        <v>6.9863111777060114</v>
      </c>
      <c r="J546" s="328">
        <f t="shared" si="340"/>
        <v>859</v>
      </c>
      <c r="K546" s="335">
        <f t="shared" si="351"/>
        <v>-1</v>
      </c>
      <c r="L546" s="323">
        <f t="shared" si="352"/>
        <v>4.9549897577856203</v>
      </c>
      <c r="M546" s="323">
        <f t="shared" si="353"/>
        <v>4.9649897577856201</v>
      </c>
      <c r="N546" s="328">
        <f t="shared" si="354"/>
        <v>-6.8660566917749577E-2</v>
      </c>
      <c r="O546" s="328">
        <f t="shared" si="355"/>
        <v>3.062837066290669E-2</v>
      </c>
      <c r="P546" s="332">
        <f t="shared" si="341"/>
        <v>79.032959980907791</v>
      </c>
      <c r="Q546" s="328">
        <f t="shared" si="356"/>
        <v>6722.828216960952</v>
      </c>
      <c r="R546" s="277">
        <f>IF(H546&gt;0, rate1(1,$L$52,$L$51,$L$54,L546,$L$53,$L$50,P546),"")</f>
        <v>2342.7385675656446</v>
      </c>
      <c r="S546" s="323">
        <f t="shared" si="357"/>
        <v>93.692384653930304</v>
      </c>
      <c r="T546" s="323">
        <f t="shared" si="358"/>
        <v>7.4073579155499978E-4</v>
      </c>
      <c r="U546" s="328">
        <f t="shared" si="359"/>
        <v>4.9749897577856199</v>
      </c>
      <c r="V546" s="336">
        <f t="shared" si="360"/>
        <v>4.9749897577856199</v>
      </c>
      <c r="W546" s="328">
        <f t="shared" si="361"/>
        <v>1.4891736405147071E-3</v>
      </c>
      <c r="X546" s="328">
        <f t="shared" si="362"/>
        <v>6771.5510187351529</v>
      </c>
      <c r="Y546" s="328">
        <f t="shared" si="342"/>
        <v>79.351641606027542</v>
      </c>
      <c r="Z546" s="108">
        <f>IF(H546&gt;0, rate1(1,$L$52,$L$51,$L$54,U546,$L$53,$L$50,Y546),"")</f>
        <v>2344.0126538743698</v>
      </c>
      <c r="AA546" s="336">
        <f t="shared" si="363"/>
        <v>94.320112220996535</v>
      </c>
      <c r="AB546" s="336">
        <f t="shared" si="364"/>
        <v>-1.5957692345976956E-5</v>
      </c>
      <c r="AC546" s="328">
        <f t="shared" si="365"/>
        <v>7.4073579155499978E-4</v>
      </c>
      <c r="AD546" s="328">
        <f t="shared" si="366"/>
        <v>-27.000180399025577</v>
      </c>
      <c r="AE546" s="328">
        <f t="shared" si="367"/>
        <v>358.21737812965364</v>
      </c>
      <c r="AF546" s="328">
        <f t="shared" si="368"/>
        <v>2173.220838438594</v>
      </c>
      <c r="AG546" s="328">
        <f t="shared" si="369"/>
        <v>2164.556610033379</v>
      </c>
      <c r="AH546" s="328">
        <f t="shared" si="370"/>
        <v>4.955393740784432</v>
      </c>
      <c r="AI546" s="328">
        <f t="shared" si="371"/>
        <v>0.31618371840981951</v>
      </c>
      <c r="AJ546" s="328">
        <f t="shared" si="372"/>
        <v>10.871919990345571</v>
      </c>
      <c r="AK546" s="337">
        <f t="shared" si="373"/>
        <v>2000.2417106986086</v>
      </c>
      <c r="AL546" s="42">
        <f t="shared" si="343"/>
        <v>33.620053776330543</v>
      </c>
    </row>
    <row r="547" spans="2:38" ht="15" x14ac:dyDescent="0.15">
      <c r="B547" s="328">
        <f t="shared" si="344"/>
        <v>2173.220838438594</v>
      </c>
      <c r="C547" s="328">
        <f t="shared" si="345"/>
        <v>2164.556610033379</v>
      </c>
      <c r="D547" s="328">
        <f t="shared" si="346"/>
        <v>4.955393740784432</v>
      </c>
      <c r="E547" s="328">
        <f t="shared" si="339"/>
        <v>219.27972511928309</v>
      </c>
      <c r="F547" s="328">
        <f t="shared" si="347"/>
        <v>219.36049512282398</v>
      </c>
      <c r="G547" s="328">
        <f t="shared" si="348"/>
        <v>7445.4947089344414</v>
      </c>
      <c r="H547" s="313">
        <f t="shared" si="349"/>
        <v>0.02</v>
      </c>
      <c r="I547" s="328">
        <f t="shared" si="350"/>
        <v>6.9313827241719999</v>
      </c>
      <c r="J547" s="328">
        <f t="shared" si="340"/>
        <v>859</v>
      </c>
      <c r="K547" s="335">
        <f t="shared" si="351"/>
        <v>-1</v>
      </c>
      <c r="L547" s="323">
        <f t="shared" si="352"/>
        <v>4.9353937407844324</v>
      </c>
      <c r="M547" s="323">
        <f t="shared" si="353"/>
        <v>4.9453937407844322</v>
      </c>
      <c r="N547" s="328">
        <f t="shared" si="354"/>
        <v>-6.8395684027628079E-2</v>
      </c>
      <c r="O547" s="328">
        <f t="shared" si="355"/>
        <v>3.062837066290669E-2</v>
      </c>
      <c r="P547" s="332">
        <f t="shared" si="341"/>
        <v>78.616702316342284</v>
      </c>
      <c r="Q547" s="328">
        <f t="shared" si="356"/>
        <v>6627.8938157018829</v>
      </c>
      <c r="R547" s="277">
        <f>IF(H547&gt;0, rate1(1,$L$52,$L$51,$L$54,L547,$L$53,$L$50,P547),"")</f>
        <v>2341.0572698132314</v>
      </c>
      <c r="S547" s="323">
        <f t="shared" si="357"/>
        <v>92.435673460286054</v>
      </c>
      <c r="T547" s="323">
        <f t="shared" si="358"/>
        <v>7.4801968902580337E-4</v>
      </c>
      <c r="U547" s="328">
        <f t="shared" si="359"/>
        <v>4.955393740784432</v>
      </c>
      <c r="V547" s="336">
        <f t="shared" si="360"/>
        <v>4.955393740784432</v>
      </c>
      <c r="W547" s="328">
        <f t="shared" si="361"/>
        <v>1.4774653150411154E-3</v>
      </c>
      <c r="X547" s="328">
        <f t="shared" si="362"/>
        <v>6676.177595713234</v>
      </c>
      <c r="Y547" s="328">
        <f t="shared" si="342"/>
        <v>78.934962868350127</v>
      </c>
      <c r="Z547" s="108">
        <f>IF(H547&gt;0, rate1(1,$L$52,$L$51,$L$54,U547,$L$53,$L$50,Y547),"")</f>
        <v>2342.3445032256177</v>
      </c>
      <c r="AA547" s="336">
        <f t="shared" si="363"/>
        <v>93.057893389353666</v>
      </c>
      <c r="AB547" s="336">
        <f t="shared" si="364"/>
        <v>-1.6049306155554303E-5</v>
      </c>
      <c r="AC547" s="328">
        <f t="shared" si="365"/>
        <v>7.4801968902580337E-4</v>
      </c>
      <c r="AD547" s="328">
        <f t="shared" si="366"/>
        <v>-26.737264130102449</v>
      </c>
      <c r="AE547" s="328">
        <f t="shared" si="367"/>
        <v>353.20275539211758</v>
      </c>
      <c r="AF547" s="328">
        <f t="shared" si="368"/>
        <v>2173.1516947348773</v>
      </c>
      <c r="AG547" s="328">
        <f t="shared" si="369"/>
        <v>2164.5558620136899</v>
      </c>
      <c r="AH547" s="328">
        <f t="shared" si="370"/>
        <v>4.9357959729332759</v>
      </c>
      <c r="AI547" s="328">
        <f t="shared" si="371"/>
        <v>0.31952216576294185</v>
      </c>
      <c r="AJ547" s="328">
        <f t="shared" si="372"/>
        <v>10.872008746502727</v>
      </c>
      <c r="AK547" s="337">
        <f t="shared" si="373"/>
        <v>2000.2440947538071</v>
      </c>
      <c r="AL547" s="42">
        <f t="shared" si="343"/>
        <v>33.620325378144656</v>
      </c>
    </row>
    <row r="548" spans="2:38" ht="15" x14ac:dyDescent="0.15">
      <c r="B548" s="328">
        <f t="shared" si="344"/>
        <v>2173.1516947348773</v>
      </c>
      <c r="C548" s="328">
        <f t="shared" si="345"/>
        <v>2164.5558620136899</v>
      </c>
      <c r="D548" s="328">
        <f t="shared" si="346"/>
        <v>4.9357959729332759</v>
      </c>
      <c r="E548" s="328">
        <f t="shared" si="339"/>
        <v>219.11882857038015</v>
      </c>
      <c r="F548" s="328">
        <f t="shared" si="347"/>
        <v>219.19927684483162</v>
      </c>
      <c r="G548" s="328">
        <f t="shared" si="348"/>
        <v>7351.7435338186233</v>
      </c>
      <c r="H548" s="313">
        <f t="shared" si="349"/>
        <v>0.02</v>
      </c>
      <c r="I548" s="328">
        <f t="shared" si="350"/>
        <v>6.8766661769499482</v>
      </c>
      <c r="J548" s="328">
        <f t="shared" si="340"/>
        <v>859</v>
      </c>
      <c r="K548" s="335">
        <f t="shared" si="351"/>
        <v>-1</v>
      </c>
      <c r="L548" s="323">
        <f t="shared" si="352"/>
        <v>4.9157959729332763</v>
      </c>
      <c r="M548" s="323">
        <f t="shared" si="353"/>
        <v>4.9257959729332761</v>
      </c>
      <c r="N548" s="328">
        <f t="shared" si="354"/>
        <v>-6.8130731255756416E-2</v>
      </c>
      <c r="O548" s="328">
        <f t="shared" si="355"/>
        <v>3.062837066290669E-2</v>
      </c>
      <c r="P548" s="332">
        <f t="shared" si="341"/>
        <v>78.200958633973258</v>
      </c>
      <c r="Q548" s="328">
        <f t="shared" si="356"/>
        <v>6533.8096922353006</v>
      </c>
      <c r="R548" s="277">
        <f>IF(H548&gt;0, rate1(1,$L$52,$L$51,$L$54,L548,$L$53,$L$50,P548),"")</f>
        <v>2339.3583968895473</v>
      </c>
      <c r="S548" s="323">
        <f t="shared" si="357"/>
        <v>91.189707859048653</v>
      </c>
      <c r="T548" s="323">
        <f t="shared" si="358"/>
        <v>7.5541581044073552E-4</v>
      </c>
      <c r="U548" s="328">
        <f t="shared" si="359"/>
        <v>4.9357959729332759</v>
      </c>
      <c r="V548" s="336">
        <f t="shared" si="360"/>
        <v>4.9357959729332759</v>
      </c>
      <c r="W548" s="328">
        <f t="shared" si="361"/>
        <v>1.4658021586519965E-3</v>
      </c>
      <c r="X548" s="328">
        <f t="shared" si="362"/>
        <v>6581.6570209385345</v>
      </c>
      <c r="Y548" s="328">
        <f t="shared" si="342"/>
        <v>78.518796961306137</v>
      </c>
      <c r="Z548" s="108">
        <f>IF(H548&gt;0, rate1(1,$L$52,$L$51,$L$54,U548,$L$53,$L$50,Y548),"")</f>
        <v>2340.6589751697393</v>
      </c>
      <c r="AA548" s="336">
        <f t="shared" si="363"/>
        <v>91.806453176078108</v>
      </c>
      <c r="AB548" s="336">
        <f t="shared" si="364"/>
        <v>-1.614204836092139E-5</v>
      </c>
      <c r="AC548" s="328">
        <f t="shared" si="365"/>
        <v>7.5541581044073552E-4</v>
      </c>
      <c r="AD548" s="328">
        <f t="shared" si="366"/>
        <v>-26.475485055483965</v>
      </c>
      <c r="AE548" s="328">
        <f t="shared" si="367"/>
        <v>348.24117790403517</v>
      </c>
      <c r="AF548" s="328">
        <f t="shared" si="368"/>
        <v>2173.0828085878111</v>
      </c>
      <c r="AG548" s="328">
        <f t="shared" si="369"/>
        <v>2164.5551065978793</v>
      </c>
      <c r="AH548" s="328">
        <f t="shared" si="370"/>
        <v>4.9161964534369247</v>
      </c>
      <c r="AI548" s="328">
        <f t="shared" si="371"/>
        <v>0.32291580949936954</v>
      </c>
      <c r="AJ548" s="328">
        <f t="shared" si="372"/>
        <v>10.872098445338699</v>
      </c>
      <c r="AK548" s="337">
        <f t="shared" si="373"/>
        <v>2000.2464737544017</v>
      </c>
      <c r="AL548" s="42">
        <f t="shared" si="343"/>
        <v>33.62059984768505</v>
      </c>
    </row>
    <row r="549" spans="2:38" ht="15" x14ac:dyDescent="0.15">
      <c r="B549" s="328">
        <f t="shared" si="344"/>
        <v>2173.0828085878111</v>
      </c>
      <c r="C549" s="328">
        <f t="shared" si="345"/>
        <v>2164.5551065978793</v>
      </c>
      <c r="D549" s="328">
        <f t="shared" si="346"/>
        <v>4.9161964534369247</v>
      </c>
      <c r="E549" s="328">
        <f t="shared" si="339"/>
        <v>218.95857587013188</v>
      </c>
      <c r="F549" s="328">
        <f t="shared" si="347"/>
        <v>219.03870222025603</v>
      </c>
      <c r="G549" s="328">
        <f t="shared" si="348"/>
        <v>7258.8363265272537</v>
      </c>
      <c r="H549" s="313">
        <f t="shared" si="349"/>
        <v>0.02</v>
      </c>
      <c r="I549" s="328">
        <f t="shared" si="350"/>
        <v>6.8221615919454059</v>
      </c>
      <c r="J549" s="328">
        <f t="shared" si="340"/>
        <v>859</v>
      </c>
      <c r="K549" s="335">
        <f t="shared" si="351"/>
        <v>-1</v>
      </c>
      <c r="L549" s="323">
        <f t="shared" si="352"/>
        <v>4.8961964534369251</v>
      </c>
      <c r="M549" s="323">
        <f t="shared" si="353"/>
        <v>4.9061964534369249</v>
      </c>
      <c r="N549" s="328">
        <f t="shared" si="354"/>
        <v>-6.7865708578995765E-2</v>
      </c>
      <c r="O549" s="328">
        <f t="shared" si="355"/>
        <v>3.062837066290669E-2</v>
      </c>
      <c r="P549" s="332">
        <f t="shared" si="341"/>
        <v>77.785730525967367</v>
      </c>
      <c r="Q549" s="328">
        <f t="shared" si="356"/>
        <v>6440.5709372957926</v>
      </c>
      <c r="R549" s="277">
        <f>IF(H549&gt;0, rate1(1,$L$52,$L$51,$L$54,L549,$L$53,$L$50,P549),"")</f>
        <v>2337.641682345713</v>
      </c>
      <c r="S549" s="323">
        <f t="shared" si="357"/>
        <v>89.954424861685709</v>
      </c>
      <c r="T549" s="323">
        <f t="shared" si="358"/>
        <v>7.6292673112686004E-4</v>
      </c>
      <c r="U549" s="328">
        <f t="shared" si="359"/>
        <v>4.9161964534369247</v>
      </c>
      <c r="V549" s="336">
        <f t="shared" si="360"/>
        <v>4.9161964534369247</v>
      </c>
      <c r="W549" s="328">
        <f t="shared" si="361"/>
        <v>1.45418418327381E-3</v>
      </c>
      <c r="X549" s="328">
        <f t="shared" si="362"/>
        <v>6487.984375478236</v>
      </c>
      <c r="Y549" s="328">
        <f t="shared" si="342"/>
        <v>78.103145469344383</v>
      </c>
      <c r="Z549" s="108">
        <f>IF(H549&gt;0, rate1(1,$L$52,$L$51,$L$54,U549,$L$53,$L$50,Y549),"")</f>
        <v>2338.9558071800884</v>
      </c>
      <c r="AA549" s="336">
        <f t="shared" si="363"/>
        <v>90.565728492345457</v>
      </c>
      <c r="AB549" s="336">
        <f t="shared" si="364"/>
        <v>-1.6235944347821485E-5</v>
      </c>
      <c r="AC549" s="328">
        <f t="shared" si="365"/>
        <v>7.6292673112686004E-4</v>
      </c>
      <c r="AD549" s="328">
        <f t="shared" si="366"/>
        <v>-26.214837131816772</v>
      </c>
      <c r="AE549" s="328">
        <f t="shared" si="367"/>
        <v>343.33217509415238</v>
      </c>
      <c r="AF549" s="328">
        <f t="shared" si="368"/>
        <v>2173.0141799525009</v>
      </c>
      <c r="AG549" s="328">
        <f t="shared" si="369"/>
        <v>2164.5543436711482</v>
      </c>
      <c r="AH549" s="328">
        <f t="shared" si="370"/>
        <v>4.8965951814921214</v>
      </c>
      <c r="AI549" s="328">
        <f t="shared" si="371"/>
        <v>0.32636598538117234</v>
      </c>
      <c r="AJ549" s="328">
        <f t="shared" si="372"/>
        <v>10.87218910255686</v>
      </c>
      <c r="AK549" s="337">
        <f t="shared" si="373"/>
        <v>2000.2488477486161</v>
      </c>
      <c r="AL549" s="42">
        <f t="shared" si="343"/>
        <v>33.620877232365409</v>
      </c>
    </row>
    <row r="550" spans="2:38" ht="15" x14ac:dyDescent="0.15">
      <c r="B550" s="328">
        <f t="shared" si="344"/>
        <v>2173.0141799525009</v>
      </c>
      <c r="C550" s="328">
        <f t="shared" si="345"/>
        <v>2164.5543436711482</v>
      </c>
      <c r="D550" s="328">
        <f t="shared" si="346"/>
        <v>4.8965951814921214</v>
      </c>
      <c r="E550" s="328">
        <f t="shared" si="339"/>
        <v>218.7989674142238</v>
      </c>
      <c r="F550" s="328">
        <f t="shared" si="347"/>
        <v>218.87877164217784</v>
      </c>
      <c r="G550" s="328">
        <f t="shared" si="348"/>
        <v>7166.7681968954075</v>
      </c>
      <c r="H550" s="313">
        <f t="shared" si="349"/>
        <v>0.02</v>
      </c>
      <c r="I550" s="328">
        <f t="shared" si="350"/>
        <v>6.7678690250821099</v>
      </c>
      <c r="J550" s="328">
        <f t="shared" si="340"/>
        <v>859</v>
      </c>
      <c r="K550" s="335">
        <f t="shared" si="351"/>
        <v>-1</v>
      </c>
      <c r="L550" s="323">
        <f t="shared" si="352"/>
        <v>4.8765951814921218</v>
      </c>
      <c r="M550" s="323">
        <f t="shared" si="353"/>
        <v>4.8865951814921216</v>
      </c>
      <c r="N550" s="328">
        <f t="shared" si="354"/>
        <v>-6.7600615974082956E-2</v>
      </c>
      <c r="O550" s="328">
        <f t="shared" si="355"/>
        <v>3.062837066290669E-2</v>
      </c>
      <c r="P550" s="332">
        <f t="shared" si="341"/>
        <v>77.371019594939241</v>
      </c>
      <c r="Q550" s="328">
        <f t="shared" si="356"/>
        <v>6348.1726596466224</v>
      </c>
      <c r="R550" s="277">
        <f>IF(H550&gt;0, rate1(1,$L$52,$L$51,$L$54,L550,$L$53,$L$50,P550),"")</f>
        <v>2335.9068544149745</v>
      </c>
      <c r="S550" s="323">
        <f t="shared" si="357"/>
        <v>88.729761672942715</v>
      </c>
      <c r="T550" s="323">
        <f t="shared" si="358"/>
        <v>7.7055510792447624E-4</v>
      </c>
      <c r="U550" s="328">
        <f t="shared" si="359"/>
        <v>4.8965951814921214</v>
      </c>
      <c r="V550" s="336">
        <f t="shared" si="360"/>
        <v>4.8965951814921214</v>
      </c>
      <c r="W550" s="328">
        <f t="shared" si="361"/>
        <v>1.4426114008188051E-3</v>
      </c>
      <c r="X550" s="328">
        <f t="shared" si="362"/>
        <v>6395.1547584629125</v>
      </c>
      <c r="Y550" s="328">
        <f t="shared" si="342"/>
        <v>77.688009987278363</v>
      </c>
      <c r="Z550" s="108">
        <f>IF(H550&gt;0, rate1(1,$L$52,$L$51,$L$54,U550,$L$53,$L$50,Y550),"")</f>
        <v>2337.2347315090128</v>
      </c>
      <c r="AA550" s="336">
        <f t="shared" si="363"/>
        <v>89.335656443654727</v>
      </c>
      <c r="AB550" s="336">
        <f t="shared" si="364"/>
        <v>-1.6331020325172779E-5</v>
      </c>
      <c r="AC550" s="328">
        <f t="shared" si="365"/>
        <v>7.7055510792447624E-4</v>
      </c>
      <c r="AD550" s="328">
        <f t="shared" si="366"/>
        <v>-25.955314284880767</v>
      </c>
      <c r="AE550" s="328">
        <f t="shared" si="367"/>
        <v>338.47527936366572</v>
      </c>
      <c r="AF550" s="328">
        <f t="shared" si="368"/>
        <v>2172.9458087814187</v>
      </c>
      <c r="AG550" s="328">
        <f t="shared" si="369"/>
        <v>2164.5535731160403</v>
      </c>
      <c r="AH550" s="328">
        <f t="shared" si="370"/>
        <v>4.8769921562876766</v>
      </c>
      <c r="AI550" s="328">
        <f t="shared" si="371"/>
        <v>0.32987407287584719</v>
      </c>
      <c r="AJ550" s="328">
        <f t="shared" si="372"/>
        <v>10.87228073424377</v>
      </c>
      <c r="AK550" s="337">
        <f t="shared" si="373"/>
        <v>2000.2512167858865</v>
      </c>
      <c r="AL550" s="42">
        <f t="shared" si="343"/>
        <v>33.621157580746853</v>
      </c>
    </row>
    <row r="551" spans="2:38" ht="15" x14ac:dyDescent="0.15">
      <c r="B551" s="328">
        <f t="shared" si="344"/>
        <v>2172.9458087814187</v>
      </c>
      <c r="C551" s="328">
        <f t="shared" si="345"/>
        <v>2164.5535731160403</v>
      </c>
      <c r="D551" s="328">
        <f t="shared" si="346"/>
        <v>4.8769921562876766</v>
      </c>
      <c r="E551" s="328">
        <f t="shared" si="339"/>
        <v>218.64000360371713</v>
      </c>
      <c r="F551" s="328">
        <f t="shared" si="347"/>
        <v>218.71948550897048</v>
      </c>
      <c r="G551" s="328">
        <f t="shared" si="348"/>
        <v>7075.5342727165716</v>
      </c>
      <c r="H551" s="313">
        <f t="shared" si="349"/>
        <v>0.02</v>
      </c>
      <c r="I551" s="328">
        <f t="shared" si="350"/>
        <v>6.7137885323027149</v>
      </c>
      <c r="J551" s="328">
        <f t="shared" si="340"/>
        <v>859</v>
      </c>
      <c r="K551" s="335">
        <f t="shared" si="351"/>
        <v>-1</v>
      </c>
      <c r="L551" s="323">
        <f t="shared" si="352"/>
        <v>4.856992156287677</v>
      </c>
      <c r="M551" s="323">
        <f t="shared" si="353"/>
        <v>4.8669921562876768</v>
      </c>
      <c r="N551" s="328">
        <f t="shared" si="354"/>
        <v>-6.7335453417655344E-2</v>
      </c>
      <c r="O551" s="328">
        <f t="shared" si="355"/>
        <v>3.062837066290669E-2</v>
      </c>
      <c r="P551" s="332">
        <f t="shared" si="341"/>
        <v>76.956827454068517</v>
      </c>
      <c r="Q551" s="328">
        <f t="shared" si="356"/>
        <v>6256.6099860160357</v>
      </c>
      <c r="R551" s="277">
        <f>IF(H551&gt;0, rate1(1,$L$52,$L$51,$L$54,L551,$L$53,$L$50,P551),"")</f>
        <v>2334.1536358806429</v>
      </c>
      <c r="S551" s="323">
        <f t="shared" si="357"/>
        <v>87.515655689106822</v>
      </c>
      <c r="T551" s="323">
        <f t="shared" si="358"/>
        <v>7.7830368251065047E-4</v>
      </c>
      <c r="U551" s="328">
        <f t="shared" si="359"/>
        <v>4.8769921562876766</v>
      </c>
      <c r="V551" s="336">
        <f t="shared" si="360"/>
        <v>4.8769921562876766</v>
      </c>
      <c r="W551" s="328">
        <f t="shared" si="361"/>
        <v>1.4310838232098888E-3</v>
      </c>
      <c r="X551" s="328">
        <f t="shared" si="362"/>
        <v>6303.1632870228132</v>
      </c>
      <c r="Y551" s="328">
        <f t="shared" si="342"/>
        <v>77.273392120401851</v>
      </c>
      <c r="Z551" s="108">
        <f>IF(H551&gt;0, rate1(1,$L$52,$L$51,$L$54,U551,$L$53,$L$50,Y551),"")</f>
        <v>2335.4954750586621</v>
      </c>
      <c r="AA551" s="336">
        <f t="shared" si="363"/>
        <v>88.116174328113672</v>
      </c>
      <c r="AB551" s="336">
        <f t="shared" si="364"/>
        <v>-1.6427303359533054E-5</v>
      </c>
      <c r="AC551" s="328">
        <f t="shared" si="365"/>
        <v>7.7830368251065047E-4</v>
      </c>
      <c r="AD551" s="328">
        <f t="shared" si="366"/>
        <v>-25.696910408394881</v>
      </c>
      <c r="AE551" s="328">
        <f t="shared" si="367"/>
        <v>333.67002606259751</v>
      </c>
      <c r="AF551" s="328">
        <f t="shared" si="368"/>
        <v>2172.8776950243187</v>
      </c>
      <c r="AG551" s="328">
        <f t="shared" si="369"/>
        <v>2164.5527948123577</v>
      </c>
      <c r="AH551" s="328">
        <f t="shared" si="370"/>
        <v>4.8573873770043079</v>
      </c>
      <c r="AI551" s="328">
        <f t="shared" si="371"/>
        <v>0.33344149697198811</v>
      </c>
      <c r="AJ551" s="328">
        <f t="shared" si="372"/>
        <v>10.872373356881818</v>
      </c>
      <c r="AK551" s="337">
        <f t="shared" si="373"/>
        <v>2000.253580916901</v>
      </c>
      <c r="AL551" s="42">
        <f t="shared" si="343"/>
        <v>33.621440942575454</v>
      </c>
    </row>
    <row r="552" spans="2:38" ht="15" x14ac:dyDescent="0.15">
      <c r="B552" s="328">
        <f t="shared" si="344"/>
        <v>2172.8776950243187</v>
      </c>
      <c r="C552" s="328">
        <f t="shared" si="345"/>
        <v>2164.5527948123577</v>
      </c>
      <c r="D552" s="328">
        <f t="shared" si="346"/>
        <v>4.8573873770043079</v>
      </c>
      <c r="E552" s="328">
        <f t="shared" si="339"/>
        <v>218.48168484521835</v>
      </c>
      <c r="F552" s="328">
        <f t="shared" si="347"/>
        <v>218.56084422446776</v>
      </c>
      <c r="G552" s="328">
        <f t="shared" si="348"/>
        <v>6985.1296996776964</v>
      </c>
      <c r="H552" s="313">
        <f t="shared" si="349"/>
        <v>0.02</v>
      </c>
      <c r="I552" s="328">
        <f t="shared" si="350"/>
        <v>6.659920169568796</v>
      </c>
      <c r="J552" s="328">
        <f t="shared" si="340"/>
        <v>859</v>
      </c>
      <c r="K552" s="335">
        <f t="shared" si="351"/>
        <v>-1</v>
      </c>
      <c r="L552" s="323">
        <f t="shared" si="352"/>
        <v>4.8373873770043083</v>
      </c>
      <c r="M552" s="323">
        <f t="shared" si="353"/>
        <v>4.8473873770043081</v>
      </c>
      <c r="N552" s="328">
        <f t="shared" si="354"/>
        <v>-6.7070220886222387E-2</v>
      </c>
      <c r="O552" s="328">
        <f t="shared" si="355"/>
        <v>3.062837066290669E-2</v>
      </c>
      <c r="P552" s="332">
        <f t="shared" si="341"/>
        <v>76.543155727212692</v>
      </c>
      <c r="Q552" s="328">
        <f t="shared" si="356"/>
        <v>6165.8780610322037</v>
      </c>
      <c r="R552" s="277">
        <f>IF(H552&gt;0, rate1(1,$L$52,$L$51,$L$54,L552,$L$53,$L$50,P552),"")</f>
        <v>2332.3817439400723</v>
      </c>
      <c r="S552" s="323">
        <f t="shared" si="357"/>
        <v>86.312044496219571</v>
      </c>
      <c r="T552" s="323">
        <f t="shared" si="358"/>
        <v>7.8617528488834269E-4</v>
      </c>
      <c r="U552" s="328">
        <f t="shared" si="359"/>
        <v>4.8573873770043079</v>
      </c>
      <c r="V552" s="336">
        <f t="shared" si="360"/>
        <v>4.8573873770043079</v>
      </c>
      <c r="W552" s="328">
        <f t="shared" si="361"/>
        <v>1.4196014623628628E-3</v>
      </c>
      <c r="X552" s="328">
        <f t="shared" si="362"/>
        <v>6212.0050962228624</v>
      </c>
      <c r="Y552" s="328">
        <f t="shared" si="342"/>
        <v>76.859293484600656</v>
      </c>
      <c r="Z552" s="108">
        <f>IF(H552&gt;0, rate1(1,$L$52,$L$51,$L$54,U552,$L$53,$L$50,Y552),"")</f>
        <v>2333.7377592479415</v>
      </c>
      <c r="AA552" s="336">
        <f t="shared" si="363"/>
        <v>86.907219634674775</v>
      </c>
      <c r="AB552" s="336">
        <f t="shared" si="364"/>
        <v>-1.6524821410817355E-5</v>
      </c>
      <c r="AC552" s="328">
        <f t="shared" si="365"/>
        <v>7.8617528488834269E-4</v>
      </c>
      <c r="AD552" s="328">
        <f t="shared" si="366"/>
        <v>-25.439619362799633</v>
      </c>
      <c r="AE552" s="328">
        <f t="shared" si="367"/>
        <v>328.9159534346507</v>
      </c>
      <c r="AF552" s="328">
        <f t="shared" si="368"/>
        <v>2172.8098386281476</v>
      </c>
      <c r="AG552" s="328">
        <f t="shared" si="369"/>
        <v>2164.552008637073</v>
      </c>
      <c r="AH552" s="328">
        <f t="shared" si="370"/>
        <v>4.8377808428140741</v>
      </c>
      <c r="AI552" s="328">
        <f t="shared" si="371"/>
        <v>0.33706973008640667</v>
      </c>
      <c r="AJ552" s="328">
        <f t="shared" si="372"/>
        <v>10.872466987362397</v>
      </c>
      <c r="AK552" s="337">
        <f t="shared" si="373"/>
        <v>2000.2559401936408</v>
      </c>
      <c r="AL552" s="42">
        <f t="shared" si="343"/>
        <v>33.621727368821354</v>
      </c>
    </row>
    <row r="553" spans="2:38" ht="15" x14ac:dyDescent="0.15">
      <c r="B553" s="328">
        <f t="shared" si="344"/>
        <v>2172.8098386281476</v>
      </c>
      <c r="C553" s="328">
        <f t="shared" si="345"/>
        <v>2164.552008637073</v>
      </c>
      <c r="D553" s="328">
        <f t="shared" si="346"/>
        <v>4.8377808428140741</v>
      </c>
      <c r="E553" s="328">
        <f t="shared" si="339"/>
        <v>218.32401155105146</v>
      </c>
      <c r="F553" s="328">
        <f t="shared" si="347"/>
        <v>218.4028481981349</v>
      </c>
      <c r="G553" s="328">
        <f t="shared" si="348"/>
        <v>6895.5496412921966</v>
      </c>
      <c r="H553" s="313">
        <f t="shared" si="349"/>
        <v>0.02</v>
      </c>
      <c r="I553" s="328">
        <f t="shared" si="350"/>
        <v>6.6062639928597493</v>
      </c>
      <c r="J553" s="328">
        <f t="shared" si="340"/>
        <v>859</v>
      </c>
      <c r="K553" s="335">
        <f t="shared" si="351"/>
        <v>-1</v>
      </c>
      <c r="L553" s="323">
        <f t="shared" si="352"/>
        <v>4.8177808428140745</v>
      </c>
      <c r="M553" s="323">
        <f t="shared" si="353"/>
        <v>4.8277808428140743</v>
      </c>
      <c r="N553" s="328">
        <f t="shared" si="354"/>
        <v>-6.680491835614788E-2</v>
      </c>
      <c r="O553" s="328">
        <f t="shared" si="355"/>
        <v>3.062837066290669E-2</v>
      </c>
      <c r="P553" s="332">
        <f t="shared" si="341"/>
        <v>76.130006049013673</v>
      </c>
      <c r="Q553" s="328">
        <f t="shared" si="356"/>
        <v>6075.9720471562314</v>
      </c>
      <c r="R553" s="277">
        <f>IF(H553&gt;0, rate1(1,$L$52,$L$51,$L$54,L553,$L$53,$L$50,P553),"")</f>
        <v>2330.5908900645359</v>
      </c>
      <c r="S553" s="323">
        <f t="shared" si="357"/>
        <v>85.118865868228895</v>
      </c>
      <c r="T553" s="323">
        <f t="shared" si="358"/>
        <v>7.9417283705176091E-4</v>
      </c>
      <c r="U553" s="328">
        <f t="shared" si="359"/>
        <v>4.8377808428140741</v>
      </c>
      <c r="V553" s="336">
        <f t="shared" si="360"/>
        <v>4.8377808428140741</v>
      </c>
      <c r="W553" s="328">
        <f t="shared" si="361"/>
        <v>1.4081643302468194E-3</v>
      </c>
      <c r="X553" s="328">
        <f t="shared" si="362"/>
        <v>6121.6753389957848</v>
      </c>
      <c r="Y553" s="328">
        <f t="shared" si="342"/>
        <v>76.445715706457705</v>
      </c>
      <c r="Z553" s="108">
        <f>IF(H553&gt;0, rate1(1,$L$52,$L$51,$L$54,U553,$L$53,$L$50,Y553),"")</f>
        <v>2331.9612998754551</v>
      </c>
      <c r="AA553" s="336">
        <f t="shared" si="363"/>
        <v>85.708730041313046</v>
      </c>
      <c r="AB553" s="336">
        <f t="shared" si="364"/>
        <v>-1.6623603370751135E-5</v>
      </c>
      <c r="AC553" s="328">
        <f t="shared" si="365"/>
        <v>7.9417283705176091E-4</v>
      </c>
      <c r="AD553" s="328">
        <f t="shared" si="366"/>
        <v>-25.183434973987261</v>
      </c>
      <c r="AE553" s="328">
        <f t="shared" si="367"/>
        <v>324.21260259779831</v>
      </c>
      <c r="AF553" s="328">
        <f t="shared" si="368"/>
        <v>2172.7422395369545</v>
      </c>
      <c r="AG553" s="328">
        <f t="shared" si="369"/>
        <v>2164.5512144642357</v>
      </c>
      <c r="AH553" s="328">
        <f t="shared" si="370"/>
        <v>4.8181725528809931</v>
      </c>
      <c r="AI553" s="328">
        <f t="shared" si="371"/>
        <v>0.34076029406850111</v>
      </c>
      <c r="AJ553" s="328">
        <f t="shared" si="372"/>
        <v>10.872561642999639</v>
      </c>
      <c r="AK553" s="337">
        <f t="shared" si="373"/>
        <v>2000.2582946694233</v>
      </c>
      <c r="AL553" s="42">
        <f t="shared" si="343"/>
        <v>33.622016911719498</v>
      </c>
    </row>
    <row r="554" spans="2:38" ht="15" x14ac:dyDescent="0.15">
      <c r="B554" s="328">
        <f t="shared" si="344"/>
        <v>2172.7422395369545</v>
      </c>
      <c r="C554" s="328">
        <f t="shared" si="345"/>
        <v>2164.5512144642357</v>
      </c>
      <c r="D554" s="328">
        <f t="shared" si="346"/>
        <v>4.8181725528809931</v>
      </c>
      <c r="E554" s="328">
        <f t="shared" si="339"/>
        <v>218.16698413945221</v>
      </c>
      <c r="F554" s="328">
        <f t="shared" si="347"/>
        <v>218.24549784525183</v>
      </c>
      <c r="G554" s="328">
        <f t="shared" si="348"/>
        <v>6806.7892788382615</v>
      </c>
      <c r="H554" s="313">
        <f t="shared" si="349"/>
        <v>0.02</v>
      </c>
      <c r="I554" s="328">
        <f t="shared" si="350"/>
        <v>6.5528200581749845</v>
      </c>
      <c r="J554" s="328">
        <f t="shared" si="340"/>
        <v>859</v>
      </c>
      <c r="K554" s="335">
        <f t="shared" si="351"/>
        <v>-1</v>
      </c>
      <c r="L554" s="323">
        <f t="shared" si="352"/>
        <v>4.7981725528809935</v>
      </c>
      <c r="M554" s="323">
        <f t="shared" si="353"/>
        <v>4.8081725528809933</v>
      </c>
      <c r="N554" s="328">
        <f t="shared" si="354"/>
        <v>-6.6539545803706801E-2</v>
      </c>
      <c r="O554" s="328">
        <f t="shared" si="355"/>
        <v>3.062837066290669E-2</v>
      </c>
      <c r="P554" s="332">
        <f t="shared" si="341"/>
        <v>75.717380065030468</v>
      </c>
      <c r="Q554" s="328">
        <f t="shared" si="356"/>
        <v>5986.8871246207227</v>
      </c>
      <c r="R554" s="277">
        <f>IF(H554&gt;0, rate1(1,$L$52,$L$51,$L$54,L554,$L$53,$L$50,P554),"")</f>
        <v>2328.7807798549893</v>
      </c>
      <c r="S554" s="323">
        <f t="shared" si="357"/>
        <v>83.936057765179541</v>
      </c>
      <c r="T554" s="323">
        <f t="shared" si="358"/>
        <v>8.0229935683828984E-4</v>
      </c>
      <c r="U554" s="328">
        <f t="shared" si="359"/>
        <v>4.8181725528809931</v>
      </c>
      <c r="V554" s="336">
        <f t="shared" si="360"/>
        <v>4.8181725528809931</v>
      </c>
      <c r="W554" s="328">
        <f t="shared" si="361"/>
        <v>1.3967724387633496E-3</v>
      </c>
      <c r="X554" s="328">
        <f t="shared" si="362"/>
        <v>6032.1691860804494</v>
      </c>
      <c r="Y554" s="328">
        <f t="shared" si="342"/>
        <v>76.032660423384669</v>
      </c>
      <c r="Z554" s="108">
        <f>IF(H554&gt;0, rate1(1,$L$52,$L$51,$L$54,U554,$L$53,$L$50,Y554),"")</f>
        <v>2330.1658069784553</v>
      </c>
      <c r="AA554" s="336">
        <f t="shared" si="363"/>
        <v>84.520643413237508</v>
      </c>
      <c r="AB554" s="336">
        <f t="shared" si="364"/>
        <v>-1.672367910113549E-5</v>
      </c>
      <c r="AC554" s="328">
        <f t="shared" si="365"/>
        <v>8.0229935683828984E-4</v>
      </c>
      <c r="AD554" s="328">
        <f t="shared" si="366"/>
        <v>-24.928351031984146</v>
      </c>
      <c r="AE554" s="328">
        <f t="shared" si="367"/>
        <v>319.55951751538271</v>
      </c>
      <c r="AF554" s="328">
        <f t="shared" si="368"/>
        <v>2172.6748976917938</v>
      </c>
      <c r="AG554" s="328">
        <f t="shared" si="369"/>
        <v>2164.5504121648787</v>
      </c>
      <c r="AH554" s="328">
        <f t="shared" si="370"/>
        <v>4.7985625063602075</v>
      </c>
      <c r="AI554" s="328">
        <f t="shared" si="371"/>
        <v>0.34451476230761757</v>
      </c>
      <c r="AJ554" s="328">
        <f t="shared" si="372"/>
        <v>10.872657341544723</v>
      </c>
      <c r="AK554" s="337">
        <f t="shared" si="373"/>
        <v>2000.2606443989469</v>
      </c>
      <c r="AL554" s="42">
        <f t="shared" si="343"/>
        <v>33.622309624812104</v>
      </c>
    </row>
    <row r="555" spans="2:38" ht="15" x14ac:dyDescent="0.15">
      <c r="B555" s="328">
        <f t="shared" si="344"/>
        <v>2172.6748976917938</v>
      </c>
      <c r="C555" s="328">
        <f t="shared" si="345"/>
        <v>2164.5504121648787</v>
      </c>
      <c r="D555" s="328">
        <f t="shared" si="346"/>
        <v>4.7985625063602075</v>
      </c>
      <c r="E555" s="328">
        <f t="shared" si="339"/>
        <v>218.01060303475026</v>
      </c>
      <c r="F555" s="328">
        <f t="shared" si="347"/>
        <v>218.08879358710124</v>
      </c>
      <c r="G555" s="328">
        <f t="shared" si="348"/>
        <v>6718.8438112906597</v>
      </c>
      <c r="H555" s="313">
        <f t="shared" si="349"/>
        <v>0.02</v>
      </c>
      <c r="I555" s="328">
        <f t="shared" si="350"/>
        <v>6.4995884215320991</v>
      </c>
      <c r="J555" s="328">
        <f t="shared" si="340"/>
        <v>859</v>
      </c>
      <c r="K555" s="335">
        <f t="shared" si="351"/>
        <v>-1</v>
      </c>
      <c r="L555" s="323">
        <f t="shared" si="352"/>
        <v>4.778562506360208</v>
      </c>
      <c r="M555" s="323">
        <f t="shared" si="353"/>
        <v>4.7885625063602077</v>
      </c>
      <c r="N555" s="328">
        <f t="shared" si="354"/>
        <v>-6.6274103205035573E-2</v>
      </c>
      <c r="O555" s="328">
        <f t="shared" si="355"/>
        <v>3.062837066290669E-2</v>
      </c>
      <c r="P555" s="332">
        <f t="shared" si="341"/>
        <v>75.305279431843758</v>
      </c>
      <c r="Q555" s="328">
        <f t="shared" si="356"/>
        <v>5898.6184913613288</v>
      </c>
      <c r="R555" s="277">
        <f>IF(H555&gt;0, rate1(1,$L$52,$L$51,$L$54,L555,$L$53,$L$50,P555),"")</f>
        <v>2326.9511128933445</v>
      </c>
      <c r="S555" s="323">
        <f t="shared" si="357"/>
        <v>82.763558331272193</v>
      </c>
      <c r="T555" s="323">
        <f t="shared" si="358"/>
        <v>8.1055796197763627E-4</v>
      </c>
      <c r="U555" s="328">
        <f t="shared" si="359"/>
        <v>4.7985625063602075</v>
      </c>
      <c r="V555" s="336">
        <f t="shared" si="360"/>
        <v>4.7985625063602075</v>
      </c>
      <c r="W555" s="328">
        <f t="shared" si="361"/>
        <v>1.3854257998744401E-3</v>
      </c>
      <c r="X555" s="328">
        <f t="shared" si="362"/>
        <v>5943.4818259537851</v>
      </c>
      <c r="Y555" s="328">
        <f t="shared" si="342"/>
        <v>75.620129283724879</v>
      </c>
      <c r="Z555" s="108">
        <f>IF(H555&gt;0, rate1(1,$L$52,$L$51,$L$54,U555,$L$53,$L$50,Y555),"")</f>
        <v>2328.3509846874049</v>
      </c>
      <c r="AA555" s="336">
        <f t="shared" si="363"/>
        <v>83.342897800981632</v>
      </c>
      <c r="AB555" s="336">
        <f t="shared" si="364"/>
        <v>-1.6825079477078157E-5</v>
      </c>
      <c r="AC555" s="328">
        <f t="shared" si="365"/>
        <v>8.1055796197763627E-4</v>
      </c>
      <c r="AD555" s="328">
        <f t="shared" si="366"/>
        <v>-24.674361289602398</v>
      </c>
      <c r="AE555" s="328">
        <f t="shared" si="367"/>
        <v>314.95624494324596</v>
      </c>
      <c r="AF555" s="328">
        <f t="shared" si="368"/>
        <v>2172.6078130306269</v>
      </c>
      <c r="AG555" s="328">
        <f t="shared" si="369"/>
        <v>2164.5496016069169</v>
      </c>
      <c r="AH555" s="328">
        <f t="shared" si="370"/>
        <v>4.7789507023982054</v>
      </c>
      <c r="AI555" s="328">
        <f t="shared" si="371"/>
        <v>0.34833476194941793</v>
      </c>
      <c r="AJ555" s="328">
        <f t="shared" si="372"/>
        <v>10.872754101200821</v>
      </c>
      <c r="AK555" s="337">
        <f t="shared" si="373"/>
        <v>2000.2629894383374</v>
      </c>
      <c r="AL555" s="42">
        <f t="shared" si="343"/>
        <v>33.622605562992923</v>
      </c>
    </row>
    <row r="556" spans="2:38" ht="15" x14ac:dyDescent="0.15">
      <c r="B556" s="328">
        <f t="shared" si="344"/>
        <v>2172.6078130306269</v>
      </c>
      <c r="C556" s="328">
        <f t="shared" si="345"/>
        <v>2164.5496016069169</v>
      </c>
      <c r="D556" s="328">
        <f t="shared" si="346"/>
        <v>4.7789507023982054</v>
      </c>
      <c r="E556" s="328">
        <f t="shared" si="339"/>
        <v>217.85486866757446</v>
      </c>
      <c r="F556" s="328">
        <f t="shared" si="347"/>
        <v>217.93273585116236</v>
      </c>
      <c r="G556" s="328">
        <f t="shared" si="348"/>
        <v>6631.708455257035</v>
      </c>
      <c r="H556" s="313">
        <f t="shared" si="349"/>
        <v>0.02</v>
      </c>
      <c r="I556" s="328">
        <f t="shared" si="350"/>
        <v>6.4465691389679707</v>
      </c>
      <c r="J556" s="328">
        <f t="shared" si="340"/>
        <v>859</v>
      </c>
      <c r="K556" s="335">
        <f t="shared" si="351"/>
        <v>-1</v>
      </c>
      <c r="L556" s="323">
        <f t="shared" si="352"/>
        <v>4.7589507023982058</v>
      </c>
      <c r="M556" s="323">
        <f t="shared" si="353"/>
        <v>4.7689507023982056</v>
      </c>
      <c r="N556" s="328">
        <f t="shared" si="354"/>
        <v>-6.6008590536135614E-2</v>
      </c>
      <c r="O556" s="328">
        <f t="shared" si="355"/>
        <v>3.062837066290669E-2</v>
      </c>
      <c r="P556" s="332">
        <f t="shared" si="341"/>
        <v>74.893705817184127</v>
      </c>
      <c r="Q556" s="328">
        <f t="shared" si="356"/>
        <v>5811.161362953294</v>
      </c>
      <c r="R556" s="277">
        <f>IF(H556&gt;0, rate1(1,$L$52,$L$51,$L$54,L556,$L$53,$L$50,P556),"")</f>
        <v>2325.1015825893219</v>
      </c>
      <c r="S556" s="323">
        <f t="shared" si="357"/>
        <v>81.601305892950336</v>
      </c>
      <c r="T556" s="323">
        <f t="shared" si="358"/>
        <v>8.1895187435057366E-4</v>
      </c>
      <c r="U556" s="328">
        <f t="shared" si="359"/>
        <v>4.7789507023982054</v>
      </c>
      <c r="V556" s="336">
        <f t="shared" si="360"/>
        <v>4.7789507023982054</v>
      </c>
      <c r="W556" s="328">
        <f t="shared" si="361"/>
        <v>1.3741244255136564E-3</v>
      </c>
      <c r="X556" s="328">
        <f t="shared" si="362"/>
        <v>5855.6084647670914</v>
      </c>
      <c r="Y556" s="328">
        <f t="shared" si="342"/>
        <v>75.208123946880463</v>
      </c>
      <c r="Z556" s="108">
        <f>IF(H556&gt;0, rate1(1,$L$52,$L$51,$L$54,U556,$L$53,$L$50,Y556),"")</f>
        <v>2326.5165310762395</v>
      </c>
      <c r="AA556" s="336">
        <f t="shared" si="363"/>
        <v>82.175431438513499</v>
      </c>
      <c r="AB556" s="336">
        <f t="shared" si="364"/>
        <v>-1.6927836429849958E-5</v>
      </c>
      <c r="AC556" s="328">
        <f t="shared" si="365"/>
        <v>8.1895187435057366E-4</v>
      </c>
      <c r="AD556" s="328">
        <f t="shared" si="366"/>
        <v>-24.421459461045789</v>
      </c>
      <c r="AE556" s="328">
        <f t="shared" si="367"/>
        <v>310.40233439336049</v>
      </c>
      <c r="AF556" s="328">
        <f t="shared" si="368"/>
        <v>2172.5409854882164</v>
      </c>
      <c r="AG556" s="328">
        <f t="shared" si="369"/>
        <v>2164.5487826550425</v>
      </c>
      <c r="AH556" s="328">
        <f t="shared" si="370"/>
        <v>4.7593371401327698</v>
      </c>
      <c r="AI556" s="328">
        <f t="shared" si="371"/>
        <v>0.35222197622804829</v>
      </c>
      <c r="AJ556" s="328">
        <f t="shared" si="372"/>
        <v>10.872851940638661</v>
      </c>
      <c r="AK556" s="337">
        <f t="shared" si="373"/>
        <v>2000.2653298451969</v>
      </c>
      <c r="AL556" s="42">
        <f t="shared" si="343"/>
        <v>33.622904782553441</v>
      </c>
    </row>
    <row r="557" spans="2:38" ht="15" x14ac:dyDescent="0.15">
      <c r="B557" s="328">
        <f t="shared" si="344"/>
        <v>2172.5409854882164</v>
      </c>
      <c r="C557" s="328">
        <f t="shared" si="345"/>
        <v>2164.5487826550425</v>
      </c>
      <c r="D557" s="328">
        <f t="shared" si="346"/>
        <v>4.7593371401327698</v>
      </c>
      <c r="E557" s="328">
        <f t="shared" si="339"/>
        <v>217.69978147506444</v>
      </c>
      <c r="F557" s="328">
        <f t="shared" si="347"/>
        <v>217.77732507131947</v>
      </c>
      <c r="G557" s="328">
        <f t="shared" si="348"/>
        <v>6545.3784449130908</v>
      </c>
      <c r="H557" s="313">
        <f t="shared" si="349"/>
        <v>0.02</v>
      </c>
      <c r="I557" s="328">
        <f t="shared" si="350"/>
        <v>6.3937622665391247</v>
      </c>
      <c r="J557" s="328">
        <f t="shared" si="340"/>
        <v>859</v>
      </c>
      <c r="K557" s="335">
        <f t="shared" si="351"/>
        <v>-1</v>
      </c>
      <c r="L557" s="323">
        <f t="shared" si="352"/>
        <v>4.7393371401327702</v>
      </c>
      <c r="M557" s="323">
        <f t="shared" si="353"/>
        <v>4.74933714013277</v>
      </c>
      <c r="N557" s="328">
        <f t="shared" si="354"/>
        <v>-6.574300777289821E-2</v>
      </c>
      <c r="O557" s="328">
        <f t="shared" si="355"/>
        <v>3.062837066290669E-2</v>
      </c>
      <c r="P557" s="332">
        <f t="shared" si="341"/>
        <v>74.482660900056473</v>
      </c>
      <c r="Q557" s="328">
        <f t="shared" si="356"/>
        <v>5724.5109725466564</v>
      </c>
      <c r="R557" s="277">
        <f>IF(H557&gt;0, rate1(1,$L$52,$L$51,$L$54,L557,$L$53,$L$50,P557),"")</f>
        <v>2323.2318760226008</v>
      </c>
      <c r="S557" s="323">
        <f t="shared" si="357"/>
        <v>80.449238956928525</v>
      </c>
      <c r="T557" s="323">
        <f t="shared" si="358"/>
        <v>8.2748442447056272E-4</v>
      </c>
      <c r="U557" s="328">
        <f t="shared" si="359"/>
        <v>4.7593371401327698</v>
      </c>
      <c r="V557" s="336">
        <f t="shared" si="360"/>
        <v>4.7593371401327698</v>
      </c>
      <c r="W557" s="328">
        <f t="shared" si="361"/>
        <v>1.3628683276305509E-3</v>
      </c>
      <c r="X557" s="328">
        <f t="shared" si="362"/>
        <v>5768.5443262813378</v>
      </c>
      <c r="Y557" s="328">
        <f t="shared" si="342"/>
        <v>74.796646083435178</v>
      </c>
      <c r="Z557" s="108">
        <f>IF(H557&gt;0, rate1(1,$L$52,$L$51,$L$54,U557,$L$53,$L$50,Y557),"")</f>
        <v>2324.6621380080487</v>
      </c>
      <c r="AA557" s="336">
        <f t="shared" si="363"/>
        <v>81.018182741293444</v>
      </c>
      <c r="AB557" s="336">
        <f t="shared" si="364"/>
        <v>-1.7031982993625792E-5</v>
      </c>
      <c r="AC557" s="328">
        <f t="shared" si="365"/>
        <v>8.2748442447056272E-4</v>
      </c>
      <c r="AD557" s="328">
        <f t="shared" si="366"/>
        <v>-24.169639220455792</v>
      </c>
      <c r="AE557" s="328">
        <f t="shared" si="367"/>
        <v>305.8973381117774</v>
      </c>
      <c r="AF557" s="328">
        <f t="shared" si="368"/>
        <v>2172.4744149960188</v>
      </c>
      <c r="AG557" s="328">
        <f t="shared" si="369"/>
        <v>2164.547955170618</v>
      </c>
      <c r="AH557" s="328">
        <f t="shared" si="370"/>
        <v>4.7397218186923897</v>
      </c>
      <c r="AI557" s="328">
        <f t="shared" si="371"/>
        <v>0.35617814692144523</v>
      </c>
      <c r="AJ557" s="328">
        <f t="shared" si="372"/>
        <v>10.872950879012805</v>
      </c>
      <c r="AK557" s="337">
        <f t="shared" si="373"/>
        <v>2000.2676656786548</v>
      </c>
      <c r="AL557" s="42">
        <f t="shared" si="343"/>
        <v>33.623207341231023</v>
      </c>
    </row>
    <row r="558" spans="2:38" ht="15" x14ac:dyDescent="0.15">
      <c r="B558" s="328">
        <f t="shared" si="344"/>
        <v>2172.4744149960188</v>
      </c>
      <c r="C558" s="328">
        <f t="shared" si="345"/>
        <v>2164.547955170618</v>
      </c>
      <c r="D558" s="328">
        <f t="shared" si="346"/>
        <v>4.7397218186923897</v>
      </c>
      <c r="E558" s="328">
        <f t="shared" si="339"/>
        <v>217.54534190108131</v>
      </c>
      <c r="F558" s="328">
        <f t="shared" si="347"/>
        <v>217.62256168807289</v>
      </c>
      <c r="G558" s="328">
        <f t="shared" si="348"/>
        <v>6459.8490319353323</v>
      </c>
      <c r="H558" s="313">
        <f t="shared" si="349"/>
        <v>0.02</v>
      </c>
      <c r="I558" s="328">
        <f t="shared" si="350"/>
        <v>6.3411678603206383</v>
      </c>
      <c r="J558" s="328">
        <f t="shared" si="340"/>
        <v>859</v>
      </c>
      <c r="K558" s="335">
        <f t="shared" si="351"/>
        <v>-1</v>
      </c>
      <c r="L558" s="323">
        <f t="shared" si="352"/>
        <v>4.7197218186923902</v>
      </c>
      <c r="M558" s="323">
        <f t="shared" si="353"/>
        <v>4.7297218186923899</v>
      </c>
      <c r="N558" s="328">
        <f t="shared" si="354"/>
        <v>-6.5477354891063655E-2</v>
      </c>
      <c r="O558" s="328">
        <f t="shared" si="355"/>
        <v>3.062837066290669E-2</v>
      </c>
      <c r="P558" s="332">
        <f t="shared" si="341"/>
        <v>74.072146370855293</v>
      </c>
      <c r="Q558" s="328">
        <f t="shared" si="356"/>
        <v>5638.6625707988615</v>
      </c>
      <c r="R558" s="277">
        <f>IF(H558&gt;0, rate1(1,$L$52,$L$51,$L$54,L558,$L$53,$L$50,P558),"")</f>
        <v>2321.3416737800749</v>
      </c>
      <c r="S558" s="323">
        <f t="shared" si="357"/>
        <v>79.307296208143725</v>
      </c>
      <c r="T558" s="323">
        <f t="shared" si="358"/>
        <v>8.3615905620112833E-4</v>
      </c>
      <c r="U558" s="328">
        <f t="shared" si="359"/>
        <v>4.7397218186923897</v>
      </c>
      <c r="V558" s="336">
        <f t="shared" si="360"/>
        <v>4.7397218186923897</v>
      </c>
      <c r="W558" s="328">
        <f t="shared" si="361"/>
        <v>1.3516575181782287E-3</v>
      </c>
      <c r="X558" s="328">
        <f t="shared" si="362"/>
        <v>5682.2846517999169</v>
      </c>
      <c r="Y558" s="328">
        <f t="shared" si="342"/>
        <v>74.385697375268421</v>
      </c>
      <c r="Z558" s="108">
        <f>IF(H558&gt;0, rate1(1,$L$52,$L$51,$L$54,U558,$L$53,$L$50,Y558),"")</f>
        <v>2322.7874909759889</v>
      </c>
      <c r="AA558" s="336">
        <f t="shared" si="363"/>
        <v>79.871090304256512</v>
      </c>
      <c r="AB558" s="336">
        <f t="shared" si="364"/>
        <v>-1.7137553354011164E-5</v>
      </c>
      <c r="AC558" s="328">
        <f t="shared" si="365"/>
        <v>8.3615905620112833E-4</v>
      </c>
      <c r="AD558" s="328">
        <f t="shared" si="366"/>
        <v>-23.918894200422596</v>
      </c>
      <c r="AE558" s="328">
        <f t="shared" si="367"/>
        <v>301.44081102275481</v>
      </c>
      <c r="AF558" s="328">
        <f t="shared" si="368"/>
        <v>2172.4081014820717</v>
      </c>
      <c r="AG558" s="328">
        <f t="shared" si="369"/>
        <v>2164.5471190115618</v>
      </c>
      <c r="AH558" s="328">
        <f t="shared" si="370"/>
        <v>4.7201047371967473</v>
      </c>
      <c r="AI558" s="328">
        <f t="shared" si="371"/>
        <v>0.36020507693704829</v>
      </c>
      <c r="AJ558" s="328">
        <f t="shared" si="372"/>
        <v>10.873050935978622</v>
      </c>
      <c r="AK558" s="337">
        <f t="shared" si="373"/>
        <v>2000.2699969994203</v>
      </c>
      <c r="AL558" s="42">
        <f t="shared" si="343"/>
        <v>33.623513298259226</v>
      </c>
    </row>
    <row r="559" spans="2:38" ht="15" x14ac:dyDescent="0.15">
      <c r="B559" s="328">
        <f t="shared" si="344"/>
        <v>2172.4081014820717</v>
      </c>
      <c r="C559" s="328">
        <f t="shared" si="345"/>
        <v>2164.5471190115618</v>
      </c>
      <c r="D559" s="328">
        <f t="shared" si="346"/>
        <v>4.7201047371967473</v>
      </c>
      <c r="E559" s="328">
        <f t="shared" si="339"/>
        <v>217.3915503964424</v>
      </c>
      <c r="F559" s="328">
        <f t="shared" si="347"/>
        <v>217.46844614876187</v>
      </c>
      <c r="G559" s="328">
        <f t="shared" si="348"/>
        <v>6375.1154854382412</v>
      </c>
      <c r="H559" s="313">
        <f t="shared" si="349"/>
        <v>0.02</v>
      </c>
      <c r="I559" s="328">
        <f t="shared" si="350"/>
        <v>6.2887859764079623</v>
      </c>
      <c r="J559" s="328">
        <f t="shared" si="340"/>
        <v>859</v>
      </c>
      <c r="K559" s="335">
        <f t="shared" si="351"/>
        <v>-1</v>
      </c>
      <c r="L559" s="323">
        <f t="shared" si="352"/>
        <v>4.7001047371967477</v>
      </c>
      <c r="M559" s="323">
        <f t="shared" si="353"/>
        <v>4.7101047371967475</v>
      </c>
      <c r="N559" s="328">
        <f t="shared" si="354"/>
        <v>-6.5211631866244346E-2</v>
      </c>
      <c r="O559" s="328">
        <f t="shared" si="355"/>
        <v>3.062837066290669E-2</v>
      </c>
      <c r="P559" s="332">
        <f t="shared" si="341"/>
        <v>73.662163931504324</v>
      </c>
      <c r="Q559" s="328">
        <f t="shared" si="356"/>
        <v>5553.6114258122216</v>
      </c>
      <c r="R559" s="277">
        <f>IF(H559&gt;0, rate1(1,$L$52,$L$51,$L$54,L559,$L$53,$L$50,P559),"")</f>
        <v>2319.430649788198</v>
      </c>
      <c r="S559" s="323">
        <f t="shared" si="357"/>
        <v>78.175416507727036</v>
      </c>
      <c r="T559" s="323">
        <f t="shared" si="358"/>
        <v>8.4497933172430833E-4</v>
      </c>
      <c r="U559" s="328">
        <f t="shared" si="359"/>
        <v>4.7201047371967473</v>
      </c>
      <c r="V559" s="336">
        <f t="shared" si="360"/>
        <v>4.7201047371967473</v>
      </c>
      <c r="W559" s="328">
        <f t="shared" si="361"/>
        <v>1.3404920091169004E-3</v>
      </c>
      <c r="X559" s="328">
        <f t="shared" si="362"/>
        <v>5596.824700105949</v>
      </c>
      <c r="Y559" s="328">
        <f t="shared" si="342"/>
        <v>73.975279515693174</v>
      </c>
      <c r="Z559" s="108">
        <f>IF(H559&gt;0, rate1(1,$L$52,$L$51,$L$54,U559,$L$53,$L$50,Y559),"")</f>
        <v>2320.8922689394099</v>
      </c>
      <c r="AA559" s="336">
        <f t="shared" si="363"/>
        <v>78.734092899812495</v>
      </c>
      <c r="AB559" s="336">
        <f t="shared" si="364"/>
        <v>-1.7244582899353981E-5</v>
      </c>
      <c r="AC559" s="328">
        <f t="shared" si="365"/>
        <v>8.4497933172430833E-4</v>
      </c>
      <c r="AD559" s="328">
        <f t="shared" si="366"/>
        <v>-23.669217990441222</v>
      </c>
      <c r="AE559" s="328">
        <f t="shared" si="367"/>
        <v>297.03231069451675</v>
      </c>
      <c r="AF559" s="328">
        <f t="shared" si="368"/>
        <v>2172.3420448708739</v>
      </c>
      <c r="AG559" s="328">
        <f t="shared" si="369"/>
        <v>2164.54627403223</v>
      </c>
      <c r="AH559" s="328">
        <f t="shared" si="370"/>
        <v>4.7004858947558441</v>
      </c>
      <c r="AI559" s="328">
        <f t="shared" si="371"/>
        <v>0.36430463303633104</v>
      </c>
      <c r="AJ559" s="328">
        <f t="shared" si="372"/>
        <v>10.87315213171002</v>
      </c>
      <c r="AK559" s="337">
        <f t="shared" si="373"/>
        <v>2000.2723238698379</v>
      </c>
      <c r="AL559" s="42">
        <f t="shared" si="343"/>
        <v>33.623822714420314</v>
      </c>
    </row>
    <row r="560" spans="2:38" ht="15" x14ac:dyDescent="0.15">
      <c r="B560" s="328">
        <f t="shared" si="344"/>
        <v>2172.3420448708739</v>
      </c>
      <c r="C560" s="328">
        <f t="shared" si="345"/>
        <v>2164.54627403223</v>
      </c>
      <c r="D560" s="328">
        <f t="shared" si="346"/>
        <v>4.7004858947558441</v>
      </c>
      <c r="E560" s="328">
        <f t="shared" si="339"/>
        <v>217.238407419152</v>
      </c>
      <c r="F560" s="328">
        <f t="shared" si="347"/>
        <v>217.31497890779718</v>
      </c>
      <c r="G560" s="328">
        <f t="shared" si="348"/>
        <v>6291.1730919058127</v>
      </c>
      <c r="H560" s="313">
        <f t="shared" si="349"/>
        <v>0.02</v>
      </c>
      <c r="I560" s="328">
        <f t="shared" si="350"/>
        <v>6.236616670915101</v>
      </c>
      <c r="J560" s="328">
        <f t="shared" si="340"/>
        <v>859</v>
      </c>
      <c r="K560" s="335">
        <f t="shared" si="351"/>
        <v>-1</v>
      </c>
      <c r="L560" s="323">
        <f t="shared" si="352"/>
        <v>4.6804858947558445</v>
      </c>
      <c r="M560" s="323">
        <f t="shared" si="353"/>
        <v>4.6904858947558443</v>
      </c>
      <c r="N560" s="328">
        <f t="shared" si="354"/>
        <v>-6.4945838673919454E-2</v>
      </c>
      <c r="O560" s="328">
        <f t="shared" si="355"/>
        <v>3.062837066290669E-2</v>
      </c>
      <c r="P560" s="332">
        <f t="shared" si="341"/>
        <v>73.252715295569629</v>
      </c>
      <c r="Q560" s="328">
        <f t="shared" si="356"/>
        <v>5469.3528230652746</v>
      </c>
      <c r="R560" s="277">
        <f>IF(H560&gt;0, rate1(1,$L$52,$L$51,$L$54,L560,$L$53,$L$50,P560),"")</f>
        <v>2317.4984711399934</v>
      </c>
      <c r="S560" s="323">
        <f t="shared" si="357"/>
        <v>77.053538890848088</v>
      </c>
      <c r="T560" s="323">
        <f t="shared" si="358"/>
        <v>8.5394893677636242E-4</v>
      </c>
      <c r="U560" s="328">
        <f t="shared" si="359"/>
        <v>4.7004858947558441</v>
      </c>
      <c r="V560" s="336">
        <f t="shared" si="360"/>
        <v>4.7004858947558441</v>
      </c>
      <c r="W560" s="328">
        <f t="shared" si="361"/>
        <v>1.3293718123996712E-3</v>
      </c>
      <c r="X560" s="328">
        <f t="shared" si="362"/>
        <v>5512.1597473938427</v>
      </c>
      <c r="Y560" s="328">
        <f t="shared" si="342"/>
        <v>73.56539420956797</v>
      </c>
      <c r="Z560" s="108">
        <f>IF(H560&gt;0, rate1(1,$L$52,$L$51,$L$54,U560,$L$53,$L$50,Y560),"")</f>
        <v>2318.9761441547939</v>
      </c>
      <c r="AA560" s="336">
        <f t="shared" si="363"/>
        <v>77.607129475724804</v>
      </c>
      <c r="AB560" s="336">
        <f t="shared" si="364"/>
        <v>-1.7353108274614587E-5</v>
      </c>
      <c r="AC560" s="328">
        <f t="shared" si="365"/>
        <v>8.5394893677636242E-4</v>
      </c>
      <c r="AD560" s="328">
        <f t="shared" si="366"/>
        <v>-23.420604135300572</v>
      </c>
      <c r="AE560" s="328">
        <f t="shared" si="367"/>
        <v>292.6713973157394</v>
      </c>
      <c r="AF560" s="328">
        <f t="shared" si="368"/>
        <v>2172.2762450832633</v>
      </c>
      <c r="AG560" s="328">
        <f t="shared" si="369"/>
        <v>2164.5454200832933</v>
      </c>
      <c r="AH560" s="328">
        <f t="shared" si="370"/>
        <v>4.6808652904703463</v>
      </c>
      <c r="AI560" s="328">
        <f t="shared" si="371"/>
        <v>0.36847874870713471</v>
      </c>
      <c r="AJ560" s="328">
        <f t="shared" si="372"/>
        <v>10.873254486917995</v>
      </c>
      <c r="AK560" s="337">
        <f t="shared" si="373"/>
        <v>2000.2746463539454</v>
      </c>
      <c r="AL560" s="42">
        <f t="shared" si="343"/>
        <v>33.624135652100094</v>
      </c>
    </row>
    <row r="561" spans="2:38" ht="15" x14ac:dyDescent="0.15">
      <c r="B561" s="328">
        <f t="shared" si="344"/>
        <v>2172.2762450832633</v>
      </c>
      <c r="C561" s="328">
        <f t="shared" si="345"/>
        <v>2164.5454200832933</v>
      </c>
      <c r="D561" s="328">
        <f t="shared" si="346"/>
        <v>4.6808652904703463</v>
      </c>
      <c r="E561" s="328">
        <f t="shared" si="339"/>
        <v>217.08591343465304</v>
      </c>
      <c r="F561" s="328">
        <f t="shared" si="347"/>
        <v>217.16216042690252</v>
      </c>
      <c r="G561" s="328">
        <f t="shared" si="348"/>
        <v>6208.0171551280027</v>
      </c>
      <c r="H561" s="313">
        <f t="shared" si="349"/>
        <v>0.02</v>
      </c>
      <c r="I561" s="328">
        <f t="shared" si="350"/>
        <v>6.1846599999760663</v>
      </c>
      <c r="J561" s="328">
        <f t="shared" si="340"/>
        <v>859</v>
      </c>
      <c r="K561" s="335">
        <f t="shared" si="351"/>
        <v>-1</v>
      </c>
      <c r="L561" s="323">
        <f t="shared" si="352"/>
        <v>4.6608652904703467</v>
      </c>
      <c r="M561" s="323">
        <f t="shared" si="353"/>
        <v>4.6708652904703465</v>
      </c>
      <c r="N561" s="328">
        <f t="shared" si="354"/>
        <v>-6.4679975289438474E-2</v>
      </c>
      <c r="O561" s="328">
        <f t="shared" si="355"/>
        <v>3.062837066290669E-2</v>
      </c>
      <c r="P561" s="332">
        <f t="shared" si="341"/>
        <v>72.843802188400545</v>
      </c>
      <c r="Q561" s="328">
        <f t="shared" si="356"/>
        <v>5385.8820653494386</v>
      </c>
      <c r="R561" s="277">
        <f>IF(H561&gt;0, rate1(1,$L$52,$L$51,$L$54,L561,$L$53,$L$50,P561),"")</f>
        <v>2315.5447979168007</v>
      </c>
      <c r="S561" s="323">
        <f t="shared" si="357"/>
        <v>75.941602564581942</v>
      </c>
      <c r="T561" s="323">
        <f t="shared" si="358"/>
        <v>8.6307168616656723E-4</v>
      </c>
      <c r="U561" s="328">
        <f t="shared" si="359"/>
        <v>4.6808652904703463</v>
      </c>
      <c r="V561" s="336">
        <f t="shared" si="360"/>
        <v>4.6808652904703463</v>
      </c>
      <c r="W561" s="328">
        <f t="shared" si="361"/>
        <v>1.3182969400062916E-3</v>
      </c>
      <c r="X561" s="328">
        <f t="shared" si="362"/>
        <v>5428.285087205858</v>
      </c>
      <c r="Y561" s="328">
        <f t="shared" si="342"/>
        <v>73.156043173435975</v>
      </c>
      <c r="Z561" s="108">
        <f>IF(H561&gt;0, rate1(1,$L$52,$L$51,$L$54,U561,$L$53,$L$50,Y561),"")</f>
        <v>2317.0387820015667</v>
      </c>
      <c r="AA561" s="336">
        <f t="shared" si="363"/>
        <v>76.490139153009096</v>
      </c>
      <c r="AB561" s="336">
        <f t="shared" si="364"/>
        <v>-1.7463167438786518E-5</v>
      </c>
      <c r="AC561" s="328">
        <f t="shared" si="365"/>
        <v>8.6307168616656723E-4</v>
      </c>
      <c r="AD561" s="328">
        <f t="shared" si="366"/>
        <v>-23.173046133435701</v>
      </c>
      <c r="AE561" s="328">
        <f t="shared" si="367"/>
        <v>288.35763363233525</v>
      </c>
      <c r="AF561" s="328">
        <f t="shared" si="368"/>
        <v>2172.2107020362878</v>
      </c>
      <c r="AG561" s="328">
        <f t="shared" si="369"/>
        <v>2164.5445570116071</v>
      </c>
      <c r="AH561" s="328">
        <f t="shared" si="370"/>
        <v>4.661242923431244</v>
      </c>
      <c r="AI561" s="328">
        <f t="shared" si="371"/>
        <v>0.3727294271927008</v>
      </c>
      <c r="AJ561" s="328">
        <f t="shared" si="372"/>
        <v>10.873358022869994</v>
      </c>
      <c r="AK561" s="337">
        <f t="shared" si="373"/>
        <v>2000.2769645175342</v>
      </c>
      <c r="AL561" s="42">
        <f t="shared" si="343"/>
        <v>33.624452175345233</v>
      </c>
    </row>
    <row r="562" spans="2:38" ht="15" x14ac:dyDescent="0.15">
      <c r="B562" s="328">
        <f t="shared" si="344"/>
        <v>2172.2107020362878</v>
      </c>
      <c r="C562" s="328">
        <f t="shared" si="345"/>
        <v>2164.5445570116071</v>
      </c>
      <c r="D562" s="328">
        <f t="shared" si="346"/>
        <v>4.661242923431244</v>
      </c>
      <c r="E562" s="328">
        <f t="shared" si="339"/>
        <v>216.93406891608487</v>
      </c>
      <c r="F562" s="328">
        <f t="shared" si="347"/>
        <v>217.00999117536895</v>
      </c>
      <c r="G562" s="328">
        <f t="shared" si="348"/>
        <v>6125.6429961344147</v>
      </c>
      <c r="H562" s="313">
        <f t="shared" si="349"/>
        <v>0.02</v>
      </c>
      <c r="I562" s="328">
        <f t="shared" si="350"/>
        <v>6.1329160197445169</v>
      </c>
      <c r="J562" s="328">
        <f t="shared" si="340"/>
        <v>859</v>
      </c>
      <c r="K562" s="335">
        <f t="shared" si="351"/>
        <v>-1</v>
      </c>
      <c r="L562" s="323">
        <f t="shared" si="352"/>
        <v>4.6412429234312444</v>
      </c>
      <c r="M562" s="323">
        <f t="shared" si="353"/>
        <v>4.6512429234312442</v>
      </c>
      <c r="N562" s="328">
        <f t="shared" si="354"/>
        <v>-6.441404168799103E-2</v>
      </c>
      <c r="O562" s="328">
        <f t="shared" si="355"/>
        <v>3.062837066290669E-2</v>
      </c>
      <c r="P562" s="332">
        <f t="shared" si="341"/>
        <v>72.435426347257931</v>
      </c>
      <c r="Q562" s="328">
        <f t="shared" si="356"/>
        <v>5303.1944727026412</v>
      </c>
      <c r="R562" s="277">
        <f>IF(H562&gt;0, rate1(1,$L$52,$L$51,$L$54,L562,$L$53,$L$50,P562),"")</f>
        <v>2313.5692830043704</v>
      </c>
      <c r="S562" s="323">
        <f t="shared" si="357"/>
        <v>74.839546905685538</v>
      </c>
      <c r="T562" s="323">
        <f t="shared" si="358"/>
        <v>8.7235152959790497E-4</v>
      </c>
      <c r="U562" s="328">
        <f t="shared" si="359"/>
        <v>4.661242923431244</v>
      </c>
      <c r="V562" s="336">
        <f t="shared" si="360"/>
        <v>4.661242923431244</v>
      </c>
      <c r="W562" s="328">
        <f t="shared" si="361"/>
        <v>1.3072674038951959E-3</v>
      </c>
      <c r="X562" s="328">
        <f t="shared" si="362"/>
        <v>5345.1960303657888</v>
      </c>
      <c r="Y562" s="328">
        <f t="shared" si="342"/>
        <v>72.747228135651966</v>
      </c>
      <c r="Z562" s="108">
        <f>IF(H562&gt;0, rate1(1,$L$52,$L$51,$L$54,U562,$L$53,$L$50,Y562),"")</f>
        <v>2315.0798408024025</v>
      </c>
      <c r="AA562" s="336">
        <f t="shared" si="363"/>
        <v>75.383061223745315</v>
      </c>
      <c r="AB562" s="336">
        <f t="shared" si="364"/>
        <v>-1.7574799724401188E-5</v>
      </c>
      <c r="AC562" s="328">
        <f t="shared" si="365"/>
        <v>8.7235152959790497E-4</v>
      </c>
      <c r="AD562" s="328">
        <f t="shared" si="366"/>
        <v>-22.926537435222528</v>
      </c>
      <c r="AE562" s="328">
        <f t="shared" si="367"/>
        <v>284.09058490621072</v>
      </c>
      <c r="AF562" s="328">
        <f t="shared" si="368"/>
        <v>2172.14541564307</v>
      </c>
      <c r="AG562" s="328">
        <f t="shared" si="369"/>
        <v>2164.5436846600774</v>
      </c>
      <c r="AH562" s="328">
        <f t="shared" si="370"/>
        <v>4.6416187927197869</v>
      </c>
      <c r="AI562" s="328">
        <f t="shared" si="371"/>
        <v>0.3770587446878102</v>
      </c>
      <c r="AJ562" s="328">
        <f t="shared" si="372"/>
        <v>10.873462761410185</v>
      </c>
      <c r="AK562" s="337">
        <f t="shared" si="373"/>
        <v>2000.2792784282124</v>
      </c>
      <c r="AL562" s="42">
        <f t="shared" si="343"/>
        <v>33.624772349923191</v>
      </c>
    </row>
    <row r="563" spans="2:38" ht="15" x14ac:dyDescent="0.15">
      <c r="B563" s="328">
        <f t="shared" si="344"/>
        <v>2172.14541564307</v>
      </c>
      <c r="C563" s="328">
        <f t="shared" si="345"/>
        <v>2164.5436846600774</v>
      </c>
      <c r="D563" s="328">
        <f t="shared" si="346"/>
        <v>4.6416187927197869</v>
      </c>
      <c r="E563" s="328">
        <f t="shared" si="339"/>
        <v>216.78287434455467</v>
      </c>
      <c r="F563" s="328">
        <f t="shared" si="347"/>
        <v>216.85847163031977</v>
      </c>
      <c r="G563" s="328">
        <f t="shared" si="348"/>
        <v>6044.0459531288907</v>
      </c>
      <c r="H563" s="313">
        <f t="shared" si="349"/>
        <v>0.02</v>
      </c>
      <c r="I563" s="328">
        <f t="shared" si="350"/>
        <v>6.0813847863941195</v>
      </c>
      <c r="J563" s="328">
        <f t="shared" si="340"/>
        <v>859</v>
      </c>
      <c r="K563" s="335">
        <f t="shared" si="351"/>
        <v>-1</v>
      </c>
      <c r="L563" s="323">
        <f t="shared" si="352"/>
        <v>4.6216187927197874</v>
      </c>
      <c r="M563" s="323">
        <f t="shared" si="353"/>
        <v>4.6316187927197872</v>
      </c>
      <c r="N563" s="328">
        <f t="shared" si="354"/>
        <v>-6.4148037844651284E-2</v>
      </c>
      <c r="O563" s="328">
        <f t="shared" si="355"/>
        <v>3.062837066290669E-2</v>
      </c>
      <c r="P563" s="332">
        <f t="shared" si="341"/>
        <v>72.02758952145075</v>
      </c>
      <c r="Q563" s="328">
        <f t="shared" si="356"/>
        <v>5221.2853823440446</v>
      </c>
      <c r="R563" s="277">
        <f>IF(H563&gt;0, rate1(1,$L$52,$L$51,$L$54,L563,$L$53,$L$50,P563),"")</f>
        <v>2311.5715719032005</v>
      </c>
      <c r="S563" s="323">
        <f t="shared" si="357"/>
        <v>73.747311458336497</v>
      </c>
      <c r="T563" s="323">
        <f t="shared" si="358"/>
        <v>8.8179255781005526E-4</v>
      </c>
      <c r="U563" s="328">
        <f t="shared" si="359"/>
        <v>4.6416187927197869</v>
      </c>
      <c r="V563" s="336">
        <f t="shared" si="360"/>
        <v>4.6416187927197869</v>
      </c>
      <c r="W563" s="328">
        <f t="shared" si="361"/>
        <v>1.2962832160408055E-3</v>
      </c>
      <c r="X563" s="328">
        <f t="shared" si="362"/>
        <v>5262.8879049137267</v>
      </c>
      <c r="Y563" s="328">
        <f t="shared" si="342"/>
        <v>72.338950836517185</v>
      </c>
      <c r="Z563" s="108">
        <f>IF(H563&gt;0, rate1(1,$L$52,$L$51,$L$54,U563,$L$53,$L$50,Y563),"")</f>
        <v>2313.0989716379308</v>
      </c>
      <c r="AA563" s="336">
        <f t="shared" si="363"/>
        <v>74.285835148852811</v>
      </c>
      <c r="AB563" s="336">
        <f t="shared" si="364"/>
        <v>-1.768804590147455E-5</v>
      </c>
      <c r="AC563" s="328">
        <f t="shared" si="365"/>
        <v>8.8179255781005526E-4</v>
      </c>
      <c r="AD563" s="328">
        <f t="shared" si="366"/>
        <v>-22.681071441190536</v>
      </c>
      <c r="AE563" s="328">
        <f t="shared" si="367"/>
        <v>279.8698188980689</v>
      </c>
      <c r="AF563" s="328">
        <f t="shared" si="368"/>
        <v>2172.0803858126674</v>
      </c>
      <c r="AG563" s="328">
        <f t="shared" si="369"/>
        <v>2164.5428028675196</v>
      </c>
      <c r="AH563" s="328">
        <f t="shared" si="370"/>
        <v>4.6219928974071314</v>
      </c>
      <c r="AI563" s="328">
        <f t="shared" si="371"/>
        <v>0.38146885371325256</v>
      </c>
      <c r="AJ563" s="328">
        <f t="shared" si="372"/>
        <v>10.873568724980661</v>
      </c>
      <c r="AK563" s="337">
        <f t="shared" si="373"/>
        <v>2000.2815881554709</v>
      </c>
      <c r="AL563" s="42">
        <f t="shared" si="343"/>
        <v>33.625096243384881</v>
      </c>
    </row>
    <row r="564" spans="2:38" ht="15" x14ac:dyDescent="0.15">
      <c r="B564" s="328">
        <f t="shared" si="344"/>
        <v>2172.0803858126674</v>
      </c>
      <c r="C564" s="328">
        <f t="shared" si="345"/>
        <v>2164.5428028675196</v>
      </c>
      <c r="D564" s="328">
        <f t="shared" si="346"/>
        <v>4.6219928974071314</v>
      </c>
      <c r="E564" s="328">
        <f t="shared" si="339"/>
        <v>216.63233020941695</v>
      </c>
      <c r="F564" s="328">
        <f t="shared" si="347"/>
        <v>216.70760227698582</v>
      </c>
      <c r="G564" s="328">
        <f t="shared" si="348"/>
        <v>5963.2213814230608</v>
      </c>
      <c r="H564" s="313">
        <f t="shared" si="349"/>
        <v>0.02</v>
      </c>
      <c r="I564" s="328">
        <f t="shared" si="350"/>
        <v>6.0300663561181871</v>
      </c>
      <c r="J564" s="328">
        <f t="shared" si="340"/>
        <v>859</v>
      </c>
      <c r="K564" s="335">
        <f t="shared" si="351"/>
        <v>-1</v>
      </c>
      <c r="L564" s="323">
        <f t="shared" si="352"/>
        <v>4.6019928974071318</v>
      </c>
      <c r="M564" s="323">
        <f t="shared" si="353"/>
        <v>4.6119928974071316</v>
      </c>
      <c r="N564" s="328">
        <f t="shared" si="354"/>
        <v>-6.3881963734312208E-2</v>
      </c>
      <c r="O564" s="328">
        <f t="shared" si="355"/>
        <v>3.062837066290669E-2</v>
      </c>
      <c r="P564" s="332">
        <f t="shared" si="341"/>
        <v>71.62029347246856</v>
      </c>
      <c r="Q564" s="328">
        <f t="shared" si="356"/>
        <v>5140.1501486075085</v>
      </c>
      <c r="R564" s="277">
        <f>IF(H564&gt;0, rate1(1,$L$52,$L$51,$L$54,L564,$L$53,$L$50,P564),"")</f>
        <v>2309.5513025328441</v>
      </c>
      <c r="S564" s="323">
        <f t="shared" si="357"/>
        <v>72.664835931800368</v>
      </c>
      <c r="T564" s="323">
        <f t="shared" si="358"/>
        <v>8.9139900906359836E-4</v>
      </c>
      <c r="U564" s="328">
        <f t="shared" si="359"/>
        <v>4.6219928974071314</v>
      </c>
      <c r="V564" s="336">
        <f t="shared" si="360"/>
        <v>4.6219928974071314</v>
      </c>
      <c r="W564" s="328">
        <f t="shared" si="361"/>
        <v>1.2853443884246474E-3</v>
      </c>
      <c r="X564" s="328">
        <f t="shared" si="362"/>
        <v>5181.3560560395754</v>
      </c>
      <c r="Y564" s="328">
        <f t="shared" si="342"/>
        <v>71.931213028410269</v>
      </c>
      <c r="Z564" s="108">
        <f>IF(H564&gt;0, rate1(1,$L$52,$L$51,$L$54,U564,$L$53,$L$50,Y564),"")</f>
        <v>2311.0958181555729</v>
      </c>
      <c r="AA564" s="336">
        <f t="shared" si="363"/>
        <v>73.198400555796226</v>
      </c>
      <c r="AB564" s="336">
        <f t="shared" si="364"/>
        <v>-1.7802948244418655E-5</v>
      </c>
      <c r="AC564" s="328">
        <f t="shared" si="365"/>
        <v>8.9139900906359836E-4</v>
      </c>
      <c r="AD564" s="328">
        <f t="shared" si="366"/>
        <v>-22.436641500207308</v>
      </c>
      <c r="AE564" s="328">
        <f t="shared" si="367"/>
        <v>275.69490578413524</v>
      </c>
      <c r="AF564" s="328">
        <f t="shared" si="368"/>
        <v>2172.015612449924</v>
      </c>
      <c r="AG564" s="328">
        <f t="shared" si="369"/>
        <v>2164.5419114685105</v>
      </c>
      <c r="AH564" s="328">
        <f t="shared" si="370"/>
        <v>4.602365236554542</v>
      </c>
      <c r="AI564" s="328">
        <f t="shared" si="371"/>
        <v>0.38596198667941123</v>
      </c>
      <c r="AJ564" s="328">
        <f t="shared" si="372"/>
        <v>10.873675936643627</v>
      </c>
      <c r="AK564" s="337">
        <f t="shared" si="373"/>
        <v>2000.2838937707525</v>
      </c>
      <c r="AL564" s="42">
        <f t="shared" si="343"/>
        <v>33.625423925130221</v>
      </c>
    </row>
    <row r="565" spans="2:38" ht="15" x14ac:dyDescent="0.15">
      <c r="B565" s="328">
        <f t="shared" si="344"/>
        <v>2172.015612449924</v>
      </c>
      <c r="C565" s="328">
        <f t="shared" si="345"/>
        <v>2164.5419114685105</v>
      </c>
      <c r="D565" s="328">
        <f t="shared" si="346"/>
        <v>4.602365236554542</v>
      </c>
      <c r="E565" s="328">
        <f t="shared" si="339"/>
        <v>216.48243700857532</v>
      </c>
      <c r="F565" s="328">
        <f t="shared" si="347"/>
        <v>216.55738360899613</v>
      </c>
      <c r="G565" s="328">
        <f t="shared" si="348"/>
        <v>5883.1646533718858</v>
      </c>
      <c r="H565" s="313">
        <f t="shared" si="349"/>
        <v>0.02</v>
      </c>
      <c r="I565" s="328">
        <f t="shared" si="350"/>
        <v>5.9789607851307665</v>
      </c>
      <c r="J565" s="328">
        <f t="shared" si="340"/>
        <v>859</v>
      </c>
      <c r="K565" s="335">
        <f t="shared" si="351"/>
        <v>-1</v>
      </c>
      <c r="L565" s="323">
        <f t="shared" si="352"/>
        <v>4.5823652365545424</v>
      </c>
      <c r="M565" s="323">
        <f t="shared" si="353"/>
        <v>4.5923652365545422</v>
      </c>
      <c r="N565" s="328">
        <f t="shared" si="354"/>
        <v>-6.3615819331749535E-2</v>
      </c>
      <c r="O565" s="328">
        <f t="shared" si="355"/>
        <v>3.062837066290669E-2</v>
      </c>
      <c r="P565" s="332">
        <f t="shared" si="341"/>
        <v>71.213539974127784</v>
      </c>
      <c r="Q565" s="328">
        <f t="shared" si="356"/>
        <v>5059.7841428773991</v>
      </c>
      <c r="R565" s="277">
        <f>IF(H565&gt;0, rate1(1,$L$52,$L$51,$L$54,L565,$L$53,$L$50,P565),"")</f>
        <v>2307.508105030051</v>
      </c>
      <c r="S565" s="323">
        <f t="shared" si="357"/>
        <v>71.592060198072431</v>
      </c>
      <c r="T565" s="323">
        <f t="shared" si="358"/>
        <v>9.0117527599069291E-4</v>
      </c>
      <c r="U565" s="328">
        <f t="shared" si="359"/>
        <v>4.602365236554542</v>
      </c>
      <c r="V565" s="336">
        <f t="shared" si="360"/>
        <v>4.602365236554542</v>
      </c>
      <c r="W565" s="328">
        <f t="shared" si="361"/>
        <v>1.2744509330335774E-3</v>
      </c>
      <c r="X565" s="328">
        <f t="shared" si="362"/>
        <v>5100.5958460187776</v>
      </c>
      <c r="Y565" s="328">
        <f t="shared" si="342"/>
        <v>71.524016475931887</v>
      </c>
      <c r="Z565" s="108">
        <f>IF(H565&gt;0, rate1(1,$L$52,$L$51,$L$54,U565,$L$53,$L$50,Y565),"")</f>
        <v>2309.0700163723764</v>
      </c>
      <c r="AA565" s="336">
        <f t="shared" si="363"/>
        <v>72.120697236265372</v>
      </c>
      <c r="AB565" s="336">
        <f t="shared" si="364"/>
        <v>-1.7919550602826742E-5</v>
      </c>
      <c r="AC565" s="328">
        <f t="shared" si="365"/>
        <v>9.0117527599069291E-4</v>
      </c>
      <c r="AD565" s="328">
        <f t="shared" si="366"/>
        <v>-22.193240907561865</v>
      </c>
      <c r="AE565" s="328">
        <f t="shared" si="367"/>
        <v>271.56541815289</v>
      </c>
      <c r="AF565" s="328">
        <f t="shared" si="368"/>
        <v>2171.9510954553161</v>
      </c>
      <c r="AG565" s="328">
        <f t="shared" si="369"/>
        <v>2164.5410102932346</v>
      </c>
      <c r="AH565" s="328">
        <f t="shared" si="370"/>
        <v>4.5827358092126129</v>
      </c>
      <c r="AI565" s="328">
        <f t="shared" si="371"/>
        <v>0.39054045965266798</v>
      </c>
      <c r="AJ565" s="328">
        <f t="shared" si="372"/>
        <v>10.873784420104641</v>
      </c>
      <c r="AK565" s="337">
        <f t="shared" si="373"/>
        <v>2000.2861953475237</v>
      </c>
      <c r="AL565" s="42">
        <f t="shared" si="343"/>
        <v>33.625755466476775</v>
      </c>
    </row>
    <row r="566" spans="2:38" ht="15" x14ac:dyDescent="0.15">
      <c r="B566" s="328">
        <f t="shared" si="344"/>
        <v>2171.9510954553161</v>
      </c>
      <c r="C566" s="328">
        <f t="shared" si="345"/>
        <v>2164.5410102932346</v>
      </c>
      <c r="D566" s="328">
        <f t="shared" si="346"/>
        <v>4.5827358092126129</v>
      </c>
      <c r="E566" s="328">
        <f t="shared" si="339"/>
        <v>216.33319524878431</v>
      </c>
      <c r="F566" s="328">
        <f t="shared" si="347"/>
        <v>216.40781612867983</v>
      </c>
      <c r="G566" s="328">
        <f t="shared" si="348"/>
        <v>5803.8711583054683</v>
      </c>
      <c r="H566" s="313">
        <f t="shared" si="349"/>
        <v>0.02</v>
      </c>
      <c r="I566" s="328">
        <f t="shared" si="350"/>
        <v>5.9280681296651894</v>
      </c>
      <c r="J566" s="328">
        <f t="shared" si="340"/>
        <v>859</v>
      </c>
      <c r="K566" s="335">
        <f t="shared" si="351"/>
        <v>-1</v>
      </c>
      <c r="L566" s="323">
        <f t="shared" si="352"/>
        <v>4.5627358092126133</v>
      </c>
      <c r="M566" s="323">
        <f t="shared" si="353"/>
        <v>4.5727358092126131</v>
      </c>
      <c r="N566" s="328">
        <f t="shared" si="354"/>
        <v>-6.3349604611568466E-2</v>
      </c>
      <c r="O566" s="328">
        <f t="shared" si="355"/>
        <v>3.062837066290669E-2</v>
      </c>
      <c r="P566" s="332">
        <f t="shared" si="341"/>
        <v>70.807330812699902</v>
      </c>
      <c r="Q566" s="328">
        <f t="shared" si="356"/>
        <v>4980.182753520171</v>
      </c>
      <c r="R566" s="277">
        <f>IF(H566&gt;0, rate1(1,$L$52,$L$51,$L$54,L566,$L$53,$L$50,P566),"")</f>
        <v>2305.4416015403549</v>
      </c>
      <c r="S566" s="323">
        <f t="shared" si="357"/>
        <v>70.52892428940342</v>
      </c>
      <c r="T566" s="323">
        <f t="shared" si="358"/>
        <v>9.1112591283428336E-4</v>
      </c>
      <c r="U566" s="328">
        <f t="shared" si="359"/>
        <v>4.5827358092126129</v>
      </c>
      <c r="V566" s="336">
        <f t="shared" si="360"/>
        <v>4.5827358092126129</v>
      </c>
      <c r="W566" s="328">
        <f t="shared" si="361"/>
        <v>1.2636028618402406E-3</v>
      </c>
      <c r="X566" s="328">
        <f t="shared" si="362"/>
        <v>5020.6026541440815</v>
      </c>
      <c r="Y566" s="328">
        <f t="shared" si="342"/>
        <v>71.1173629560313</v>
      </c>
      <c r="Z566" s="108">
        <f>IF(H566&gt;0, rate1(1,$L$52,$L$51,$L$54,U566,$L$53,$L$50,Y566),"")</f>
        <v>2307.0211944714779</v>
      </c>
      <c r="AA566" s="336">
        <f t="shared" si="363"/>
        <v>71.052665143744647</v>
      </c>
      <c r="AB566" s="336">
        <f t="shared" si="364"/>
        <v>-1.8037898476059252E-5</v>
      </c>
      <c r="AC566" s="328">
        <f t="shared" si="365"/>
        <v>9.1112591283428336E-4</v>
      </c>
      <c r="AD566" s="328">
        <f t="shared" si="366"/>
        <v>-21.9508629030043</v>
      </c>
      <c r="AE566" s="328">
        <f t="shared" si="367"/>
        <v>267.48093093147907</v>
      </c>
      <c r="AF566" s="328">
        <f t="shared" si="368"/>
        <v>2171.8868347247917</v>
      </c>
      <c r="AG566" s="328">
        <f t="shared" si="369"/>
        <v>2164.5400991673218</v>
      </c>
      <c r="AH566" s="328">
        <f t="shared" si="370"/>
        <v>4.5631046144217429</v>
      </c>
      <c r="AI566" s="328">
        <f t="shared" si="371"/>
        <v>0.39520667633720363</v>
      </c>
      <c r="AJ566" s="328">
        <f t="shared" si="372"/>
        <v>10.873894199736958</v>
      </c>
      <c r="AK566" s="337">
        <f t="shared" si="373"/>
        <v>2000.2884929613517</v>
      </c>
      <c r="AL566" s="42">
        <f t="shared" si="343"/>
        <v>33.626090940731615</v>
      </c>
    </row>
    <row r="567" spans="2:38" ht="15" x14ac:dyDescent="0.15">
      <c r="B567" s="328">
        <f t="shared" si="344"/>
        <v>2171.8868347247917</v>
      </c>
      <c r="C567" s="328">
        <f t="shared" si="345"/>
        <v>2164.5400991673218</v>
      </c>
      <c r="D567" s="328">
        <f t="shared" si="346"/>
        <v>4.5631046144217429</v>
      </c>
      <c r="E567" s="328">
        <f t="shared" si="339"/>
        <v>216.18460544598071</v>
      </c>
      <c r="F567" s="328">
        <f t="shared" si="347"/>
        <v>216.25890034738251</v>
      </c>
      <c r="G567" s="328">
        <f t="shared" si="348"/>
        <v>5725.3363024654946</v>
      </c>
      <c r="H567" s="313">
        <f t="shared" si="349"/>
        <v>0.02</v>
      </c>
      <c r="I567" s="328">
        <f t="shared" si="350"/>
        <v>5.8773884459758854</v>
      </c>
      <c r="J567" s="328">
        <f t="shared" si="340"/>
        <v>859</v>
      </c>
      <c r="K567" s="335">
        <f t="shared" si="351"/>
        <v>-1</v>
      </c>
      <c r="L567" s="323">
        <f t="shared" si="352"/>
        <v>4.5431046144217433</v>
      </c>
      <c r="M567" s="323">
        <f t="shared" si="353"/>
        <v>4.5531046144217431</v>
      </c>
      <c r="N567" s="328">
        <f t="shared" si="354"/>
        <v>-6.308331954825519E-2</v>
      </c>
      <c r="O567" s="328">
        <f t="shared" si="355"/>
        <v>3.062837066290669E-2</v>
      </c>
      <c r="P567" s="332">
        <f t="shared" si="341"/>
        <v>70.401667787068064</v>
      </c>
      <c r="Q567" s="328">
        <f t="shared" si="356"/>
        <v>4901.341385821177</v>
      </c>
      <c r="R567" s="277">
        <f>IF(H567&gt;0, rate1(1,$L$52,$L$51,$L$54,L567,$L$53,$L$50,P567),"")</f>
        <v>2303.3514060031007</v>
      </c>
      <c r="S567" s="323">
        <f t="shared" si="357"/>
        <v>69.475368395832788</v>
      </c>
      <c r="T567" s="323">
        <f t="shared" si="358"/>
        <v>9.2125564310354638E-4</v>
      </c>
      <c r="U567" s="328">
        <f t="shared" si="359"/>
        <v>4.5631046144217429</v>
      </c>
      <c r="V567" s="336">
        <f t="shared" si="360"/>
        <v>4.5631046144217429</v>
      </c>
      <c r="W567" s="328">
        <f t="shared" si="361"/>
        <v>1.2528001868439276E-3</v>
      </c>
      <c r="X567" s="328">
        <f t="shared" si="362"/>
        <v>4941.3718766622014</v>
      </c>
      <c r="Y567" s="328">
        <f t="shared" si="342"/>
        <v>70.711254258161219</v>
      </c>
      <c r="Z567" s="108">
        <f>IF(H567&gt;0, rate1(1,$L$52,$L$51,$L$54,U567,$L$53,$L$50,Y567),"")</f>
        <v>2304.9489725921767</v>
      </c>
      <c r="AA567" s="336">
        <f t="shared" si="363"/>
        <v>69.994244391087349</v>
      </c>
      <c r="AB567" s="336">
        <f t="shared" si="364"/>
        <v>-1.8158039092979238E-5</v>
      </c>
      <c r="AC567" s="328">
        <f t="shared" si="365"/>
        <v>9.2125564310354638E-4</v>
      </c>
      <c r="AD567" s="328">
        <f t="shared" si="366"/>
        <v>-21.709500668699903</v>
      </c>
      <c r="AE567" s="328">
        <f t="shared" si="367"/>
        <v>263.44102135525526</v>
      </c>
      <c r="AF567" s="328">
        <f t="shared" si="368"/>
        <v>2171.8228301496001</v>
      </c>
      <c r="AG567" s="328">
        <f t="shared" si="369"/>
        <v>2164.539177911679</v>
      </c>
      <c r="AH567" s="328">
        <f t="shared" si="370"/>
        <v>4.5434716512113438</v>
      </c>
      <c r="AI567" s="328">
        <f t="shared" si="371"/>
        <v>0.39996313228738234</v>
      </c>
      <c r="AJ567" s="328">
        <f t="shared" si="372"/>
        <v>10.874005300607038</v>
      </c>
      <c r="AK567" s="337">
        <f t="shared" si="373"/>
        <v>2000.290786689982</v>
      </c>
      <c r="AL567" s="42">
        <f t="shared" si="343"/>
        <v>33.626430423266591</v>
      </c>
    </row>
    <row r="568" spans="2:38" ht="15" x14ac:dyDescent="0.15">
      <c r="B568" s="328">
        <f t="shared" si="344"/>
        <v>2171.8228301496001</v>
      </c>
      <c r="C568" s="328">
        <f t="shared" si="345"/>
        <v>2164.539177911679</v>
      </c>
      <c r="D568" s="328">
        <f t="shared" si="346"/>
        <v>4.5434716512113438</v>
      </c>
      <c r="E568" s="328">
        <f t="shared" si="339"/>
        <v>216.03666812561613</v>
      </c>
      <c r="F568" s="328">
        <f t="shared" si="347"/>
        <v>216.11063678579842</v>
      </c>
      <c r="G568" s="328">
        <f t="shared" si="348"/>
        <v>5647.5555089370055</v>
      </c>
      <c r="H568" s="313">
        <f t="shared" si="349"/>
        <v>0.02</v>
      </c>
      <c r="I568" s="328">
        <f t="shared" si="350"/>
        <v>5.8269217903369288</v>
      </c>
      <c r="J568" s="328">
        <f t="shared" si="340"/>
        <v>859</v>
      </c>
      <c r="K568" s="335">
        <f t="shared" si="351"/>
        <v>-1</v>
      </c>
      <c r="L568" s="323">
        <f t="shared" si="352"/>
        <v>4.5234716512113442</v>
      </c>
      <c r="M568" s="323">
        <f t="shared" si="353"/>
        <v>4.533471651211344</v>
      </c>
      <c r="N568" s="328">
        <f t="shared" si="354"/>
        <v>-6.2816964116096941E-2</v>
      </c>
      <c r="O568" s="328">
        <f t="shared" si="355"/>
        <v>3.062837066290669E-2</v>
      </c>
      <c r="P568" s="332">
        <f t="shared" si="341"/>
        <v>69.99655270885971</v>
      </c>
      <c r="Q568" s="328">
        <f t="shared" si="356"/>
        <v>4823.2554619161965</v>
      </c>
      <c r="R568" s="277">
        <f>IF(H568&gt;0, rate1(1,$L$52,$L$51,$L$54,L568,$L$53,$L$50,P568),"")</f>
        <v>2301.2371239293871</v>
      </c>
      <c r="S568" s="323">
        <f t="shared" si="357"/>
        <v>68.431332862586828</v>
      </c>
      <c r="T568" s="323">
        <f t="shared" si="358"/>
        <v>9.315693676722488E-4</v>
      </c>
      <c r="U568" s="328">
        <f t="shared" si="359"/>
        <v>4.5434716512113438</v>
      </c>
      <c r="V568" s="336">
        <f t="shared" si="360"/>
        <v>4.5434716512113438</v>
      </c>
      <c r="W568" s="328">
        <f t="shared" si="361"/>
        <v>1.2420429200350469E-3</v>
      </c>
      <c r="X568" s="328">
        <f t="shared" si="362"/>
        <v>4862.8989267055131</v>
      </c>
      <c r="Y568" s="328">
        <f t="shared" si="342"/>
        <v>70.305692184408713</v>
      </c>
      <c r="Z568" s="108">
        <f>IF(H568&gt;0, rate1(1,$L$52,$L$51,$L$54,U568,$L$53,$L$50,Y568),"")</f>
        <v>2302.852962613124</v>
      </c>
      <c r="AA568" s="336">
        <f t="shared" si="363"/>
        <v>68.945375247960897</v>
      </c>
      <c r="AB568" s="336">
        <f t="shared" si="364"/>
        <v>-1.8280021495242558E-5</v>
      </c>
      <c r="AC568" s="328">
        <f t="shared" si="365"/>
        <v>9.315693676722488E-4</v>
      </c>
      <c r="AD568" s="328">
        <f t="shared" si="366"/>
        <v>-21.469147327133388</v>
      </c>
      <c r="AE568" s="328">
        <f t="shared" si="367"/>
        <v>259.44526889333844</v>
      </c>
      <c r="AF568" s="328">
        <f t="shared" si="368"/>
        <v>2171.7590816161164</v>
      </c>
      <c r="AG568" s="328">
        <f t="shared" si="369"/>
        <v>2164.5382463423111</v>
      </c>
      <c r="AH568" s="328">
        <f t="shared" si="370"/>
        <v>4.5238369186004519</v>
      </c>
      <c r="AI568" s="328">
        <f t="shared" si="371"/>
        <v>0.40481241936579926</v>
      </c>
      <c r="AJ568" s="328">
        <f t="shared" si="372"/>
        <v>10.874117748501307</v>
      </c>
      <c r="AK568" s="337">
        <f t="shared" si="373"/>
        <v>2000.293076613423</v>
      </c>
      <c r="AL568" s="42">
        <f t="shared" si="343"/>
        <v>33.626773991597226</v>
      </c>
    </row>
    <row r="569" spans="2:38" ht="15" x14ac:dyDescent="0.15">
      <c r="B569" s="328">
        <f t="shared" si="344"/>
        <v>2171.7590816161164</v>
      </c>
      <c r="C569" s="328">
        <f t="shared" si="345"/>
        <v>2164.5382463423111</v>
      </c>
      <c r="D569" s="328">
        <f t="shared" si="346"/>
        <v>4.5238369186004519</v>
      </c>
      <c r="E569" s="328">
        <f t="shared" si="339"/>
        <v>215.88938382302155</v>
      </c>
      <c r="F569" s="328">
        <f t="shared" si="347"/>
        <v>215.96302597431884</v>
      </c>
      <c r="G569" s="328">
        <f t="shared" si="348"/>
        <v>5570.5242175852673</v>
      </c>
      <c r="H569" s="313">
        <f t="shared" si="349"/>
        <v>0.02</v>
      </c>
      <c r="I569" s="328">
        <f t="shared" si="350"/>
        <v>5.7766682190442227</v>
      </c>
      <c r="J569" s="328">
        <f t="shared" si="340"/>
        <v>859</v>
      </c>
      <c r="K569" s="335">
        <f t="shared" si="351"/>
        <v>-1</v>
      </c>
      <c r="L569" s="323">
        <f t="shared" si="352"/>
        <v>4.5038369186004523</v>
      </c>
      <c r="M569" s="323">
        <f t="shared" si="353"/>
        <v>4.5138369186004521</v>
      </c>
      <c r="N569" s="328">
        <f t="shared" si="354"/>
        <v>-6.255053828924062E-2</v>
      </c>
      <c r="O569" s="328">
        <f t="shared" si="355"/>
        <v>3.062837066290669E-2</v>
      </c>
      <c r="P569" s="332">
        <f t="shared" si="341"/>
        <v>69.591987402610499</v>
      </c>
      <c r="Q569" s="328">
        <f t="shared" si="356"/>
        <v>4745.9204207286566</v>
      </c>
      <c r="R569" s="277">
        <f>IF(H569&gt;0, rate1(1,$L$52,$L$51,$L$54,L569,$L$53,$L$50,P569),"")</f>
        <v>2299.0983521729549</v>
      </c>
      <c r="S569" s="323">
        <f t="shared" si="357"/>
        <v>67.396758187484721</v>
      </c>
      <c r="T569" s="323">
        <f t="shared" si="358"/>
        <v>9.4207217335244716E-4</v>
      </c>
      <c r="U569" s="328">
        <f t="shared" si="359"/>
        <v>4.5238369186004519</v>
      </c>
      <c r="V569" s="336">
        <f t="shared" si="360"/>
        <v>4.5238369186004519</v>
      </c>
      <c r="W569" s="328">
        <f t="shared" si="361"/>
        <v>1.2313310734342053E-3</v>
      </c>
      <c r="X569" s="328">
        <f t="shared" si="362"/>
        <v>4785.1792342291228</v>
      </c>
      <c r="Y569" s="328">
        <f t="shared" si="342"/>
        <v>69.9006785496574</v>
      </c>
      <c r="Z569" s="108">
        <f>IF(H569&gt;0, rate1(1,$L$52,$L$51,$L$54,U569,$L$53,$L$50,Y569),"")</f>
        <v>2300.7327679286504</v>
      </c>
      <c r="AA569" s="336">
        <f t="shared" si="363"/>
        <v>67.905998138297846</v>
      </c>
      <c r="AB569" s="336">
        <f t="shared" si="364"/>
        <v>-1.840389662656233E-5</v>
      </c>
      <c r="AC569" s="328">
        <f t="shared" si="365"/>
        <v>9.4207217335244716E-4</v>
      </c>
      <c r="AD569" s="328">
        <f t="shared" si="366"/>
        <v>-21.229795938912229</v>
      </c>
      <c r="AE569" s="328">
        <f t="shared" si="367"/>
        <v>255.49325522560505</v>
      </c>
      <c r="AF569" s="328">
        <f t="shared" si="368"/>
        <v>2171.6955890056538</v>
      </c>
      <c r="AG569" s="328">
        <f t="shared" si="369"/>
        <v>2164.5373042701376</v>
      </c>
      <c r="AH569" s="328">
        <f t="shared" si="370"/>
        <v>4.5042004155964959</v>
      </c>
      <c r="AI569" s="328">
        <f t="shared" si="371"/>
        <v>0.40975723046474422</v>
      </c>
      <c r="AJ569" s="328">
        <f t="shared" si="372"/>
        <v>10.874231569954214</v>
      </c>
      <c r="AK569" s="337">
        <f t="shared" si="373"/>
        <v>2000.2953628140319</v>
      </c>
      <c r="AL569" s="42">
        <f t="shared" si="343"/>
        <v>33.627121725465464</v>
      </c>
    </row>
    <row r="570" spans="2:38" ht="15" x14ac:dyDescent="0.15">
      <c r="B570" s="328">
        <f t="shared" si="344"/>
        <v>2171.6955890056538</v>
      </c>
      <c r="C570" s="328">
        <f t="shared" si="345"/>
        <v>2164.5373042701376</v>
      </c>
      <c r="D570" s="328">
        <f t="shared" si="346"/>
        <v>4.5042004155964959</v>
      </c>
      <c r="E570" s="328">
        <f t="shared" si="339"/>
        <v>215.74275308376835</v>
      </c>
      <c r="F570" s="328">
        <f t="shared" si="347"/>
        <v>215.81606845339496</v>
      </c>
      <c r="G570" s="328">
        <f t="shared" si="348"/>
        <v>5494.2378849856905</v>
      </c>
      <c r="H570" s="313">
        <f t="shared" si="349"/>
        <v>0.02</v>
      </c>
      <c r="I570" s="328">
        <f t="shared" si="350"/>
        <v>5.7266277884129524</v>
      </c>
      <c r="J570" s="328">
        <f t="shared" si="340"/>
        <v>859</v>
      </c>
      <c r="K570" s="335">
        <f t="shared" si="351"/>
        <v>-1</v>
      </c>
      <c r="L570" s="323">
        <f t="shared" si="352"/>
        <v>4.4842004155964963</v>
      </c>
      <c r="M570" s="323">
        <f t="shared" si="353"/>
        <v>4.4942004155964961</v>
      </c>
      <c r="N570" s="328">
        <f t="shared" si="354"/>
        <v>-6.22840420416928E-2</v>
      </c>
      <c r="O570" s="328">
        <f t="shared" si="355"/>
        <v>3.062837066290669E-2</v>
      </c>
      <c r="P570" s="332">
        <f t="shared" si="341"/>
        <v>69.187973705892901</v>
      </c>
      <c r="Q570" s="328">
        <f t="shared" si="356"/>
        <v>4669.3317178993138</v>
      </c>
      <c r="R570" s="277">
        <f>IF(H570&gt;0, rate1(1,$L$52,$L$51,$L$54,L570,$L$53,$L$50,P570),"")</f>
        <v>2296.9346786933966</v>
      </c>
      <c r="S570" s="323">
        <f t="shared" si="357"/>
        <v>66.371585018172908</v>
      </c>
      <c r="T570" s="323">
        <f t="shared" si="358"/>
        <v>9.5276934197600091E-4</v>
      </c>
      <c r="U570" s="328">
        <f t="shared" si="359"/>
        <v>4.5042004155964959</v>
      </c>
      <c r="V570" s="336">
        <f t="shared" si="360"/>
        <v>4.5042004155964959</v>
      </c>
      <c r="W570" s="328">
        <f t="shared" si="361"/>
        <v>1.2206646590176007E-3</v>
      </c>
      <c r="X570" s="328">
        <f t="shared" si="362"/>
        <v>4708.2082459408093</v>
      </c>
      <c r="Y570" s="328">
        <f t="shared" si="342"/>
        <v>69.496215181714177</v>
      </c>
      <c r="Z570" s="108">
        <f>IF(H570&gt;0, rate1(1,$L$52,$L$51,$L$54,U570,$L$53,$L$50,Y570),"")</f>
        <v>2298.5879832176192</v>
      </c>
      <c r="AA570" s="336">
        <f t="shared" si="363"/>
        <v>66.876053637583084</v>
      </c>
      <c r="AB570" s="336">
        <f t="shared" si="364"/>
        <v>-1.852971742559267E-5</v>
      </c>
      <c r="AC570" s="328">
        <f t="shared" si="365"/>
        <v>9.5276934197600091E-4</v>
      </c>
      <c r="AD570" s="328">
        <f t="shared" si="366"/>
        <v>-20.99143950047857</v>
      </c>
      <c r="AE570" s="328">
        <f t="shared" si="367"/>
        <v>251.58456420281934</v>
      </c>
      <c r="AF570" s="328">
        <f t="shared" si="368"/>
        <v>2171.63235219427</v>
      </c>
      <c r="AG570" s="328">
        <f t="shared" si="369"/>
        <v>2164.5363515007957</v>
      </c>
      <c r="AH570" s="328">
        <f t="shared" si="370"/>
        <v>4.4845621411957586</v>
      </c>
      <c r="AI570" s="328">
        <f t="shared" si="371"/>
        <v>0.41480036450926872</v>
      </c>
      <c r="AJ570" s="328">
        <f t="shared" si="372"/>
        <v>10.874346792277688</v>
      </c>
      <c r="AK570" s="337">
        <f t="shared" si="373"/>
        <v>2000.2976453766075</v>
      </c>
      <c r="AL570" s="42">
        <f t="shared" si="343"/>
        <v>33.62747370692643</v>
      </c>
    </row>
    <row r="571" spans="2:38" ht="15" x14ac:dyDescent="0.15">
      <c r="B571" s="328">
        <f t="shared" si="344"/>
        <v>2171.63235219427</v>
      </c>
      <c r="C571" s="328">
        <f t="shared" si="345"/>
        <v>2164.5363515007957</v>
      </c>
      <c r="D571" s="328">
        <f t="shared" si="346"/>
        <v>4.4845621411957586</v>
      </c>
      <c r="E571" s="328">
        <f t="shared" si="339"/>
        <v>215.59677646406629</v>
      </c>
      <c r="F571" s="328">
        <f t="shared" si="347"/>
        <v>215.66976477391734</v>
      </c>
      <c r="G571" s="328">
        <f t="shared" si="348"/>
        <v>5418.6919843601136</v>
      </c>
      <c r="H571" s="313">
        <f t="shared" si="349"/>
        <v>0.02</v>
      </c>
      <c r="I571" s="328">
        <f t="shared" si="350"/>
        <v>5.676800554779402</v>
      </c>
      <c r="J571" s="328">
        <f t="shared" si="340"/>
        <v>859</v>
      </c>
      <c r="K571" s="335">
        <f t="shared" si="351"/>
        <v>-1</v>
      </c>
      <c r="L571" s="323">
        <f t="shared" si="352"/>
        <v>4.464562141195759</v>
      </c>
      <c r="M571" s="323">
        <f t="shared" si="353"/>
        <v>4.4745621411957588</v>
      </c>
      <c r="N571" s="328">
        <f t="shared" si="354"/>
        <v>-6.2017475347268203E-2</v>
      </c>
      <c r="O571" s="328">
        <f t="shared" si="355"/>
        <v>3.062837066290669E-2</v>
      </c>
      <c r="P571" s="332">
        <f t="shared" si="341"/>
        <v>68.784513469482064</v>
      </c>
      <c r="Q571" s="328">
        <f t="shared" si="356"/>
        <v>4593.4848257228423</v>
      </c>
      <c r="R571" s="277">
        <f>IF(H571&gt;0, rate1(1,$L$52,$L$51,$L$54,L571,$L$53,$L$50,P571),"")</f>
        <v>2294.7456823117759</v>
      </c>
      <c r="S571" s="323">
        <f t="shared" si="357"/>
        <v>65.355754149377717</v>
      </c>
      <c r="T571" s="323">
        <f t="shared" si="358"/>
        <v>9.6366636001682024E-4</v>
      </c>
      <c r="U571" s="328">
        <f t="shared" si="359"/>
        <v>4.4845621411957586</v>
      </c>
      <c r="V571" s="336">
        <f t="shared" si="360"/>
        <v>4.4845621411957586</v>
      </c>
      <c r="W571" s="328">
        <f t="shared" si="361"/>
        <v>1.210043688807616E-3</v>
      </c>
      <c r="X571" s="328">
        <f t="shared" si="362"/>
        <v>4631.9814252373935</v>
      </c>
      <c r="Y571" s="328">
        <f t="shared" si="342"/>
        <v>69.092303921473203</v>
      </c>
      <c r="Z571" s="108">
        <f>IF(H571&gt;0, rate1(1,$L$52,$L$51,$L$54,U571,$L$53,$L$50,Y571),"")</f>
        <v>2296.4181942049127</v>
      </c>
      <c r="AA571" s="336">
        <f t="shared" si="363"/>
        <v>65.855482470154769</v>
      </c>
      <c r="AB571" s="336">
        <f t="shared" si="364"/>
        <v>-1.8657538926866432E-5</v>
      </c>
      <c r="AC571" s="328">
        <f t="shared" si="365"/>
        <v>9.6366636001682024E-4</v>
      </c>
      <c r="AD571" s="328">
        <f t="shared" si="366"/>
        <v>-20.754070941784157</v>
      </c>
      <c r="AE571" s="328">
        <f t="shared" si="367"/>
        <v>247.71878174423884</v>
      </c>
      <c r="AF571" s="328">
        <f t="shared" si="368"/>
        <v>2171.5693710525625</v>
      </c>
      <c r="AG571" s="328">
        <f t="shared" si="369"/>
        <v>2164.5353878344358</v>
      </c>
      <c r="AH571" s="328">
        <f t="shared" si="370"/>
        <v>4.4649220943832724</v>
      </c>
      <c r="AI571" s="328">
        <f t="shared" si="371"/>
        <v>0.41994473176042851</v>
      </c>
      <c r="AJ571" s="328">
        <f t="shared" si="372"/>
        <v>10.874463443592067</v>
      </c>
      <c r="AK571" s="337">
        <f t="shared" si="373"/>
        <v>2000.2999243884849</v>
      </c>
      <c r="AL571" s="42">
        <f t="shared" si="343"/>
        <v>33.627830020439546</v>
      </c>
    </row>
    <row r="572" spans="2:38" ht="15" x14ac:dyDescent="0.15">
      <c r="B572" s="328">
        <f t="shared" si="344"/>
        <v>2171.5693710525625</v>
      </c>
      <c r="C572" s="328">
        <f t="shared" si="345"/>
        <v>2164.5353878344358</v>
      </c>
      <c r="D572" s="328">
        <f t="shared" si="346"/>
        <v>4.4649220943832724</v>
      </c>
      <c r="E572" s="328">
        <f t="shared" si="339"/>
        <v>215.45145453117547</v>
      </c>
      <c r="F572" s="328">
        <f t="shared" si="347"/>
        <v>215.52411549762087</v>
      </c>
      <c r="G572" s="328">
        <f t="shared" si="348"/>
        <v>5343.8820055109745</v>
      </c>
      <c r="H572" s="313">
        <f t="shared" si="349"/>
        <v>0.02</v>
      </c>
      <c r="I572" s="328">
        <f t="shared" si="350"/>
        <v>5.6271865745013203</v>
      </c>
      <c r="J572" s="328">
        <f t="shared" si="340"/>
        <v>859</v>
      </c>
      <c r="K572" s="335">
        <f t="shared" si="351"/>
        <v>-1</v>
      </c>
      <c r="L572" s="323">
        <f t="shared" si="352"/>
        <v>4.4449220943832728</v>
      </c>
      <c r="M572" s="323">
        <f t="shared" si="353"/>
        <v>4.4549220943832726</v>
      </c>
      <c r="N572" s="328">
        <f t="shared" si="354"/>
        <v>-6.1750838179630563E-2</v>
      </c>
      <c r="O572" s="328">
        <f t="shared" si="355"/>
        <v>3.062837066290669E-2</v>
      </c>
      <c r="P572" s="332">
        <f t="shared" si="341"/>
        <v>68.381608557512564</v>
      </c>
      <c r="Q572" s="328">
        <f t="shared" si="356"/>
        <v>4518.3752330820107</v>
      </c>
      <c r="R572" s="277">
        <f>IF(H572&gt;0, rate1(1,$L$52,$L$51,$L$54,L572,$L$53,$L$50,P572),"")</f>
        <v>2292.5309324581253</v>
      </c>
      <c r="S572" s="323">
        <f t="shared" si="357"/>
        <v>64.349206520048298</v>
      </c>
      <c r="T572" s="323">
        <f t="shared" si="358"/>
        <v>9.7476892879610263E-4</v>
      </c>
      <c r="U572" s="328">
        <f t="shared" si="359"/>
        <v>4.4649220943832724</v>
      </c>
      <c r="V572" s="336">
        <f t="shared" si="360"/>
        <v>4.4649220943832724</v>
      </c>
      <c r="W572" s="328">
        <f t="shared" si="361"/>
        <v>1.1994681748106473E-3</v>
      </c>
      <c r="X572" s="328">
        <f t="shared" si="362"/>
        <v>4556.4942521390003</v>
      </c>
      <c r="Y572" s="328">
        <f t="shared" si="342"/>
        <v>68.688946623070919</v>
      </c>
      <c r="Z572" s="108">
        <f>IF(H572&gt;0, rate1(1,$L$52,$L$51,$L$54,U572,$L$53,$L$50,Y572),"")</f>
        <v>2294.2229774150146</v>
      </c>
      <c r="AA572" s="336">
        <f t="shared" si="363"/>
        <v>64.844225506402196</v>
      </c>
      <c r="AB572" s="336">
        <f t="shared" si="364"/>
        <v>-1.8787418365508508E-5</v>
      </c>
      <c r="AC572" s="328">
        <f t="shared" si="365"/>
        <v>9.7476892879610263E-4</v>
      </c>
      <c r="AD572" s="328">
        <f t="shared" si="366"/>
        <v>-20.517683123836523</v>
      </c>
      <c r="AE572" s="328">
        <f t="shared" si="367"/>
        <v>243.89549582786964</v>
      </c>
      <c r="AF572" s="328">
        <f t="shared" si="368"/>
        <v>2171.5066454454541</v>
      </c>
      <c r="AG572" s="328">
        <f t="shared" si="369"/>
        <v>2164.5344130655071</v>
      </c>
      <c r="AH572" s="328">
        <f t="shared" si="370"/>
        <v>4.4452802741324211</v>
      </c>
      <c r="AI572" s="328">
        <f t="shared" si="371"/>
        <v>0.42519335944179565</v>
      </c>
      <c r="AJ572" s="328">
        <f t="shared" si="372"/>
        <v>10.874581552858578</v>
      </c>
      <c r="AK572" s="337">
        <f t="shared" si="373"/>
        <v>2000.3021999396367</v>
      </c>
      <c r="AL572" s="42">
        <f t="shared" si="343"/>
        <v>33.62819075296413</v>
      </c>
    </row>
    <row r="573" spans="2:38" ht="15" x14ac:dyDescent="0.15">
      <c r="B573" s="328">
        <f t="shared" si="344"/>
        <v>2171.5066454454541</v>
      </c>
      <c r="C573" s="328">
        <f t="shared" si="345"/>
        <v>2164.5344130655071</v>
      </c>
      <c r="D573" s="328">
        <f t="shared" si="346"/>
        <v>4.4452802741324211</v>
      </c>
      <c r="E573" s="328">
        <f t="shared" si="339"/>
        <v>215.30678786383388</v>
      </c>
      <c r="F573" s="328">
        <f t="shared" si="347"/>
        <v>215.37912119750467</v>
      </c>
      <c r="G573" s="328">
        <f t="shared" si="348"/>
        <v>5269.8034547542848</v>
      </c>
      <c r="H573" s="313">
        <f t="shared" si="349"/>
        <v>0.02</v>
      </c>
      <c r="I573" s="328">
        <f t="shared" si="350"/>
        <v>5.5777859039575564</v>
      </c>
      <c r="J573" s="328">
        <f t="shared" si="340"/>
        <v>859</v>
      </c>
      <c r="K573" s="335">
        <f t="shared" si="351"/>
        <v>-1</v>
      </c>
      <c r="L573" s="323">
        <f t="shared" si="352"/>
        <v>4.4252802741324215</v>
      </c>
      <c r="M573" s="323">
        <f t="shared" si="353"/>
        <v>4.4352802741324213</v>
      </c>
      <c r="N573" s="328">
        <f t="shared" si="354"/>
        <v>-6.1484130512271307E-2</v>
      </c>
      <c r="O573" s="328">
        <f t="shared" si="355"/>
        <v>3.062837066290669E-2</v>
      </c>
      <c r="P573" s="332">
        <f t="shared" si="341"/>
        <v>67.979260847631679</v>
      </c>
      <c r="Q573" s="328">
        <f t="shared" si="356"/>
        <v>4443.9984453806792</v>
      </c>
      <c r="R573" s="277">
        <f>IF(H573&gt;0, rate1(1,$L$52,$L$51,$L$54,L573,$L$53,$L$50,P573),"")</f>
        <v>2290.2899889105356</v>
      </c>
      <c r="S573" s="323">
        <f t="shared" si="357"/>
        <v>63.351883210402271</v>
      </c>
      <c r="T573" s="323">
        <f t="shared" si="358"/>
        <v>9.8608297530961833E-4</v>
      </c>
      <c r="U573" s="328">
        <f t="shared" si="359"/>
        <v>4.4452802741324211</v>
      </c>
      <c r="V573" s="336">
        <f t="shared" si="360"/>
        <v>4.4452802741324211</v>
      </c>
      <c r="W573" s="328">
        <f t="shared" si="361"/>
        <v>1.1889381290526302E-3</v>
      </c>
      <c r="X573" s="328">
        <f t="shared" si="362"/>
        <v>4481.7422232221361</v>
      </c>
      <c r="Y573" s="328">
        <f t="shared" si="342"/>
        <v>68.286145154037271</v>
      </c>
      <c r="Z573" s="108">
        <f>IF(H573&gt;0, rate1(1,$L$52,$L$51,$L$54,U573,$L$53,$L$50,Y573),"")</f>
        <v>2292.0018999174222</v>
      </c>
      <c r="AA573" s="336">
        <f t="shared" si="363"/>
        <v>63.842223759869022</v>
      </c>
      <c r="AB573" s="336">
        <f t="shared" si="364"/>
        <v>-1.8919415289881656E-5</v>
      </c>
      <c r="AC573" s="328">
        <f t="shared" si="365"/>
        <v>9.8608297530961833E-4</v>
      </c>
      <c r="AD573" s="328">
        <f t="shared" si="366"/>
        <v>-20.282268836169937</v>
      </c>
      <c r="AE573" s="328">
        <f t="shared" si="367"/>
        <v>240.11429641745508</v>
      </c>
      <c r="AF573" s="328">
        <f t="shared" si="368"/>
        <v>2171.4441752319667</v>
      </c>
      <c r="AG573" s="328">
        <f t="shared" si="369"/>
        <v>2164.5334269825316</v>
      </c>
      <c r="AH573" s="328">
        <f t="shared" si="370"/>
        <v>4.4256366794046782</v>
      </c>
      <c r="AI573" s="328">
        <f t="shared" si="371"/>
        <v>0.4305493977112857</v>
      </c>
      <c r="AJ573" s="328">
        <f t="shared" si="372"/>
        <v>10.874701149913497</v>
      </c>
      <c r="AK573" s="337">
        <f t="shared" si="373"/>
        <v>2000.3044721227791</v>
      </c>
      <c r="AL573" s="42">
        <f t="shared" si="343"/>
        <v>33.628555994059887</v>
      </c>
    </row>
    <row r="574" spans="2:38" ht="15" x14ac:dyDescent="0.15">
      <c r="B574" s="328">
        <f t="shared" si="344"/>
        <v>2171.4441752319667</v>
      </c>
      <c r="C574" s="328">
        <f t="shared" si="345"/>
        <v>2164.5334269825316</v>
      </c>
      <c r="D574" s="328">
        <f t="shared" si="346"/>
        <v>4.4256366794046782</v>
      </c>
      <c r="E574" s="328">
        <f t="shared" ref="E574:E637" si="374">bb2wang($B$6,$H$12,C574,$H$8,$H$9,I574,$H$10,$H$11,$K$10,$K$11,$H$13)</f>
        <v>215.1627770527102</v>
      </c>
      <c r="F574" s="328">
        <f t="shared" si="347"/>
        <v>215.23478245827204</v>
      </c>
      <c r="G574" s="328">
        <f t="shared" si="348"/>
        <v>5196.4518548531005</v>
      </c>
      <c r="H574" s="313">
        <f t="shared" si="349"/>
        <v>0.02</v>
      </c>
      <c r="I574" s="328">
        <f t="shared" si="350"/>
        <v>5.5285985995480589</v>
      </c>
      <c r="J574" s="328">
        <f t="shared" ref="J574:J637" si="375">$B$7</f>
        <v>859</v>
      </c>
      <c r="K574" s="335">
        <f t="shared" si="351"/>
        <v>-1</v>
      </c>
      <c r="L574" s="323">
        <f t="shared" si="352"/>
        <v>4.4056366794046786</v>
      </c>
      <c r="M574" s="323">
        <f t="shared" si="353"/>
        <v>4.4156366794046784</v>
      </c>
      <c r="N574" s="328">
        <f t="shared" si="354"/>
        <v>-6.1217352318507778E-2</v>
      </c>
      <c r="O574" s="328">
        <f t="shared" si="355"/>
        <v>3.062837066290669E-2</v>
      </c>
      <c r="P574" s="332">
        <f t="shared" si="341"/>
        <v>67.577472231158339</v>
      </c>
      <c r="Q574" s="328">
        <f t="shared" si="356"/>
        <v>4370.3499844773723</v>
      </c>
      <c r="R574" s="277">
        <f>IF(H574&gt;0, rate1(1,$L$52,$L$51,$L$54,L574,$L$53,$L$50,P574),"")</f>
        <v>2288.0224015255549</v>
      </c>
      <c r="S574" s="323">
        <f t="shared" si="357"/>
        <v>62.363725438894477</v>
      </c>
      <c r="T574" s="323">
        <f t="shared" si="358"/>
        <v>9.9761466372291145E-4</v>
      </c>
      <c r="U574" s="328">
        <f t="shared" si="359"/>
        <v>4.4256366794046782</v>
      </c>
      <c r="V574" s="336">
        <f t="shared" si="360"/>
        <v>4.4256366794046782</v>
      </c>
      <c r="W574" s="328">
        <f t="shared" si="361"/>
        <v>1.1784535635523952E-3</v>
      </c>
      <c r="X574" s="328">
        <f t="shared" si="362"/>
        <v>4407.7208515532093</v>
      </c>
      <c r="Y574" s="328">
        <f t="shared" si="342"/>
        <v>67.883901395452725</v>
      </c>
      <c r="Z574" s="108">
        <f>IF(H574&gt;0, rate1(1,$L$52,$L$51,$L$54,U574,$L$53,$L$50,Y574),"")</f>
        <v>2289.754519063612</v>
      </c>
      <c r="AA574" s="336">
        <f t="shared" si="363"/>
        <v>62.84941838428032</v>
      </c>
      <c r="AB574" s="336">
        <f t="shared" si="364"/>
        <v>-1.9053591680207483E-5</v>
      </c>
      <c r="AC574" s="328">
        <f t="shared" si="365"/>
        <v>9.9761466372291145E-4</v>
      </c>
      <c r="AD574" s="328">
        <f t="shared" si="366"/>
        <v>-20.047820794217017</v>
      </c>
      <c r="AE574" s="328">
        <f t="shared" si="367"/>
        <v>236.37477540908159</v>
      </c>
      <c r="AF574" s="328">
        <f t="shared" si="368"/>
        <v>2171.3819602649846</v>
      </c>
      <c r="AG574" s="328">
        <f t="shared" si="369"/>
        <v>2164.5324293678677</v>
      </c>
      <c r="AH574" s="328">
        <f t="shared" si="370"/>
        <v>4.4059913091491882</v>
      </c>
      <c r="AI574" s="328">
        <f t="shared" si="371"/>
        <v>0.43601612600372486</v>
      </c>
      <c r="AJ574" s="328">
        <f t="shared" si="372"/>
        <v>10.874822265504053</v>
      </c>
      <c r="AK574" s="337">
        <f t="shared" si="373"/>
        <v>2000.3067410334827</v>
      </c>
      <c r="AL574" s="42">
        <f t="shared" si="343"/>
        <v>33.628925835992519</v>
      </c>
    </row>
    <row r="575" spans="2:38" ht="15" x14ac:dyDescent="0.15">
      <c r="B575" s="328">
        <f t="shared" si="344"/>
        <v>2171.3819602649846</v>
      </c>
      <c r="C575" s="328">
        <f t="shared" si="345"/>
        <v>2164.5324293678677</v>
      </c>
      <c r="D575" s="328">
        <f t="shared" si="346"/>
        <v>4.4059913091491882</v>
      </c>
      <c r="E575" s="328">
        <f t="shared" si="374"/>
        <v>215.01942270087619</v>
      </c>
      <c r="F575" s="328">
        <f t="shared" si="347"/>
        <v>215.09109987679318</v>
      </c>
      <c r="G575" s="328">
        <f t="shared" si="348"/>
        <v>5123.8227449504238</v>
      </c>
      <c r="H575" s="313">
        <f t="shared" si="349"/>
        <v>0.02</v>
      </c>
      <c r="I575" s="328">
        <f t="shared" si="350"/>
        <v>5.4796247176935147</v>
      </c>
      <c r="J575" s="328">
        <f t="shared" si="375"/>
        <v>859</v>
      </c>
      <c r="K575" s="335">
        <f t="shared" si="351"/>
        <v>-1</v>
      </c>
      <c r="L575" s="323">
        <f t="shared" si="352"/>
        <v>4.3859913091491887</v>
      </c>
      <c r="M575" s="323">
        <f t="shared" si="353"/>
        <v>4.3959913091491885</v>
      </c>
      <c r="N575" s="328">
        <f t="shared" si="354"/>
        <v>-6.0950503571479686E-2</v>
      </c>
      <c r="O575" s="328">
        <f t="shared" si="355"/>
        <v>3.062837066290669E-2</v>
      </c>
      <c r="P575" s="332">
        <f t="shared" ref="P575:P641" si="376">IF(H575&gt;0, $C$54*$L$55*$L$55*M575*M575/(($B$19*(B575-C575))^0.333)*1000,"")</f>
        <v>67.176244613241266</v>
      </c>
      <c r="Q575" s="328">
        <f t="shared" si="356"/>
        <v>4297.4253886182269</v>
      </c>
      <c r="R575" s="277">
        <f>IF(H575&gt;0, rate1(1,$L$52,$L$51,$L$54,L575,$L$53,$L$50,P575),"")</f>
        <v>2285.7277099595312</v>
      </c>
      <c r="S575" s="323">
        <f t="shared" si="357"/>
        <v>61.384674559088175</v>
      </c>
      <c r="T575" s="323">
        <f t="shared" si="358"/>
        <v>1.0093704075831002E-3</v>
      </c>
      <c r="U575" s="328">
        <f t="shared" si="359"/>
        <v>4.4059913091491882</v>
      </c>
      <c r="V575" s="336">
        <f t="shared" si="360"/>
        <v>4.4059913091491882</v>
      </c>
      <c r="W575" s="328">
        <f t="shared" si="361"/>
        <v>1.1680144903252199E-3</v>
      </c>
      <c r="X575" s="328">
        <f t="shared" si="362"/>
        <v>4334.4256666215269</v>
      </c>
      <c r="Y575" s="328">
        <f t="shared" ref="Y575:Y641" si="377">IF(H575&gt;0, $C$54*$L$55*$L$55*V575*V575/(($B$19*(B575-C575))^0.333)*1000,"")</f>
        <v>67.482217242104397</v>
      </c>
      <c r="Z575" s="108">
        <f>IF(H575&gt;0, rate1(1,$L$52,$L$51,$L$54,U575,$L$53,$L$50,Y575),"")</f>
        <v>2287.4803822152066</v>
      </c>
      <c r="AA575" s="336">
        <f t="shared" si="363"/>
        <v>61.865750670476217</v>
      </c>
      <c r="AB575" s="336">
        <f t="shared" si="364"/>
        <v>-1.9190012075079551E-5</v>
      </c>
      <c r="AC575" s="328">
        <f t="shared" si="365"/>
        <v>1.0093704075831002E-3</v>
      </c>
      <c r="AD575" s="328">
        <f t="shared" si="366"/>
        <v>-19.814331636578544</v>
      </c>
      <c r="AE575" s="328">
        <f t="shared" si="367"/>
        <v>232.67652657379691</v>
      </c>
      <c r="AF575" s="328">
        <f t="shared" si="368"/>
        <v>2171.3200003910056</v>
      </c>
      <c r="AG575" s="328">
        <f t="shared" si="369"/>
        <v>2164.53141999746</v>
      </c>
      <c r="AH575" s="328">
        <f t="shared" si="370"/>
        <v>4.3863441623029313</v>
      </c>
      <c r="AI575" s="328">
        <f t="shared" si="371"/>
        <v>0.4415969597712805</v>
      </c>
      <c r="AJ575" s="328">
        <f t="shared" si="372"/>
        <v>10.874944931326212</v>
      </c>
      <c r="AK575" s="337">
        <f t="shared" si="373"/>
        <v>2000.3090067702894</v>
      </c>
      <c r="AL575" s="42">
        <f t="shared" si="343"/>
        <v>33.629300373844757</v>
      </c>
    </row>
    <row r="576" spans="2:38" ht="15" x14ac:dyDescent="0.15">
      <c r="B576" s="328">
        <f t="shared" si="344"/>
        <v>2171.3200003910056</v>
      </c>
      <c r="C576" s="328">
        <f t="shared" si="345"/>
        <v>2164.53141999746</v>
      </c>
      <c r="D576" s="328">
        <f t="shared" si="346"/>
        <v>4.3863441623029313</v>
      </c>
      <c r="E576" s="328">
        <f t="shared" si="374"/>
        <v>214.87672542431091</v>
      </c>
      <c r="F576" s="328">
        <f t="shared" si="347"/>
        <v>214.94807406259355</v>
      </c>
      <c r="G576" s="328">
        <f t="shared" si="348"/>
        <v>5051.9116805041995</v>
      </c>
      <c r="H576" s="313">
        <f t="shared" si="349"/>
        <v>0.02</v>
      </c>
      <c r="I576" s="328">
        <f t="shared" si="350"/>
        <v>5.4308643148364357</v>
      </c>
      <c r="J576" s="328">
        <f t="shared" si="375"/>
        <v>859</v>
      </c>
      <c r="K576" s="335">
        <f t="shared" si="351"/>
        <v>-1</v>
      </c>
      <c r="L576" s="323">
        <f t="shared" si="352"/>
        <v>4.3663441623029318</v>
      </c>
      <c r="M576" s="323">
        <f t="shared" si="353"/>
        <v>4.3763441623029316</v>
      </c>
      <c r="N576" s="328">
        <f t="shared" si="354"/>
        <v>-6.0683584244150879E-2</v>
      </c>
      <c r="O576" s="328">
        <f t="shared" si="355"/>
        <v>3.062837066290669E-2</v>
      </c>
      <c r="P576" s="332">
        <f t="shared" si="376"/>
        <v>66.775579913032288</v>
      </c>
      <c r="Q576" s="328">
        <f t="shared" si="356"/>
        <v>4225.2202123721618</v>
      </c>
      <c r="R576" s="277">
        <f>IF(H576&gt;0, rate1(1,$L$52,$L$51,$L$54,L576,$L$53,$L$50,P576),"")</f>
        <v>2283.4054433806227</v>
      </c>
      <c r="S576" s="323">
        <f t="shared" si="357"/>
        <v>60.414672056463168</v>
      </c>
      <c r="T576" s="323">
        <f t="shared" si="358"/>
        <v>1.0213568827996194E-3</v>
      </c>
      <c r="U576" s="328">
        <f t="shared" si="359"/>
        <v>4.3863441623029313</v>
      </c>
      <c r="V576" s="336">
        <f t="shared" si="360"/>
        <v>4.3863441623029313</v>
      </c>
      <c r="W576" s="328">
        <f t="shared" si="361"/>
        <v>1.1576209214219091E-3</v>
      </c>
      <c r="X576" s="328">
        <f t="shared" si="362"/>
        <v>4261.8522142744087</v>
      </c>
      <c r="Y576" s="328">
        <f t="shared" si="377"/>
        <v>67.081094602657345</v>
      </c>
      <c r="Z576" s="108">
        <f>IF(H576&gt;0, rate1(1,$L$52,$L$51,$L$54,U576,$L$53,$L$50,Y576),"")</f>
        <v>2285.1790264630763</v>
      </c>
      <c r="AA576" s="336">
        <f t="shared" si="363"/>
        <v>60.891162043283927</v>
      </c>
      <c r="AB576" s="336">
        <f t="shared" si="364"/>
        <v>-1.9328743706546971E-5</v>
      </c>
      <c r="AC576" s="328">
        <f t="shared" si="365"/>
        <v>1.0213568827996194E-3</v>
      </c>
      <c r="AD576" s="328">
        <f t="shared" si="366"/>
        <v>-19.581793922197331</v>
      </c>
      <c r="AE576" s="328">
        <f t="shared" si="367"/>
        <v>229.01914548790799</v>
      </c>
      <c r="AF576" s="328">
        <f t="shared" si="368"/>
        <v>2171.2582954498785</v>
      </c>
      <c r="AG576" s="328">
        <f t="shared" si="369"/>
        <v>2164.5303986405775</v>
      </c>
      <c r="AH576" s="328">
        <f t="shared" si="370"/>
        <v>4.3666952377902932</v>
      </c>
      <c r="AI576" s="328">
        <f t="shared" si="371"/>
        <v>0.44729545765095585</v>
      </c>
      <c r="AJ576" s="328">
        <f t="shared" si="372"/>
        <v>10.875069180064449</v>
      </c>
      <c r="AK576" s="337">
        <f t="shared" si="373"/>
        <v>2000.311269434836</v>
      </c>
      <c r="AL576" s="42">
        <f t="shared" ref="AL576:AL639" si="378">IF(H576&gt;0, AL575+AI575*J575/1000000,"")</f>
        <v>33.629679705633201</v>
      </c>
    </row>
    <row r="577" spans="2:38" ht="15" x14ac:dyDescent="0.15">
      <c r="B577" s="328">
        <f t="shared" si="344"/>
        <v>2171.2582954498785</v>
      </c>
      <c r="C577" s="328">
        <f t="shared" si="345"/>
        <v>2164.5303986405775</v>
      </c>
      <c r="D577" s="328">
        <f t="shared" si="346"/>
        <v>4.3666952377902932</v>
      </c>
      <c r="E577" s="328">
        <f t="shared" si="374"/>
        <v>214.73468585242406</v>
      </c>
      <c r="F577" s="328">
        <f t="shared" si="347"/>
        <v>214.8057056383675</v>
      </c>
      <c r="G577" s="328">
        <f t="shared" si="348"/>
        <v>4980.7142332201802</v>
      </c>
      <c r="H577" s="313">
        <f t="shared" si="349"/>
        <v>0.02</v>
      </c>
      <c r="I577" s="328">
        <f t="shared" si="350"/>
        <v>5.3823174474408013</v>
      </c>
      <c r="J577" s="328">
        <f t="shared" si="375"/>
        <v>859</v>
      </c>
      <c r="K577" s="335">
        <f t="shared" si="351"/>
        <v>-1</v>
      </c>
      <c r="L577" s="323">
        <f t="shared" si="352"/>
        <v>4.3466952377902937</v>
      </c>
      <c r="M577" s="323">
        <f t="shared" si="353"/>
        <v>4.3566952377902934</v>
      </c>
      <c r="N577" s="328">
        <f t="shared" si="354"/>
        <v>-6.0416594309318228E-2</v>
      </c>
      <c r="O577" s="328">
        <f t="shared" si="355"/>
        <v>3.062837066290669E-2</v>
      </c>
      <c r="P577" s="332">
        <f t="shared" si="376"/>
        <v>66.375480063849793</v>
      </c>
      <c r="Q577" s="328">
        <f t="shared" si="356"/>
        <v>4153.730026563765</v>
      </c>
      <c r="R577" s="277">
        <f>IF(H577&gt;0, rate1(1,$L$52,$L$51,$L$54,L577,$L$53,$L$50,P577),"")</f>
        <v>2281.0551201709759</v>
      </c>
      <c r="S577" s="323">
        <f t="shared" si="357"/>
        <v>59.453659545095611</v>
      </c>
      <c r="T577" s="323">
        <f t="shared" si="358"/>
        <v>1.0335810414523023E-3</v>
      </c>
      <c r="U577" s="328">
        <f t="shared" si="359"/>
        <v>4.3666952377902932</v>
      </c>
      <c r="V577" s="336">
        <f t="shared" si="360"/>
        <v>4.3666952377902932</v>
      </c>
      <c r="W577" s="328">
        <f t="shared" si="361"/>
        <v>1.1472728688612932E-3</v>
      </c>
      <c r="X577" s="328">
        <f t="shared" si="362"/>
        <v>4189.9960566501313</v>
      </c>
      <c r="Y577" s="328">
        <f t="shared" si="377"/>
        <v>66.680535399815909</v>
      </c>
      <c r="Z577" s="108">
        <f>IF(H577&gt;0, rate1(1,$L$52,$L$51,$L$54,U577,$L$53,$L$50,Y577),"")</f>
        <v>2282.8499783368884</v>
      </c>
      <c r="AA577" s="336">
        <f t="shared" si="363"/>
        <v>59.925594058266334</v>
      </c>
      <c r="AB577" s="336">
        <f t="shared" si="364"/>
        <v>-1.9469856642036667E-5</v>
      </c>
      <c r="AC577" s="328">
        <f t="shared" si="365"/>
        <v>1.0335810414523023E-3</v>
      </c>
      <c r="AD577" s="328">
        <f t="shared" si="366"/>
        <v>-19.350200127411064</v>
      </c>
      <c r="AE577" s="328">
        <f t="shared" si="367"/>
        <v>225.40222948153186</v>
      </c>
      <c r="AF577" s="328">
        <f t="shared" si="368"/>
        <v>2171.1968452745277</v>
      </c>
      <c r="AG577" s="328">
        <f t="shared" si="369"/>
        <v>2164.5293650595358</v>
      </c>
      <c r="AH577" s="328">
        <f t="shared" si="370"/>
        <v>4.3470445345233761</v>
      </c>
      <c r="AI577" s="328">
        <f t="shared" si="371"/>
        <v>0.4531153290915787</v>
      </c>
      <c r="AJ577" s="328">
        <f t="shared" si="372"/>
        <v>10.875195045433641</v>
      </c>
      <c r="AK577" s="337">
        <f t="shared" si="373"/>
        <v>2000.3135291319832</v>
      </c>
      <c r="AL577" s="42">
        <f t="shared" si="378"/>
        <v>33.630063932431327</v>
      </c>
    </row>
    <row r="578" spans="2:38" ht="15" x14ac:dyDescent="0.15">
      <c r="B578" s="328">
        <f t="shared" si="344"/>
        <v>2171.1968452745277</v>
      </c>
      <c r="C578" s="328">
        <f t="shared" si="345"/>
        <v>2164.5293650595358</v>
      </c>
      <c r="D578" s="328">
        <f t="shared" si="346"/>
        <v>4.3470445345233761</v>
      </c>
      <c r="E578" s="328">
        <f t="shared" si="374"/>
        <v>214.59330462861593</v>
      </c>
      <c r="F578" s="328">
        <f t="shared" si="347"/>
        <v>214.66399524051999</v>
      </c>
      <c r="G578" s="328">
        <f t="shared" si="348"/>
        <v>4910.2259909874265</v>
      </c>
      <c r="H578" s="313">
        <f t="shared" si="349"/>
        <v>0.02</v>
      </c>
      <c r="I578" s="328">
        <f t="shared" si="350"/>
        <v>5.3339841719935066</v>
      </c>
      <c r="J578" s="328">
        <f t="shared" si="375"/>
        <v>859</v>
      </c>
      <c r="K578" s="335">
        <f t="shared" si="351"/>
        <v>-1</v>
      </c>
      <c r="L578" s="323">
        <f t="shared" si="352"/>
        <v>4.3270445345233766</v>
      </c>
      <c r="M578" s="323">
        <f t="shared" si="353"/>
        <v>4.3370445345233763</v>
      </c>
      <c r="N578" s="328">
        <f t="shared" si="354"/>
        <v>-6.0149533739560113E-2</v>
      </c>
      <c r="O578" s="328">
        <f t="shared" si="355"/>
        <v>3.062837066290669E-2</v>
      </c>
      <c r="P578" s="332">
        <f t="shared" si="376"/>
        <v>65.975947013360624</v>
      </c>
      <c r="Q578" s="328">
        <f t="shared" si="356"/>
        <v>4082.9504182089549</v>
      </c>
      <c r="R578" s="277">
        <f>IF(H578&gt;0, rate1(1,$L$52,$L$51,$L$54,L578,$L$53,$L$50,P578),"")</f>
        <v>2278.6762476188387</v>
      </c>
      <c r="S578" s="323">
        <f t="shared" si="357"/>
        <v>58.50157876427312</v>
      </c>
      <c r="T578" s="323">
        <f t="shared" si="358"/>
        <v>1.0460501264868264E-3</v>
      </c>
      <c r="U578" s="328">
        <f t="shared" si="359"/>
        <v>4.3470445345233761</v>
      </c>
      <c r="V578" s="336">
        <f t="shared" si="360"/>
        <v>4.3470445345233761</v>
      </c>
      <c r="W578" s="328">
        <f t="shared" si="361"/>
        <v>1.1369703446977297E-3</v>
      </c>
      <c r="X578" s="328">
        <f t="shared" si="362"/>
        <v>4118.8527721134997</v>
      </c>
      <c r="Y578" s="328">
        <f t="shared" si="377"/>
        <v>66.280541570503516</v>
      </c>
      <c r="Z578" s="108">
        <f>IF(H578&gt;0, rate1(1,$L$52,$L$51,$L$54,U578,$L$53,$L$50,Y578),"")</f>
        <v>2280.4927535048823</v>
      </c>
      <c r="AA578" s="336">
        <f t="shared" si="363"/>
        <v>58.968988398406886</v>
      </c>
      <c r="AB578" s="336">
        <f t="shared" si="364"/>
        <v>-1.9613423937702804E-5</v>
      </c>
      <c r="AC578" s="328">
        <f t="shared" si="365"/>
        <v>1.0460501264868264E-3</v>
      </c>
      <c r="AD578" s="328">
        <f t="shared" si="366"/>
        <v>-19.119542642923118</v>
      </c>
      <c r="AE578" s="328">
        <f t="shared" si="367"/>
        <v>221.82537754184787</v>
      </c>
      <c r="AF578" s="328">
        <f t="shared" si="368"/>
        <v>2171.1356496906615</v>
      </c>
      <c r="AG578" s="328">
        <f t="shared" si="369"/>
        <v>2164.5283190094092</v>
      </c>
      <c r="AH578" s="328">
        <f t="shared" si="370"/>
        <v>4.3273920514006612</v>
      </c>
      <c r="AI578" s="328">
        <f t="shared" si="371"/>
        <v>0.45906044247396854</v>
      </c>
      <c r="AJ578" s="328">
        <f t="shared" si="372"/>
        <v>10.875322562223216</v>
      </c>
      <c r="AK578" s="337">
        <f t="shared" si="373"/>
        <v>2000.315785969952</v>
      </c>
      <c r="AL578" s="42">
        <f t="shared" si="378"/>
        <v>33.630453158499016</v>
      </c>
    </row>
    <row r="579" spans="2:38" ht="15" x14ac:dyDescent="0.15">
      <c r="B579" s="328">
        <f t="shared" si="344"/>
        <v>2171.1356496906615</v>
      </c>
      <c r="C579" s="328">
        <f t="shared" si="345"/>
        <v>2164.5283190094092</v>
      </c>
      <c r="D579" s="328">
        <f t="shared" si="346"/>
        <v>4.3273920514006612</v>
      </c>
      <c r="E579" s="328">
        <f t="shared" si="374"/>
        <v>214.45258241084801</v>
      </c>
      <c r="F579" s="328">
        <f t="shared" si="347"/>
        <v>214.52294351973197</v>
      </c>
      <c r="G579" s="328">
        <f t="shared" si="348"/>
        <v>4840.4425578079217</v>
      </c>
      <c r="H579" s="313">
        <f t="shared" si="349"/>
        <v>0.02</v>
      </c>
      <c r="I579" s="328">
        <f t="shared" si="350"/>
        <v>5.2858645450018233</v>
      </c>
      <c r="J579" s="328">
        <f t="shared" si="375"/>
        <v>859</v>
      </c>
      <c r="K579" s="335">
        <f t="shared" si="351"/>
        <v>-1</v>
      </c>
      <c r="L579" s="323">
        <f t="shared" si="352"/>
        <v>4.3073920514006616</v>
      </c>
      <c r="M579" s="323">
        <f t="shared" si="353"/>
        <v>4.3173920514006614</v>
      </c>
      <c r="N579" s="328">
        <f t="shared" si="354"/>
        <v>-5.9882402507312804E-2</v>
      </c>
      <c r="O579" s="328">
        <f t="shared" si="355"/>
        <v>3.062837066290669E-2</v>
      </c>
      <c r="P579" s="332">
        <f t="shared" si="376"/>
        <v>65.576982723731049</v>
      </c>
      <c r="Q579" s="328">
        <f t="shared" si="356"/>
        <v>4012.8769904445144</v>
      </c>
      <c r="R579" s="277">
        <f>IF(H579&gt;0, rate1(1,$L$52,$L$51,$L$54,L579,$L$53,$L$50,P579),"")</f>
        <v>2276.2683215999123</v>
      </c>
      <c r="S579" s="323">
        <f t="shared" si="357"/>
        <v>57.558371574920209</v>
      </c>
      <c r="T579" s="323">
        <f t="shared" si="358"/>
        <v>1.0587716873706205E-3</v>
      </c>
      <c r="U579" s="328">
        <f t="shared" si="359"/>
        <v>4.3273920514006612</v>
      </c>
      <c r="V579" s="336">
        <f t="shared" si="360"/>
        <v>4.3273920514006612</v>
      </c>
      <c r="W579" s="328">
        <f t="shared" si="361"/>
        <v>1.1267133609589308E-3</v>
      </c>
      <c r="X579" s="328">
        <f t="shared" si="362"/>
        <v>4048.4179551856023</v>
      </c>
      <c r="Y579" s="328">
        <f t="shared" si="377"/>
        <v>65.881115066011361</v>
      </c>
      <c r="Z579" s="108">
        <f>IF(H579&gt;0, rate1(1,$L$52,$L$51,$L$54,U579,$L$53,$L$50,Y579),"")</f>
        <v>2278.1068564631923</v>
      </c>
      <c r="AA579" s="336">
        <f t="shared" si="363"/>
        <v>58.021286870612919</v>
      </c>
      <c r="AB579" s="336">
        <f t="shared" si="364"/>
        <v>-1.9759521799561586E-5</v>
      </c>
      <c r="AC579" s="328">
        <f t="shared" si="365"/>
        <v>1.0587716873706205E-3</v>
      </c>
      <c r="AD579" s="328">
        <f t="shared" si="366"/>
        <v>-18.889813770585885</v>
      </c>
      <c r="AE579" s="328">
        <f t="shared" si="367"/>
        <v>218.28819031119383</v>
      </c>
      <c r="AF579" s="328">
        <f t="shared" si="368"/>
        <v>2171.0747085164667</v>
      </c>
      <c r="AG579" s="328">
        <f t="shared" si="369"/>
        <v>2164.5272602377217</v>
      </c>
      <c r="AH579" s="328">
        <f t="shared" si="370"/>
        <v>4.3077377873077545</v>
      </c>
      <c r="AI579" s="328">
        <f t="shared" si="371"/>
        <v>0.46513483376443321</v>
      </c>
      <c r="AJ579" s="328">
        <f t="shared" si="372"/>
        <v>10.875451766343707</v>
      </c>
      <c r="AK579" s="337">
        <f t="shared" si="373"/>
        <v>2000.3180400604681</v>
      </c>
      <c r="AL579" s="42">
        <f t="shared" si="378"/>
        <v>33.630847491419104</v>
      </c>
    </row>
    <row r="580" spans="2:38" ht="15" x14ac:dyDescent="0.15">
      <c r="B580" s="328">
        <f t="shared" si="344"/>
        <v>2171.0747085164667</v>
      </c>
      <c r="C580" s="328">
        <f t="shared" si="345"/>
        <v>2164.5272602377217</v>
      </c>
      <c r="D580" s="328">
        <f t="shared" si="346"/>
        <v>4.3077377873077545</v>
      </c>
      <c r="E580" s="328">
        <f t="shared" si="374"/>
        <v>214.31251987226719</v>
      </c>
      <c r="F580" s="328">
        <f t="shared" si="347"/>
        <v>214.3825511415576</v>
      </c>
      <c r="G580" s="328">
        <f t="shared" si="348"/>
        <v>4771.3595537335368</v>
      </c>
      <c r="H580" s="313">
        <f t="shared" si="349"/>
        <v>0.02</v>
      </c>
      <c r="I580" s="328">
        <f t="shared" si="350"/>
        <v>5.2379586229959392</v>
      </c>
      <c r="J580" s="328">
        <f t="shared" si="375"/>
        <v>859</v>
      </c>
      <c r="K580" s="335">
        <f t="shared" si="351"/>
        <v>-1</v>
      </c>
      <c r="L580" s="323">
        <f t="shared" si="352"/>
        <v>4.2877377873077549</v>
      </c>
      <c r="M580" s="323">
        <f t="shared" si="353"/>
        <v>4.2977377873077547</v>
      </c>
      <c r="N580" s="328">
        <f t="shared" si="354"/>
        <v>-5.9615200584776318E-2</v>
      </c>
      <c r="O580" s="328">
        <f t="shared" si="355"/>
        <v>3.062837066290669E-2</v>
      </c>
      <c r="P580" s="332">
        <f t="shared" si="376"/>
        <v>65.178589171823532</v>
      </c>
      <c r="Q580" s="328">
        <f t="shared" si="356"/>
        <v>3943.5053624653792</v>
      </c>
      <c r="R580" s="277">
        <f>IF(H580&gt;0, rate1(1,$L$52,$L$51,$L$54,L580,$L$53,$L$50,P580),"")</f>
        <v>2273.8308262479763</v>
      </c>
      <c r="S580" s="323">
        <f t="shared" si="357"/>
        <v>56.623979956015901</v>
      </c>
      <c r="T580" s="323">
        <f t="shared" si="358"/>
        <v>1.0717535967745644E-3</v>
      </c>
      <c r="U580" s="328">
        <f t="shared" si="359"/>
        <v>4.3077377873077545</v>
      </c>
      <c r="V580" s="336">
        <f t="shared" si="360"/>
        <v>4.3077377873077545</v>
      </c>
      <c r="W580" s="328">
        <f t="shared" si="361"/>
        <v>1.1165019297116885E-3</v>
      </c>
      <c r="X580" s="328">
        <f t="shared" si="362"/>
        <v>3978.6872164808201</v>
      </c>
      <c r="Y580" s="328">
        <f t="shared" si="377"/>
        <v>65.482257852193086</v>
      </c>
      <c r="Z580" s="108">
        <f>IF(H580&gt;0, rate1(1,$L$52,$L$51,$L$54,U580,$L$53,$L$50,Y580),"")</f>
        <v>2275.6917802147614</v>
      </c>
      <c r="AA580" s="336">
        <f t="shared" si="363"/>
        <v>57.082431402207433</v>
      </c>
      <c r="AB580" s="336">
        <f t="shared" si="364"/>
        <v>-1.9908229757452037E-5</v>
      </c>
      <c r="AC580" s="328">
        <f t="shared" si="365"/>
        <v>1.0717535967745644E-3</v>
      </c>
      <c r="AD580" s="328">
        <f t="shared" si="366"/>
        <v>-18.661005720148616</v>
      </c>
      <c r="AE580" s="328">
        <f t="shared" si="367"/>
        <v>214.79026993014293</v>
      </c>
      <c r="AF580" s="328">
        <f t="shared" si="368"/>
        <v>2171.0140215622851</v>
      </c>
      <c r="AG580" s="328">
        <f t="shared" si="369"/>
        <v>2164.5261884841248</v>
      </c>
      <c r="AH580" s="328">
        <f t="shared" si="370"/>
        <v>4.2880817411167769</v>
      </c>
      <c r="AI580" s="328">
        <f t="shared" si="371"/>
        <v>0.47134271573890718</v>
      </c>
      <c r="AJ580" s="328">
        <f t="shared" si="372"/>
        <v>10.875582694875856</v>
      </c>
      <c r="AK580" s="337">
        <f t="shared" si="373"/>
        <v>2000.3202915189127</v>
      </c>
      <c r="AL580" s="42">
        <f t="shared" si="378"/>
        <v>33.631247042241306</v>
      </c>
    </row>
    <row r="581" spans="2:38" ht="15" x14ac:dyDescent="0.15">
      <c r="B581" s="328">
        <f t="shared" si="344"/>
        <v>2171.0140215622851</v>
      </c>
      <c r="C581" s="328">
        <f t="shared" si="345"/>
        <v>2164.5261884841248</v>
      </c>
      <c r="D581" s="328">
        <f t="shared" si="346"/>
        <v>4.2880817411167769</v>
      </c>
      <c r="E581" s="328">
        <f t="shared" si="374"/>
        <v>214.17311770185114</v>
      </c>
      <c r="F581" s="328">
        <f t="shared" si="347"/>
        <v>214.24281878705915</v>
      </c>
      <c r="G581" s="328">
        <f t="shared" si="348"/>
        <v>4702.972614798322</v>
      </c>
      <c r="H581" s="313">
        <f t="shared" si="349"/>
        <v>0.02</v>
      </c>
      <c r="I581" s="328">
        <f t="shared" si="350"/>
        <v>5.1902664625282346</v>
      </c>
      <c r="J581" s="328">
        <f t="shared" si="375"/>
        <v>859</v>
      </c>
      <c r="K581" s="335">
        <f t="shared" si="351"/>
        <v>-1</v>
      </c>
      <c r="L581" s="323">
        <f t="shared" si="352"/>
        <v>4.2680817411167773</v>
      </c>
      <c r="M581" s="323">
        <f t="shared" si="353"/>
        <v>4.2780817411167771</v>
      </c>
      <c r="N581" s="328">
        <f t="shared" si="354"/>
        <v>-5.9347927943987244E-2</v>
      </c>
      <c r="O581" s="328">
        <f t="shared" si="355"/>
        <v>3.062837066290669E-2</v>
      </c>
      <c r="P581" s="332">
        <f t="shared" si="376"/>
        <v>64.780768349368515</v>
      </c>
      <c r="Q581" s="328">
        <f t="shared" si="356"/>
        <v>3874.831169456932</v>
      </c>
      <c r="R581" s="277">
        <f>IF(H581&gt;0, rate1(1,$L$52,$L$51,$L$54,L581,$L$53,$L$50,P581),"")</f>
        <v>2271.3632336139217</v>
      </c>
      <c r="S581" s="323">
        <f t="shared" si="357"/>
        <v>55.698346000826369</v>
      </c>
      <c r="T581" s="323">
        <f t="shared" si="358"/>
        <v>1.0850040683696475E-3</v>
      </c>
      <c r="U581" s="328">
        <f t="shared" si="359"/>
        <v>4.2880817411167769</v>
      </c>
      <c r="V581" s="336">
        <f t="shared" si="360"/>
        <v>4.2880817411167769</v>
      </c>
      <c r="W581" s="328">
        <f t="shared" si="361"/>
        <v>1.1063360629997021E-3</v>
      </c>
      <c r="X581" s="328">
        <f t="shared" si="362"/>
        <v>3909.6561826392744</v>
      </c>
      <c r="Y581" s="328">
        <f t="shared" si="377"/>
        <v>65.083971909634172</v>
      </c>
      <c r="Z581" s="108">
        <f>IF(H581&gt;0, rate1(1,$L$52,$L$51,$L$54,U581,$L$53,$L$50,Y581),"")</f>
        <v>2273.2470059369939</v>
      </c>
      <c r="AA581" s="336">
        <f t="shared" si="363"/>
        <v>56.152364037246222</v>
      </c>
      <c r="AB581" s="336">
        <f t="shared" si="364"/>
        <v>-2.0059630848326948E-5</v>
      </c>
      <c r="AC581" s="328">
        <f t="shared" si="365"/>
        <v>1.0850040683696475E-3</v>
      </c>
      <c r="AD581" s="328">
        <f t="shared" si="366"/>
        <v>-18.433110605799357</v>
      </c>
      <c r="AE581" s="328">
        <f t="shared" si="367"/>
        <v>211.33122003674058</v>
      </c>
      <c r="AF581" s="328">
        <f t="shared" si="368"/>
        <v>2170.9535886302729</v>
      </c>
      <c r="AG581" s="328">
        <f t="shared" si="369"/>
        <v>2164.5251034800563</v>
      </c>
      <c r="AH581" s="328">
        <f t="shared" si="370"/>
        <v>4.2684239116860514</v>
      </c>
      <c r="AI581" s="328">
        <f t="shared" si="371"/>
        <v>0.47768848782645773</v>
      </c>
      <c r="AJ581" s="328">
        <f t="shared" si="372"/>
        <v>10.875715386122474</v>
      </c>
      <c r="AK581" s="337">
        <f t="shared" si="373"/>
        <v>2000.3225404644825</v>
      </c>
      <c r="AL581" s="42">
        <f t="shared" si="378"/>
        <v>33.631651925634124</v>
      </c>
    </row>
    <row r="582" spans="2:38" ht="15" x14ac:dyDescent="0.15">
      <c r="B582" s="328">
        <f t="shared" si="344"/>
        <v>2170.9535886302729</v>
      </c>
      <c r="C582" s="328">
        <f t="shared" si="345"/>
        <v>2164.5251034800563</v>
      </c>
      <c r="D582" s="328">
        <f t="shared" si="346"/>
        <v>4.2684239116860514</v>
      </c>
      <c r="E582" s="328">
        <f t="shared" si="374"/>
        <v>214.03437660508939</v>
      </c>
      <c r="F582" s="328">
        <f t="shared" si="347"/>
        <v>214.10374715347027</v>
      </c>
      <c r="G582" s="328">
        <f t="shared" si="348"/>
        <v>4635.2773929518298</v>
      </c>
      <c r="H582" s="313">
        <f t="shared" si="349"/>
        <v>0.02</v>
      </c>
      <c r="I582" s="328">
        <f t="shared" si="350"/>
        <v>5.1427881201732824</v>
      </c>
      <c r="J582" s="328">
        <f t="shared" si="375"/>
        <v>859</v>
      </c>
      <c r="K582" s="335">
        <f t="shared" si="351"/>
        <v>-1</v>
      </c>
      <c r="L582" s="323">
        <f t="shared" si="352"/>
        <v>4.2484239116860518</v>
      </c>
      <c r="M582" s="323">
        <f t="shared" si="353"/>
        <v>4.2584239116860516</v>
      </c>
      <c r="N582" s="328">
        <f t="shared" si="354"/>
        <v>-5.9080584556761906E-2</v>
      </c>
      <c r="O582" s="328">
        <f t="shared" si="355"/>
        <v>3.062837066290669E-2</v>
      </c>
      <c r="P582" s="332">
        <f t="shared" si="376"/>
        <v>64.383522263145878</v>
      </c>
      <c r="Q582" s="328">
        <f t="shared" si="356"/>
        <v>3806.8500625284123</v>
      </c>
      <c r="R582" s="277">
        <f>IF(H582&gt;0, rate1(1,$L$52,$L$51,$L$54,L582,$L$53,$L$50,P582),"")</f>
        <v>2268.8650033129284</v>
      </c>
      <c r="S582" s="323">
        <f t="shared" si="357"/>
        <v>54.781411913029153</v>
      </c>
      <c r="T582" s="323">
        <f t="shared" si="358"/>
        <v>1.098531675819559E-3</v>
      </c>
      <c r="U582" s="328">
        <f t="shared" si="359"/>
        <v>4.2684239116860514</v>
      </c>
      <c r="V582" s="336">
        <f t="shared" si="360"/>
        <v>4.2684239116860514</v>
      </c>
      <c r="W582" s="328">
        <f t="shared" si="361"/>
        <v>1.0962157728897637E-3</v>
      </c>
      <c r="X582" s="328">
        <f t="shared" si="362"/>
        <v>3841.3204962602085</v>
      </c>
      <c r="Y582" s="328">
        <f t="shared" si="377"/>
        <v>64.686259233831166</v>
      </c>
      <c r="Z582" s="108">
        <f>IF(H582&gt;0, rate1(1,$L$52,$L$51,$L$54,U582,$L$53,$L$50,Y582),"")</f>
        <v>2270.772002637912</v>
      </c>
      <c r="AA582" s="336">
        <f t="shared" si="363"/>
        <v>55.231026932727758</v>
      </c>
      <c r="AB582" s="336">
        <f t="shared" si="364"/>
        <v>-2.021381181384583E-5</v>
      </c>
      <c r="AC582" s="328">
        <f t="shared" si="365"/>
        <v>1.098531675819559E-3</v>
      </c>
      <c r="AD582" s="328">
        <f t="shared" si="366"/>
        <v>-18.206120442616285</v>
      </c>
      <c r="AE582" s="328">
        <f t="shared" si="367"/>
        <v>207.91064564629568</v>
      </c>
      <c r="AF582" s="328">
        <f t="shared" si="368"/>
        <v>2170.8934095140403</v>
      </c>
      <c r="AG582" s="328">
        <f t="shared" si="369"/>
        <v>2164.5240049483805</v>
      </c>
      <c r="AH582" s="328">
        <f t="shared" si="370"/>
        <v>4.2487642978597808</v>
      </c>
      <c r="AI582" s="328">
        <f t="shared" si="371"/>
        <v>0.48417674661802973</v>
      </c>
      <c r="AJ582" s="328">
        <f t="shared" si="372"/>
        <v>10.875849879663201</v>
      </c>
      <c r="AK582" s="337">
        <f t="shared" si="373"/>
        <v>2000.3247870203591</v>
      </c>
      <c r="AL582" s="42">
        <f t="shared" si="378"/>
        <v>33.632062260045167</v>
      </c>
    </row>
    <row r="583" spans="2:38" ht="15" x14ac:dyDescent="0.15">
      <c r="B583" s="328">
        <f t="shared" si="344"/>
        <v>2170.8934095140403</v>
      </c>
      <c r="C583" s="328">
        <f t="shared" si="345"/>
        <v>2164.5240049483805</v>
      </c>
      <c r="D583" s="328">
        <f t="shared" si="346"/>
        <v>4.2487642978597808</v>
      </c>
      <c r="E583" s="328">
        <f t="shared" si="374"/>
        <v>213.89629730470563</v>
      </c>
      <c r="F583" s="328">
        <f t="shared" si="347"/>
        <v>213.96533695489751</v>
      </c>
      <c r="G583" s="328">
        <f t="shared" si="348"/>
        <v>4568.2695559923832</v>
      </c>
      <c r="H583" s="313">
        <f t="shared" si="349"/>
        <v>0.02</v>
      </c>
      <c r="I583" s="328">
        <f t="shared" si="350"/>
        <v>5.0955236525278451</v>
      </c>
      <c r="J583" s="328">
        <f t="shared" si="375"/>
        <v>859</v>
      </c>
      <c r="K583" s="335">
        <f t="shared" si="351"/>
        <v>-1</v>
      </c>
      <c r="L583" s="323">
        <f t="shared" si="352"/>
        <v>4.2287642978597813</v>
      </c>
      <c r="M583" s="323">
        <f t="shared" si="353"/>
        <v>4.238764297859781</v>
      </c>
      <c r="N583" s="328">
        <f t="shared" si="354"/>
        <v>-5.881317039473366E-2</v>
      </c>
      <c r="O583" s="328">
        <f t="shared" si="355"/>
        <v>3.062837066290669E-2</v>
      </c>
      <c r="P583" s="332">
        <f t="shared" si="376"/>
        <v>63.986852935169132</v>
      </c>
      <c r="Q583" s="328">
        <f t="shared" si="356"/>
        <v>3739.5577086463691</v>
      </c>
      <c r="R583" s="277">
        <f>IF(H583&gt;0, rate1(1,$L$52,$L$51,$L$54,L583,$L$53,$L$50,P583),"")</f>
        <v>2266.3355821592713</v>
      </c>
      <c r="S583" s="323">
        <f t="shared" si="357"/>
        <v>53.873120002708127</v>
      </c>
      <c r="T583" s="323">
        <f t="shared" si="358"/>
        <v>1.1123453730689863E-3</v>
      </c>
      <c r="U583" s="328">
        <f t="shared" si="359"/>
        <v>4.2487642978597808</v>
      </c>
      <c r="V583" s="336">
        <f t="shared" si="360"/>
        <v>4.2487642978597808</v>
      </c>
      <c r="W583" s="328">
        <f t="shared" si="361"/>
        <v>1.0861410714397834E-3</v>
      </c>
      <c r="X583" s="328">
        <f t="shared" si="362"/>
        <v>3773.6758158354005</v>
      </c>
      <c r="Y583" s="328">
        <f t="shared" si="377"/>
        <v>64.28912183537345</v>
      </c>
      <c r="Z583" s="108">
        <f>IF(H583&gt;0, rate1(1,$L$52,$L$51,$L$54,U583,$L$53,$L$50,Y583),"")</f>
        <v>2268.2662268002946</v>
      </c>
      <c r="AA583" s="336">
        <f t="shared" si="363"/>
        <v>54.318362354678356</v>
      </c>
      <c r="AB583" s="336">
        <f t="shared" si="364"/>
        <v>-2.0370863309992141E-5</v>
      </c>
      <c r="AC583" s="328">
        <f t="shared" si="365"/>
        <v>1.1123453730689863E-3</v>
      </c>
      <c r="AD583" s="328">
        <f t="shared" si="366"/>
        <v>-17.980027142846421</v>
      </c>
      <c r="AE583" s="328">
        <f t="shared" si="367"/>
        <v>204.52815309971805</v>
      </c>
      <c r="AF583" s="328">
        <f t="shared" si="368"/>
        <v>2170.8334839982726</v>
      </c>
      <c r="AG583" s="328">
        <f t="shared" si="369"/>
        <v>2164.5228926030072</v>
      </c>
      <c r="AH583" s="328">
        <f t="shared" si="370"/>
        <v>4.229102898468323</v>
      </c>
      <c r="AI583" s="328">
        <f t="shared" si="371"/>
        <v>0.49081229709555607</v>
      </c>
      <c r="AJ583" s="328">
        <f t="shared" si="372"/>
        <v>10.875986216412395</v>
      </c>
      <c r="AK583" s="337">
        <f t="shared" si="373"/>
        <v>2000.3270313138869</v>
      </c>
      <c r="AL583" s="42">
        <f t="shared" si="378"/>
        <v>33.632478167870509</v>
      </c>
    </row>
    <row r="584" spans="2:38" ht="15" x14ac:dyDescent="0.15">
      <c r="B584" s="328">
        <f t="shared" si="344"/>
        <v>2170.8334839982726</v>
      </c>
      <c r="C584" s="328">
        <f t="shared" si="345"/>
        <v>2164.5228926030072</v>
      </c>
      <c r="D584" s="328">
        <f t="shared" si="346"/>
        <v>4.229102898468323</v>
      </c>
      <c r="E584" s="328">
        <f t="shared" si="374"/>
        <v>213.75888054142422</v>
      </c>
      <c r="F584" s="328">
        <f t="shared" si="347"/>
        <v>213.82758892306492</v>
      </c>
      <c r="G584" s="328">
        <f t="shared" si="348"/>
        <v>4501.9447875024725</v>
      </c>
      <c r="H584" s="313">
        <f t="shared" si="349"/>
        <v>0.02</v>
      </c>
      <c r="I584" s="328">
        <f t="shared" si="350"/>
        <v>5.0484731162123353</v>
      </c>
      <c r="J584" s="328">
        <f t="shared" si="375"/>
        <v>859</v>
      </c>
      <c r="K584" s="335">
        <f t="shared" si="351"/>
        <v>-1</v>
      </c>
      <c r="L584" s="323">
        <f t="shared" si="352"/>
        <v>4.2091028984683234</v>
      </c>
      <c r="M584" s="323">
        <f t="shared" si="353"/>
        <v>4.2191028984683232</v>
      </c>
      <c r="N584" s="328">
        <f t="shared" si="354"/>
        <v>-5.8545685429324479E-2</v>
      </c>
      <c r="O584" s="328">
        <f t="shared" si="355"/>
        <v>3.062837066290669E-2</v>
      </c>
      <c r="P584" s="332">
        <f t="shared" si="376"/>
        <v>63.590762402885204</v>
      </c>
      <c r="Q584" s="328">
        <f t="shared" si="356"/>
        <v>3672.9497905702101</v>
      </c>
      <c r="R584" s="277">
        <f>IF(H584&gt;0, rate1(1,$L$52,$L$51,$L$54,L584,$L$53,$L$50,P584),"")</f>
        <v>2263.7744037883167</v>
      </c>
      <c r="S584" s="323">
        <f t="shared" si="357"/>
        <v>52.97341268224104</v>
      </c>
      <c r="T584" s="323">
        <f t="shared" si="358"/>
        <v>1.126454516028522E-3</v>
      </c>
      <c r="U584" s="328">
        <f t="shared" si="359"/>
        <v>4.229102898468323</v>
      </c>
      <c r="V584" s="336">
        <f t="shared" si="360"/>
        <v>4.229102898468323</v>
      </c>
      <c r="W584" s="328">
        <f t="shared" si="361"/>
        <v>1.0761119707165534E-3</v>
      </c>
      <c r="X584" s="328">
        <f t="shared" si="362"/>
        <v>3706.7178156846503</v>
      </c>
      <c r="Y584" s="328">
        <f t="shared" si="377"/>
        <v>63.892561740140543</v>
      </c>
      <c r="Z584" s="108">
        <f>IF(H584&gt;0, rate1(1,$L$52,$L$51,$L$54,U584,$L$53,$L$50,Y584),"")</f>
        <v>2265.7291220134002</v>
      </c>
      <c r="AA584" s="336">
        <f t="shared" si="363"/>
        <v>53.414312674133754</v>
      </c>
      <c r="AB584" s="336">
        <f t="shared" si="364"/>
        <v>-2.0530880132052371E-5</v>
      </c>
      <c r="AC584" s="328">
        <f t="shared" si="365"/>
        <v>1.126454516028522E-3</v>
      </c>
      <c r="AD584" s="328">
        <f t="shared" si="366"/>
        <v>-17.754822512064568</v>
      </c>
      <c r="AE584" s="328">
        <f t="shared" si="367"/>
        <v>201.1833499532969</v>
      </c>
      <c r="AF584" s="328">
        <f t="shared" si="368"/>
        <v>2170.7738118583275</v>
      </c>
      <c r="AG584" s="328">
        <f t="shared" si="369"/>
        <v>2164.5217661484912</v>
      </c>
      <c r="AH584" s="328">
        <f t="shared" si="370"/>
        <v>4.2094397123270983</v>
      </c>
      <c r="AI584" s="328">
        <f t="shared" si="371"/>
        <v>0.49760016463807305</v>
      </c>
      <c r="AJ584" s="328">
        <f t="shared" si="372"/>
        <v>10.87612443868035</v>
      </c>
      <c r="AK584" s="337">
        <f t="shared" si="373"/>
        <v>2000.3292734767615</v>
      </c>
      <c r="AL584" s="42">
        <f t="shared" si="378"/>
        <v>33.632899775633717</v>
      </c>
    </row>
    <row r="585" spans="2:38" ht="15" x14ac:dyDescent="0.15">
      <c r="B585" s="328">
        <f t="shared" si="344"/>
        <v>2170.7738118583275</v>
      </c>
      <c r="C585" s="328">
        <f t="shared" si="345"/>
        <v>2164.5217661484912</v>
      </c>
      <c r="D585" s="328">
        <f t="shared" si="346"/>
        <v>4.2094397123270983</v>
      </c>
      <c r="E585" s="328">
        <f t="shared" si="374"/>
        <v>213.62212707476721</v>
      </c>
      <c r="F585" s="328">
        <f t="shared" si="347"/>
        <v>213.69050380809571</v>
      </c>
      <c r="G585" s="328">
        <f t="shared" si="348"/>
        <v>4436.2987867796001</v>
      </c>
      <c r="H585" s="313">
        <f t="shared" si="349"/>
        <v>0.02</v>
      </c>
      <c r="I585" s="328">
        <f t="shared" si="350"/>
        <v>5.0016365678689914</v>
      </c>
      <c r="J585" s="328">
        <f t="shared" si="375"/>
        <v>859</v>
      </c>
      <c r="K585" s="335">
        <f t="shared" si="351"/>
        <v>-1</v>
      </c>
      <c r="L585" s="323">
        <f t="shared" si="352"/>
        <v>4.1894397123270988</v>
      </c>
      <c r="M585" s="323">
        <f t="shared" si="353"/>
        <v>4.1994397123270986</v>
      </c>
      <c r="N585" s="328">
        <f t="shared" si="354"/>
        <v>-5.8278129631728959E-2</v>
      </c>
      <c r="O585" s="328">
        <f t="shared" si="355"/>
        <v>3.062837066290669E-2</v>
      </c>
      <c r="P585" s="332">
        <f t="shared" si="376"/>
        <v>63.195252719349753</v>
      </c>
      <c r="Q585" s="328">
        <f t="shared" si="356"/>
        <v>3607.0220067830314</v>
      </c>
      <c r="R585" s="277">
        <f>IF(H585&gt;0, rate1(1,$L$52,$L$51,$L$54,L585,$L$53,$L$50,P585),"")</f>
        <v>2261.1808882649289</v>
      </c>
      <c r="S585" s="323">
        <f t="shared" si="357"/>
        <v>52.082232461980233</v>
      </c>
      <c r="T585" s="323">
        <f t="shared" si="358"/>
        <v>1.1408688857736304E-3</v>
      </c>
      <c r="U585" s="328">
        <f t="shared" si="359"/>
        <v>4.2094397123270983</v>
      </c>
      <c r="V585" s="336">
        <f t="shared" si="360"/>
        <v>4.2094397123270983</v>
      </c>
      <c r="W585" s="328">
        <f t="shared" si="361"/>
        <v>1.0661284828081818E-3</v>
      </c>
      <c r="X585" s="328">
        <f t="shared" si="362"/>
        <v>3640.4421858867254</v>
      </c>
      <c r="Y585" s="328">
        <f t="shared" si="377"/>
        <v>63.496580989475042</v>
      </c>
      <c r="Z585" s="108">
        <f>IF(H585&gt;0, rate1(1,$L$52,$L$51,$L$54,U585,$L$53,$L$50,Y585),"")</f>
        <v>2263.1601185914974</v>
      </c>
      <c r="AA585" s="336">
        <f t="shared" si="363"/>
        <v>52.51882036292151</v>
      </c>
      <c r="AB585" s="336">
        <f t="shared" si="364"/>
        <v>-2.0693961455209924E-5</v>
      </c>
      <c r="AC585" s="328">
        <f t="shared" si="365"/>
        <v>1.1408688857736304E-3</v>
      </c>
      <c r="AD585" s="328">
        <f t="shared" si="366"/>
        <v>-17.530498245149243</v>
      </c>
      <c r="AE585" s="328">
        <f t="shared" si="367"/>
        <v>197.87584491654212</v>
      </c>
      <c r="AF585" s="328">
        <f t="shared" si="368"/>
        <v>2170.7143928598098</v>
      </c>
      <c r="AG585" s="328">
        <f t="shared" si="369"/>
        <v>2164.5206252796056</v>
      </c>
      <c r="AH585" s="328">
        <f t="shared" si="370"/>
        <v>4.1897747382368458</v>
      </c>
      <c r="AI585" s="328">
        <f t="shared" si="371"/>
        <v>0.50454560786998903</v>
      </c>
      <c r="AJ585" s="328">
        <f t="shared" si="372"/>
        <v>10.876264590238092</v>
      </c>
      <c r="AK585" s="337">
        <f t="shared" si="373"/>
        <v>2000.3315136452291</v>
      </c>
      <c r="AL585" s="42">
        <f t="shared" si="378"/>
        <v>33.633327214175139</v>
      </c>
    </row>
    <row r="586" spans="2:38" ht="15" x14ac:dyDescent="0.15">
      <c r="B586" s="328">
        <f t="shared" si="344"/>
        <v>2170.7143928598098</v>
      </c>
      <c r="C586" s="328">
        <f t="shared" si="345"/>
        <v>2164.5206252796056</v>
      </c>
      <c r="D586" s="328">
        <f t="shared" si="346"/>
        <v>4.1897747382368458</v>
      </c>
      <c r="E586" s="328">
        <f t="shared" si="374"/>
        <v>213.48603768391285</v>
      </c>
      <c r="F586" s="328">
        <f t="shared" si="347"/>
        <v>213.55408237934003</v>
      </c>
      <c r="G586" s="328">
        <f t="shared" si="348"/>
        <v>4371.3272687715862</v>
      </c>
      <c r="H586" s="313">
        <f t="shared" si="349"/>
        <v>0.02</v>
      </c>
      <c r="I586" s="328">
        <f t="shared" si="350"/>
        <v>4.9550140641633336</v>
      </c>
      <c r="J586" s="328">
        <f t="shared" si="375"/>
        <v>859</v>
      </c>
      <c r="K586" s="335">
        <f t="shared" si="351"/>
        <v>-1</v>
      </c>
      <c r="L586" s="323">
        <f t="shared" si="352"/>
        <v>4.1697747382368462</v>
      </c>
      <c r="M586" s="323">
        <f t="shared" si="353"/>
        <v>4.179774738236846</v>
      </c>
      <c r="N586" s="328">
        <f t="shared" si="354"/>
        <v>-5.8010502972944522E-2</v>
      </c>
      <c r="O586" s="328">
        <f t="shared" si="355"/>
        <v>3.062837066290669E-2</v>
      </c>
      <c r="P586" s="332">
        <f t="shared" si="376"/>
        <v>62.800325953433308</v>
      </c>
      <c r="Q586" s="328">
        <f t="shared" si="356"/>
        <v>3541.7700714272514</v>
      </c>
      <c r="R586" s="277">
        <f>IF(H586&gt;0, rate1(1,$L$52,$L$51,$L$54,L586,$L$53,$L$50,P586),"")</f>
        <v>2258.554441678084</v>
      </c>
      <c r="S586" s="323">
        <f t="shared" si="357"/>
        <v>51.199521945848133</v>
      </c>
      <c r="T586" s="323">
        <f t="shared" si="358"/>
        <v>1.1555987133806244E-3</v>
      </c>
      <c r="U586" s="328">
        <f t="shared" si="359"/>
        <v>4.1897747382368458</v>
      </c>
      <c r="V586" s="336">
        <f t="shared" si="360"/>
        <v>4.1897747382368458</v>
      </c>
      <c r="W586" s="328">
        <f t="shared" si="361"/>
        <v>1.0561906197796844E-3</v>
      </c>
      <c r="X586" s="328">
        <f t="shared" si="362"/>
        <v>3574.8446322148066</v>
      </c>
      <c r="Y586" s="328">
        <f t="shared" si="377"/>
        <v>63.101181640386137</v>
      </c>
      <c r="Z586" s="108">
        <f>IF(H586&gt;0, rate1(1,$L$52,$L$51,$L$54,U586,$L$53,$L$50,Y586),"")</f>
        <v>2260.55863317902</v>
      </c>
      <c r="AA586" s="336">
        <f t="shared" si="363"/>
        <v>51.631827989358918</v>
      </c>
      <c r="AB586" s="336">
        <f t="shared" si="364"/>
        <v>-2.0860211090969493E-5</v>
      </c>
      <c r="AC586" s="328">
        <f t="shared" si="365"/>
        <v>1.1555987133806244E-3</v>
      </c>
      <c r="AD586" s="328">
        <f t="shared" si="366"/>
        <v>-17.307045922101608</v>
      </c>
      <c r="AE586" s="328">
        <f t="shared" si="367"/>
        <v>194.60524775522902</v>
      </c>
      <c r="AF586" s="328">
        <f t="shared" si="368"/>
        <v>2170.6552267581233</v>
      </c>
      <c r="AG586" s="328">
        <f t="shared" si="369"/>
        <v>2164.5194696808921</v>
      </c>
      <c r="AH586" s="328">
        <f t="shared" si="370"/>
        <v>4.1701079749835852</v>
      </c>
      <c r="AI586" s="328">
        <f t="shared" si="371"/>
        <v>0.51165413242021551</v>
      </c>
      <c r="AJ586" s="328">
        <f t="shared" si="372"/>
        <v>10.876406716385986</v>
      </c>
      <c r="AK586" s="337">
        <f t="shared" si="373"/>
        <v>2000.3337519602971</v>
      </c>
      <c r="AL586" s="42">
        <f t="shared" si="378"/>
        <v>33.6337606188523</v>
      </c>
    </row>
    <row r="587" spans="2:38" ht="15" x14ac:dyDescent="0.15">
      <c r="B587" s="328">
        <f t="shared" si="344"/>
        <v>2170.6552267581233</v>
      </c>
      <c r="C587" s="328">
        <f t="shared" si="345"/>
        <v>2164.5194696808921</v>
      </c>
      <c r="D587" s="328">
        <f t="shared" si="346"/>
        <v>4.1701079749835852</v>
      </c>
      <c r="E587" s="328">
        <f t="shared" si="374"/>
        <v>213.35061316859853</v>
      </c>
      <c r="F587" s="328">
        <f t="shared" si="347"/>
        <v>213.41832542625571</v>
      </c>
      <c r="G587" s="328">
        <f t="shared" si="348"/>
        <v>4307.0259640110271</v>
      </c>
      <c r="H587" s="313">
        <f t="shared" si="349"/>
        <v>0.02</v>
      </c>
      <c r="I587" s="328">
        <f t="shared" si="350"/>
        <v>4.9086056617848959</v>
      </c>
      <c r="J587" s="328">
        <f t="shared" si="375"/>
        <v>859</v>
      </c>
      <c r="K587" s="335">
        <f t="shared" si="351"/>
        <v>-1</v>
      </c>
      <c r="L587" s="323">
        <f t="shared" si="352"/>
        <v>4.1501079749835856</v>
      </c>
      <c r="M587" s="323">
        <f t="shared" si="353"/>
        <v>4.1601079749835854</v>
      </c>
      <c r="N587" s="328">
        <f t="shared" si="354"/>
        <v>-5.774280542376431E-2</v>
      </c>
      <c r="O587" s="328">
        <f t="shared" si="355"/>
        <v>3.062837066290669E-2</v>
      </c>
      <c r="P587" s="332">
        <f t="shared" si="376"/>
        <v>62.405984190024874</v>
      </c>
      <c r="Q587" s="328">
        <f t="shared" si="356"/>
        <v>3477.1897142391817</v>
      </c>
      <c r="R587" s="277">
        <f>IF(H587&gt;0, rate1(1,$L$52,$L$51,$L$54,L587,$L$53,$L$50,P587),"")</f>
        <v>2255.8944557208843</v>
      </c>
      <c r="S587" s="323">
        <f t="shared" si="357"/>
        <v>50.325223826761018</v>
      </c>
      <c r="T587" s="323">
        <f t="shared" si="358"/>
        <v>1.1706547065365044E-3</v>
      </c>
      <c r="U587" s="328">
        <f t="shared" si="359"/>
        <v>4.1701079749835852</v>
      </c>
      <c r="V587" s="336">
        <f t="shared" si="360"/>
        <v>4.1701079749835852</v>
      </c>
      <c r="W587" s="328">
        <f t="shared" si="361"/>
        <v>1.0462983937173931E-3</v>
      </c>
      <c r="X587" s="328">
        <f t="shared" si="362"/>
        <v>3509.9208760710953</v>
      </c>
      <c r="Y587" s="328">
        <f t="shared" si="377"/>
        <v>62.706365765750697</v>
      </c>
      <c r="Z587" s="108">
        <f>IF(H587&gt;0, rate1(1,$L$52,$L$51,$L$54,U587,$L$53,$L$50,Y587),"")</f>
        <v>2257.9240683415678</v>
      </c>
      <c r="AA587" s="336">
        <f t="shared" si="363"/>
        <v>50.753278213787667</v>
      </c>
      <c r="AB587" s="336">
        <f t="shared" si="364"/>
        <v>-2.1029737763640308E-5</v>
      </c>
      <c r="AC587" s="328">
        <f t="shared" si="365"/>
        <v>1.1706547065365044E-3</v>
      </c>
      <c r="AD587" s="328">
        <f t="shared" si="366"/>
        <v>-17.084457003698336</v>
      </c>
      <c r="AE587" s="328">
        <f t="shared" si="367"/>
        <v>191.37116919204894</v>
      </c>
      <c r="AF587" s="328">
        <f t="shared" si="368"/>
        <v>2170.5963132979928</v>
      </c>
      <c r="AG587" s="328">
        <f t="shared" si="369"/>
        <v>2164.5182990261856</v>
      </c>
      <c r="AH587" s="328">
        <f t="shared" si="370"/>
        <v>4.1504394213376399</v>
      </c>
      <c r="AI587" s="328">
        <f t="shared" si="371"/>
        <v>0.51893150566851975</v>
      </c>
      <c r="AJ587" s="328">
        <f t="shared" si="372"/>
        <v>10.87655086402645</v>
      </c>
      <c r="AK587" s="337">
        <f t="shared" si="373"/>
        <v>2000.3359885679583</v>
      </c>
      <c r="AL587" s="42">
        <f t="shared" si="378"/>
        <v>33.634200129752045</v>
      </c>
    </row>
    <row r="588" spans="2:38" ht="15" x14ac:dyDescent="0.15">
      <c r="B588" s="328">
        <f t="shared" si="344"/>
        <v>2170.5963132979928</v>
      </c>
      <c r="C588" s="328">
        <f t="shared" si="345"/>
        <v>2164.5182990261856</v>
      </c>
      <c r="D588" s="328">
        <f t="shared" si="346"/>
        <v>4.1504394213376399</v>
      </c>
      <c r="E588" s="328">
        <f t="shared" si="374"/>
        <v>213.21585435006898</v>
      </c>
      <c r="F588" s="328">
        <f t="shared" si="347"/>
        <v>213.28323375933377</v>
      </c>
      <c r="G588" s="328">
        <f t="shared" si="348"/>
        <v>4243.3906185468177</v>
      </c>
      <c r="H588" s="313">
        <f t="shared" si="349"/>
        <v>0.02</v>
      </c>
      <c r="I588" s="328">
        <f t="shared" si="350"/>
        <v>4.8624114174457649</v>
      </c>
      <c r="J588" s="328">
        <f t="shared" si="375"/>
        <v>859</v>
      </c>
      <c r="K588" s="335">
        <f t="shared" si="351"/>
        <v>-1</v>
      </c>
      <c r="L588" s="323">
        <f t="shared" si="352"/>
        <v>4.1304394213376403</v>
      </c>
      <c r="M588" s="323">
        <f t="shared" si="353"/>
        <v>4.1404394213376401</v>
      </c>
      <c r="N588" s="328">
        <f t="shared" si="354"/>
        <v>-5.7475036954732772E-2</v>
      </c>
      <c r="O588" s="328">
        <f t="shared" si="355"/>
        <v>3.062837066290669E-2</v>
      </c>
      <c r="P588" s="332">
        <f t="shared" si="376"/>
        <v>62.012229530220338</v>
      </c>
      <c r="Q588" s="328">
        <f t="shared" si="356"/>
        <v>3413.2766804805715</v>
      </c>
      <c r="R588" s="277">
        <f>IF(H588&gt;0, rate1(1,$L$52,$L$51,$L$54,L588,$L$53,$L$50,P588),"")</f>
        <v>2253.2003072552884</v>
      </c>
      <c r="S588" s="323">
        <f t="shared" si="357"/>
        <v>49.4592808818457</v>
      </c>
      <c r="T588" s="323">
        <f t="shared" si="358"/>
        <v>1.1860480780734128E-3</v>
      </c>
      <c r="U588" s="328">
        <f t="shared" si="359"/>
        <v>4.1504394213376399</v>
      </c>
      <c r="V588" s="336">
        <f t="shared" si="360"/>
        <v>4.1504394213376399</v>
      </c>
      <c r="W588" s="328">
        <f t="shared" si="361"/>
        <v>1.0364518167058634E-3</v>
      </c>
      <c r="X588" s="328">
        <f t="shared" si="362"/>
        <v>3445.6666544183772</v>
      </c>
      <c r="Y588" s="328">
        <f t="shared" si="377"/>
        <v>62.312135454498993</v>
      </c>
      <c r="Z588" s="108">
        <f>IF(H588&gt;0, rate1(1,$L$52,$L$51,$L$54,U588,$L$53,$L$50,Y588),"")</f>
        <v>2255.2558121420852</v>
      </c>
      <c r="AA588" s="336">
        <f t="shared" si="363"/>
        <v>49.883113783907042</v>
      </c>
      <c r="AB588" s="336">
        <f t="shared" si="364"/>
        <v>-2.1202655405455715E-5</v>
      </c>
      <c r="AC588" s="328">
        <f t="shared" si="365"/>
        <v>1.1860480780734128E-3</v>
      </c>
      <c r="AD588" s="328">
        <f t="shared" si="366"/>
        <v>-16.862722826959516</v>
      </c>
      <c r="AE588" s="328">
        <f t="shared" si="367"/>
        <v>188.17322081241747</v>
      </c>
      <c r="AF588" s="328">
        <f t="shared" si="368"/>
        <v>2170.53765221296</v>
      </c>
      <c r="AG588" s="328">
        <f t="shared" si="369"/>
        <v>2164.5171129781074</v>
      </c>
      <c r="AH588" s="328">
        <f t="shared" si="370"/>
        <v>4.1307690760538822</v>
      </c>
      <c r="AI588" s="328">
        <f t="shared" si="371"/>
        <v>0.52638377256311686</v>
      </c>
      <c r="AJ588" s="328">
        <f t="shared" si="372"/>
        <v>10.876697081741051</v>
      </c>
      <c r="AK588" s="337">
        <f t="shared" si="373"/>
        <v>2000.3382236194268</v>
      </c>
      <c r="AL588" s="42">
        <f t="shared" si="378"/>
        <v>33.634645891915412</v>
      </c>
    </row>
    <row r="589" spans="2:38" ht="15" x14ac:dyDescent="0.15">
      <c r="B589" s="328">
        <f t="shared" si="344"/>
        <v>2170.53765221296</v>
      </c>
      <c r="C589" s="328">
        <f t="shared" si="345"/>
        <v>2164.5171129781074</v>
      </c>
      <c r="D589" s="328">
        <f t="shared" si="346"/>
        <v>4.1307690760538822</v>
      </c>
      <c r="E589" s="328">
        <f t="shared" si="374"/>
        <v>213.08176207209439</v>
      </c>
      <c r="F589" s="328">
        <f t="shared" si="347"/>
        <v>213.1488082110817</v>
      </c>
      <c r="G589" s="328">
        <f t="shared" si="348"/>
        <v>4180.4169938795412</v>
      </c>
      <c r="H589" s="313">
        <f t="shared" si="349"/>
        <v>0.02</v>
      </c>
      <c r="I589" s="328">
        <f t="shared" si="350"/>
        <v>4.8164313878820399</v>
      </c>
      <c r="J589" s="328">
        <f t="shared" si="375"/>
        <v>859</v>
      </c>
      <c r="K589" s="335">
        <f t="shared" si="351"/>
        <v>-1</v>
      </c>
      <c r="L589" s="323">
        <f t="shared" si="352"/>
        <v>4.1107690760538826</v>
      </c>
      <c r="M589" s="323">
        <f t="shared" si="353"/>
        <v>4.1207690760538824</v>
      </c>
      <c r="N589" s="328">
        <f t="shared" si="354"/>
        <v>-5.7207197536186527E-2</v>
      </c>
      <c r="O589" s="328">
        <f t="shared" si="355"/>
        <v>3.062837066290669E-2</v>
      </c>
      <c r="P589" s="332">
        <f t="shared" si="376"/>
        <v>61.619064091539158</v>
      </c>
      <c r="Q589" s="328">
        <f t="shared" si="356"/>
        <v>3350.0267308743687</v>
      </c>
      <c r="R589" s="277">
        <f>IF(H589&gt;0, rate1(1,$L$52,$L$51,$L$54,L589,$L$53,$L$50,P589),"")</f>
        <v>2250.4713578611936</v>
      </c>
      <c r="S589" s="323">
        <f t="shared" si="357"/>
        <v>48.601635967539188</v>
      </c>
      <c r="T589" s="323">
        <f t="shared" si="358"/>
        <v>1.2017905765927379E-3</v>
      </c>
      <c r="U589" s="328">
        <f t="shared" si="359"/>
        <v>4.1307690760538822</v>
      </c>
      <c r="V589" s="336">
        <f t="shared" si="360"/>
        <v>4.1307690760538822</v>
      </c>
      <c r="W589" s="328">
        <f t="shared" si="361"/>
        <v>1.0266509008420854E-3</v>
      </c>
      <c r="X589" s="328">
        <f t="shared" si="362"/>
        <v>3382.077719715634</v>
      </c>
      <c r="Y589" s="328">
        <f t="shared" si="377"/>
        <v>61.918492811828564</v>
      </c>
      <c r="Z589" s="108">
        <f>IF(H589&gt;0, rate1(1,$L$52,$L$51,$L$54,U589,$L$53,$L$50,Y589),"")</f>
        <v>2252.5532377018676</v>
      </c>
      <c r="AA589" s="336">
        <f t="shared" si="363"/>
        <v>49.021277529993753</v>
      </c>
      <c r="AB589" s="336">
        <f t="shared" si="364"/>
        <v>-2.1379083474004757E-5</v>
      </c>
      <c r="AC589" s="328">
        <f t="shared" si="365"/>
        <v>1.2017905765927379E-3</v>
      </c>
      <c r="AD589" s="328">
        <f t="shared" si="366"/>
        <v>-16.641834600420228</v>
      </c>
      <c r="AE589" s="328">
        <f t="shared" si="367"/>
        <v>185.01101496756712</v>
      </c>
      <c r="AF589" s="328">
        <f t="shared" si="368"/>
        <v>2170.4792432248473</v>
      </c>
      <c r="AG589" s="328">
        <f t="shared" si="369"/>
        <v>2164.5159111875309</v>
      </c>
      <c r="AH589" s="328">
        <f t="shared" si="370"/>
        <v>4.1110969378710456</v>
      </c>
      <c r="AI589" s="328">
        <f t="shared" si="371"/>
        <v>0.53401727260145948</v>
      </c>
      <c r="AJ589" s="328">
        <f t="shared" si="372"/>
        <v>10.87684541987233</v>
      </c>
      <c r="AK589" s="337">
        <f t="shared" si="373"/>
        <v>2000.3404572713891</v>
      </c>
      <c r="AL589" s="42">
        <f t="shared" si="378"/>
        <v>33.635098055576044</v>
      </c>
    </row>
    <row r="590" spans="2:38" ht="15" x14ac:dyDescent="0.15">
      <c r="B590" s="328">
        <f t="shared" si="344"/>
        <v>2170.4792432248473</v>
      </c>
      <c r="C590" s="328">
        <f t="shared" si="345"/>
        <v>2164.5159111875309</v>
      </c>
      <c r="D590" s="328">
        <f t="shared" si="346"/>
        <v>4.1110969378710456</v>
      </c>
      <c r="E590" s="328">
        <f t="shared" si="374"/>
        <v>212.94833720203999</v>
      </c>
      <c r="F590" s="328">
        <f t="shared" si="347"/>
        <v>213.01504963706719</v>
      </c>
      <c r="G590" s="328">
        <f t="shared" si="348"/>
        <v>4118.1008668941822</v>
      </c>
      <c r="H590" s="313">
        <f t="shared" si="349"/>
        <v>0.02</v>
      </c>
      <c r="I590" s="328">
        <f t="shared" si="350"/>
        <v>4.7706656298531014</v>
      </c>
      <c r="J590" s="328">
        <f t="shared" si="375"/>
        <v>859</v>
      </c>
      <c r="K590" s="335">
        <f t="shared" si="351"/>
        <v>-1</v>
      </c>
      <c r="L590" s="323">
        <f t="shared" si="352"/>
        <v>4.091096937871046</v>
      </c>
      <c r="M590" s="323">
        <f t="shared" si="353"/>
        <v>4.1010969378710458</v>
      </c>
      <c r="N590" s="328">
        <f t="shared" si="354"/>
        <v>-5.6939287138222383E-2</v>
      </c>
      <c r="O590" s="328">
        <f t="shared" si="355"/>
        <v>3.062837066290669E-2</v>
      </c>
      <c r="P590" s="332">
        <f t="shared" si="376"/>
        <v>61.226490008125921</v>
      </c>
      <c r="Q590" s="328">
        <f t="shared" si="356"/>
        <v>3287.4356415374741</v>
      </c>
      <c r="R590" s="277">
        <f>IF(H590&gt;0, rate1(1,$L$52,$L$51,$L$54,L590,$L$53,$L$50,P590),"")</f>
        <v>2247.7069533689109</v>
      </c>
      <c r="S590" s="323">
        <f t="shared" si="357"/>
        <v>47.752232014464205</v>
      </c>
      <c r="T590" s="323">
        <f t="shared" si="358"/>
        <v>1.2178945193591295E-3</v>
      </c>
      <c r="U590" s="328">
        <f t="shared" si="359"/>
        <v>4.1110969378710456</v>
      </c>
      <c r="V590" s="336">
        <f t="shared" si="360"/>
        <v>4.1110969378710456</v>
      </c>
      <c r="W590" s="328">
        <f t="shared" si="361"/>
        <v>1.0168956582354838E-3</v>
      </c>
      <c r="X590" s="328">
        <f t="shared" si="362"/>
        <v>3319.1498398508293</v>
      </c>
      <c r="Y590" s="328">
        <f t="shared" si="377"/>
        <v>61.525439959403201</v>
      </c>
      <c r="Z590" s="108">
        <f>IF(H590&gt;0, rate1(1,$L$52,$L$51,$L$54,U590,$L$53,$L$50,Y590),"")</f>
        <v>2249.8157027454781</v>
      </c>
      <c r="AA590" s="336">
        <f t="shared" si="363"/>
        <v>48.167712359906552</v>
      </c>
      <c r="AB590" s="336">
        <f t="shared" si="364"/>
        <v>-2.1559147292881313E-5</v>
      </c>
      <c r="AC590" s="328">
        <f t="shared" si="365"/>
        <v>1.2178945193591295E-3</v>
      </c>
      <c r="AD590" s="328">
        <f t="shared" si="366"/>
        <v>-16.421783399209513</v>
      </c>
      <c r="AE590" s="328">
        <f t="shared" si="367"/>
        <v>181.88416466164213</v>
      </c>
      <c r="AF590" s="328">
        <f t="shared" si="368"/>
        <v>2170.4210860431899</v>
      </c>
      <c r="AG590" s="328">
        <f t="shared" si="369"/>
        <v>2164.5146932930115</v>
      </c>
      <c r="AH590" s="328">
        <f t="shared" si="370"/>
        <v>4.0914230055118024</v>
      </c>
      <c r="AI590" s="328">
        <f t="shared" si="371"/>
        <v>0.54183865807494314</v>
      </c>
      <c r="AJ590" s="328">
        <f t="shared" si="372"/>
        <v>10.876995930610684</v>
      </c>
      <c r="AK590" s="337">
        <f t="shared" si="373"/>
        <v>2000.3426896862707</v>
      </c>
      <c r="AL590" s="42">
        <f t="shared" si="378"/>
        <v>33.63555677641321</v>
      </c>
    </row>
    <row r="591" spans="2:38" ht="15" x14ac:dyDescent="0.15">
      <c r="B591" s="328">
        <f t="shared" si="344"/>
        <v>2170.4210860431899</v>
      </c>
      <c r="C591" s="328">
        <f t="shared" si="345"/>
        <v>2164.5146932930115</v>
      </c>
      <c r="D591" s="328">
        <f t="shared" si="346"/>
        <v>4.0914230055118024</v>
      </c>
      <c r="E591" s="328">
        <f t="shared" si="374"/>
        <v>212.81558063200976</v>
      </c>
      <c r="F591" s="328">
        <f t="shared" si="347"/>
        <v>212.88195891702486</v>
      </c>
      <c r="G591" s="328">
        <f t="shared" si="348"/>
        <v>4056.4380297952298</v>
      </c>
      <c r="H591" s="313">
        <f t="shared" si="349"/>
        <v>0.02</v>
      </c>
      <c r="I591" s="328">
        <f t="shared" si="350"/>
        <v>4.7251142001427073</v>
      </c>
      <c r="J591" s="328">
        <f t="shared" si="375"/>
        <v>859</v>
      </c>
      <c r="K591" s="335">
        <f t="shared" si="351"/>
        <v>-1</v>
      </c>
      <c r="L591" s="323">
        <f t="shared" si="352"/>
        <v>4.0714230055118028</v>
      </c>
      <c r="M591" s="323">
        <f t="shared" si="353"/>
        <v>4.0814230055118026</v>
      </c>
      <c r="N591" s="328">
        <f t="shared" si="354"/>
        <v>-5.6671305730707999E-2</v>
      </c>
      <c r="O591" s="328">
        <f t="shared" si="355"/>
        <v>3.062837066290669E-2</v>
      </c>
      <c r="P591" s="332">
        <f t="shared" si="376"/>
        <v>60.834509430971217</v>
      </c>
      <c r="Q591" s="328">
        <f t="shared" si="356"/>
        <v>3225.4992039161448</v>
      </c>
      <c r="R591" s="277">
        <f>IF(H591&gt;0, rate1(1,$L$52,$L$51,$L$54,L591,$L$53,$L$50,P591),"")</f>
        <v>2244.9064233745635</v>
      </c>
      <c r="S591" s="323">
        <f t="shared" si="357"/>
        <v>46.911012022147709</v>
      </c>
      <c r="T591" s="323">
        <f t="shared" si="358"/>
        <v>1.234372827664297E-3</v>
      </c>
      <c r="U591" s="328">
        <f t="shared" si="359"/>
        <v>4.0914230055118024</v>
      </c>
      <c r="V591" s="336">
        <f t="shared" si="360"/>
        <v>4.0914230055118024</v>
      </c>
      <c r="W591" s="328">
        <f t="shared" si="361"/>
        <v>1.0071861009777194E-3</v>
      </c>
      <c r="X591" s="328">
        <f t="shared" si="362"/>
        <v>3256.8787980761772</v>
      </c>
      <c r="Y591" s="328">
        <f t="shared" si="377"/>
        <v>61.132979035570898</v>
      </c>
      <c r="Z591" s="108">
        <f>IF(H591&gt;0, rate1(1,$L$52,$L$51,$L$54,U591,$L$53,$L$50,Y591),"")</f>
        <v>2247.0425491291171</v>
      </c>
      <c r="AA591" s="336">
        <f t="shared" si="363"/>
        <v>47.32236125393829</v>
      </c>
      <c r="AB591" s="336">
        <f t="shared" si="364"/>
        <v>-2.1742978417191314E-5</v>
      </c>
      <c r="AC591" s="328">
        <f t="shared" si="365"/>
        <v>1.234372827664297E-3</v>
      </c>
      <c r="AD591" s="328">
        <f t="shared" si="366"/>
        <v>-16.202560159918921</v>
      </c>
      <c r="AE591" s="328">
        <f t="shared" si="367"/>
        <v>178.79228344061781</v>
      </c>
      <c r="AF591" s="328">
        <f t="shared" si="368"/>
        <v>2170.3631803646317</v>
      </c>
      <c r="AG591" s="328">
        <f t="shared" si="369"/>
        <v>2164.5134589201839</v>
      </c>
      <c r="AH591" s="328">
        <f t="shared" si="370"/>
        <v>4.0717472776820536</v>
      </c>
      <c r="AI591" s="328">
        <f t="shared" si="371"/>
        <v>0.5498549136889086</v>
      </c>
      <c r="AJ591" s="328">
        <f t="shared" si="372"/>
        <v>10.87714866808671</v>
      </c>
      <c r="AK591" s="337">
        <f t="shared" si="373"/>
        <v>2000.3449210325182</v>
      </c>
      <c r="AL591" s="42">
        <f t="shared" si="378"/>
        <v>33.636022215820496</v>
      </c>
    </row>
    <row r="592" spans="2:38" ht="15" x14ac:dyDescent="0.15">
      <c r="B592" s="328">
        <f t="shared" si="344"/>
        <v>2170.3631803646317</v>
      </c>
      <c r="C592" s="328">
        <f t="shared" si="345"/>
        <v>2164.5134589201839</v>
      </c>
      <c r="D592" s="328">
        <f t="shared" si="346"/>
        <v>4.0717472776820536</v>
      </c>
      <c r="E592" s="328">
        <f t="shared" si="374"/>
        <v>212.68349328005175</v>
      </c>
      <c r="F592" s="328">
        <f t="shared" si="347"/>
        <v>212.74953695603074</v>
      </c>
      <c r="G592" s="328">
        <f t="shared" si="348"/>
        <v>3995.4242900395197</v>
      </c>
      <c r="H592" s="313">
        <f t="shared" si="349"/>
        <v>0.02</v>
      </c>
      <c r="I592" s="328">
        <f t="shared" si="350"/>
        <v>4.6797771555582584</v>
      </c>
      <c r="J592" s="328">
        <f t="shared" si="375"/>
        <v>859</v>
      </c>
      <c r="K592" s="335">
        <f t="shared" si="351"/>
        <v>-1</v>
      </c>
      <c r="L592" s="323">
        <f t="shared" si="352"/>
        <v>4.051747277682054</v>
      </c>
      <c r="M592" s="323">
        <f t="shared" si="353"/>
        <v>4.0617472776820538</v>
      </c>
      <c r="N592" s="328">
        <f t="shared" si="354"/>
        <v>-5.6403253283267674E-2</v>
      </c>
      <c r="O592" s="328">
        <f t="shared" si="355"/>
        <v>3.062837066290669E-2</v>
      </c>
      <c r="P592" s="332">
        <f t="shared" si="376"/>
        <v>60.443124528120777</v>
      </c>
      <c r="Q592" s="328">
        <f t="shared" si="356"/>
        <v>3164.2132247189566</v>
      </c>
      <c r="R592" s="277">
        <f>IF(H592&gt;0, rate1(1,$L$52,$L$51,$L$54,L592,$L$53,$L$50,P592),"")</f>
        <v>2242.0690807374485</v>
      </c>
      <c r="S592" s="323">
        <f t="shared" si="357"/>
        <v>46.077919053503166</v>
      </c>
      <c r="T592" s="323">
        <f t="shared" si="358"/>
        <v>1.2512390648805776E-3</v>
      </c>
      <c r="U592" s="328">
        <f t="shared" si="359"/>
        <v>4.0717472776820536</v>
      </c>
      <c r="V592" s="336">
        <f t="shared" si="360"/>
        <v>4.0717472776820536</v>
      </c>
      <c r="W592" s="328">
        <f t="shared" si="361"/>
        <v>9.9752224117821697E-4</v>
      </c>
      <c r="X592" s="328">
        <f t="shared" si="362"/>
        <v>3195.2603929411266</v>
      </c>
      <c r="Y592" s="328">
        <f t="shared" si="377"/>
        <v>60.741112195569954</v>
      </c>
      <c r="Z592" s="108">
        <f>IF(H592&gt;0, rate1(1,$L$52,$L$51,$L$54,U592,$L$53,$L$50,Y592),"")</f>
        <v>2244.2331023515048</v>
      </c>
      <c r="AA592" s="336">
        <f t="shared" si="363"/>
        <v>46.485167259441376</v>
      </c>
      <c r="AB592" s="336">
        <f t="shared" si="364"/>
        <v>-2.1930715028230677E-5</v>
      </c>
      <c r="AC592" s="328">
        <f t="shared" si="365"/>
        <v>1.2512390648805776E-3</v>
      </c>
      <c r="AD592" s="328">
        <f t="shared" si="366"/>
        <v>-15.984155675245695</v>
      </c>
      <c r="AE592" s="328">
        <f t="shared" si="367"/>
        <v>175.73498527930994</v>
      </c>
      <c r="AF592" s="328">
        <f t="shared" si="368"/>
        <v>2170.3055258722834</v>
      </c>
      <c r="AG592" s="328">
        <f t="shared" si="369"/>
        <v>2164.512207681119</v>
      </c>
      <c r="AH592" s="328">
        <f t="shared" si="370"/>
        <v>4.0520697530708363</v>
      </c>
      <c r="AI592" s="328">
        <f t="shared" si="371"/>
        <v>0.55807337768068555</v>
      </c>
      <c r="AJ592" s="328">
        <f t="shared" si="372"/>
        <v>10.877303688469398</v>
      </c>
      <c r="AK592" s="337">
        <f t="shared" si="373"/>
        <v>2000.3471514849009</v>
      </c>
      <c r="AL592" s="42">
        <f t="shared" si="378"/>
        <v>33.636494541191354</v>
      </c>
    </row>
    <row r="593" spans="2:38" ht="15" x14ac:dyDescent="0.15">
      <c r="B593" s="328">
        <f t="shared" si="344"/>
        <v>2170.3055258722834</v>
      </c>
      <c r="C593" s="328">
        <f t="shared" si="345"/>
        <v>2164.512207681119</v>
      </c>
      <c r="D593" s="328">
        <f t="shared" si="346"/>
        <v>4.0520697530708363</v>
      </c>
      <c r="E593" s="328">
        <f t="shared" si="374"/>
        <v>212.5520760914481</v>
      </c>
      <c r="F593" s="328">
        <f t="shared" si="347"/>
        <v>212.61778468574994</v>
      </c>
      <c r="G593" s="328">
        <f t="shared" si="348"/>
        <v>3935.055470271087</v>
      </c>
      <c r="H593" s="313">
        <f t="shared" si="349"/>
        <v>0.02</v>
      </c>
      <c r="I593" s="328">
        <f t="shared" si="350"/>
        <v>4.6346545529315337</v>
      </c>
      <c r="J593" s="328">
        <f t="shared" si="375"/>
        <v>859</v>
      </c>
      <c r="K593" s="335">
        <f t="shared" si="351"/>
        <v>-1</v>
      </c>
      <c r="L593" s="323">
        <f t="shared" si="352"/>
        <v>4.0320697530708367</v>
      </c>
      <c r="M593" s="323">
        <f t="shared" si="353"/>
        <v>4.0420697530708365</v>
      </c>
      <c r="N593" s="328">
        <f t="shared" si="354"/>
        <v>-5.6135129765278791E-2</v>
      </c>
      <c r="O593" s="328">
        <f t="shared" si="355"/>
        <v>3.062837066290669E-2</v>
      </c>
      <c r="P593" s="332">
        <f t="shared" si="376"/>
        <v>60.052337484900711</v>
      </c>
      <c r="Q593" s="328">
        <f t="shared" si="356"/>
        <v>3103.5735258519599</v>
      </c>
      <c r="R593" s="277">
        <f>IF(H593&gt;0, rate1(1,$L$52,$L$51,$L$54,L593,$L$53,$L$50,P593),"")</f>
        <v>2239.1942210587877</v>
      </c>
      <c r="S593" s="323">
        <f t="shared" si="357"/>
        <v>45.252896229128716</v>
      </c>
      <c r="T593" s="323">
        <f t="shared" si="358"/>
        <v>1.2685074774457089E-3</v>
      </c>
      <c r="U593" s="328">
        <f t="shared" si="359"/>
        <v>4.0520697530708363</v>
      </c>
      <c r="V593" s="336">
        <f t="shared" si="360"/>
        <v>4.0520697530708363</v>
      </c>
      <c r="W593" s="328">
        <f t="shared" si="361"/>
        <v>9.8790409095528275E-4</v>
      </c>
      <c r="X593" s="328">
        <f t="shared" si="362"/>
        <v>3134.2904382273637</v>
      </c>
      <c r="Y593" s="328">
        <f t="shared" si="377"/>
        <v>60.349841611751515</v>
      </c>
      <c r="Z593" s="108">
        <f>IF(H593&gt;0, rate1(1,$L$52,$L$51,$L$54,U593,$L$53,$L$50,Y593),"")</f>
        <v>2241.3866710467523</v>
      </c>
      <c r="AA593" s="336">
        <f t="shared" si="363"/>
        <v>45.656073485274</v>
      </c>
      <c r="AB593" s="336">
        <f t="shared" si="364"/>
        <v>-2.2122502357513782E-5</v>
      </c>
      <c r="AC593" s="328">
        <f t="shared" si="365"/>
        <v>1.2685074774457089E-3</v>
      </c>
      <c r="AD593" s="328">
        <f t="shared" si="366"/>
        <v>-15.766560588410867</v>
      </c>
      <c r="AE593" s="328">
        <f t="shared" si="367"/>
        <v>172.71188445321945</v>
      </c>
      <c r="AF593" s="328">
        <f t="shared" si="368"/>
        <v>2170.2481222350407</v>
      </c>
      <c r="AG593" s="328">
        <f t="shared" si="369"/>
        <v>2164.5109391736414</v>
      </c>
      <c r="AH593" s="328">
        <f t="shared" si="370"/>
        <v>4.0323904303502225</v>
      </c>
      <c r="AI593" s="328">
        <f t="shared" si="371"/>
        <v>0.56650176457042833</v>
      </c>
      <c r="AJ593" s="328">
        <f t="shared" si="372"/>
        <v>10.877461050070668</v>
      </c>
      <c r="AK593" s="337">
        <f t="shared" si="373"/>
        <v>2000.3493812248298</v>
      </c>
      <c r="AL593" s="42">
        <f t="shared" si="378"/>
        <v>33.63697392622278</v>
      </c>
    </row>
    <row r="594" spans="2:38" ht="15" x14ac:dyDescent="0.15">
      <c r="B594" s="328">
        <f t="shared" si="344"/>
        <v>2170.2481222350407</v>
      </c>
      <c r="C594" s="328">
        <f t="shared" si="345"/>
        <v>2164.5109391736414</v>
      </c>
      <c r="D594" s="328">
        <f t="shared" si="346"/>
        <v>4.0323904303502225</v>
      </c>
      <c r="E594" s="328">
        <f t="shared" si="374"/>
        <v>212.42133004008429</v>
      </c>
      <c r="F594" s="328">
        <f t="shared" si="347"/>
        <v>212.48670306576619</v>
      </c>
      <c r="G594" s="328">
        <f t="shared" si="348"/>
        <v>3875.3274082561634</v>
      </c>
      <c r="H594" s="313">
        <f t="shared" si="349"/>
        <v>0.02</v>
      </c>
      <c r="I594" s="328">
        <f t="shared" si="350"/>
        <v>4.5897464491194118</v>
      </c>
      <c r="J594" s="328">
        <f t="shared" si="375"/>
        <v>859</v>
      </c>
      <c r="K594" s="335">
        <f t="shared" si="351"/>
        <v>-1</v>
      </c>
      <c r="L594" s="323">
        <f t="shared" si="352"/>
        <v>4.0123904303502229</v>
      </c>
      <c r="M594" s="323">
        <f t="shared" si="353"/>
        <v>4.0223904303502227</v>
      </c>
      <c r="N594" s="328">
        <f t="shared" si="354"/>
        <v>-5.5866935145893137E-2</v>
      </c>
      <c r="O594" s="328">
        <f t="shared" si="355"/>
        <v>3.062837066290669E-2</v>
      </c>
      <c r="P594" s="332">
        <f t="shared" si="376"/>
        <v>59.662150504147014</v>
      </c>
      <c r="Q594" s="328">
        <f t="shared" si="356"/>
        <v>3043.5759443539082</v>
      </c>
      <c r="R594" s="277">
        <f>IF(H594&gt;0, rate1(1,$L$52,$L$51,$L$54,L594,$L$53,$L$50,P594),"")</f>
        <v>2236.2811221409625</v>
      </c>
      <c r="S594" s="323">
        <f t="shared" si="357"/>
        <v>44.435886721381031</v>
      </c>
      <c r="T594" s="323">
        <f t="shared" si="358"/>
        <v>1.2861930390474336E-3</v>
      </c>
      <c r="U594" s="328">
        <f t="shared" si="359"/>
        <v>4.0323904303502225</v>
      </c>
      <c r="V594" s="336">
        <f t="shared" si="360"/>
        <v>4.0323904303502225</v>
      </c>
      <c r="W594" s="328">
        <f t="shared" si="361"/>
        <v>9.7833166242011771E-4</v>
      </c>
      <c r="X594" s="328">
        <f t="shared" si="362"/>
        <v>3073.9647628839866</v>
      </c>
      <c r="Y594" s="328">
        <f t="shared" si="377"/>
        <v>59.95916947380578</v>
      </c>
      <c r="Z594" s="108">
        <f>IF(H594&gt;0, rate1(1,$L$52,$L$51,$L$54,U594,$L$53,$L$50,Y594),"")</f>
        <v>2238.5025464583186</v>
      </c>
      <c r="AA594" s="336">
        <f t="shared" si="363"/>
        <v>44.835023096031911</v>
      </c>
      <c r="AB594" s="336">
        <f t="shared" si="364"/>
        <v>-2.2318493143640651E-5</v>
      </c>
      <c r="AC594" s="328">
        <f t="shared" si="365"/>
        <v>1.2861930390474336E-3</v>
      </c>
      <c r="AD594" s="328">
        <f t="shared" si="366"/>
        <v>-15.549765387326451</v>
      </c>
      <c r="AE594" s="328">
        <f t="shared" si="367"/>
        <v>169.7225954156165</v>
      </c>
      <c r="AF594" s="328">
        <f t="shared" si="368"/>
        <v>2170.1909691068558</v>
      </c>
      <c r="AG594" s="328">
        <f t="shared" si="369"/>
        <v>2164.5096529806024</v>
      </c>
      <c r="AH594" s="328">
        <f t="shared" si="370"/>
        <v>4.0127093081744203</v>
      </c>
      <c r="AI594" s="328">
        <f t="shared" si="371"/>
        <v>0.57514818969453319</v>
      </c>
      <c r="AJ594" s="328">
        <f t="shared" si="372"/>
        <v>10.877620813456694</v>
      </c>
      <c r="AK594" s="337">
        <f t="shared" si="373"/>
        <v>2000.3516104406974</v>
      </c>
      <c r="AL594" s="42">
        <f t="shared" si="378"/>
        <v>33.637460551238547</v>
      </c>
    </row>
    <row r="595" spans="2:38" ht="15" x14ac:dyDescent="0.15">
      <c r="B595" s="328">
        <f t="shared" si="344"/>
        <v>2170.1909691068558</v>
      </c>
      <c r="C595" s="328">
        <f t="shared" si="345"/>
        <v>2164.5096529806024</v>
      </c>
      <c r="D595" s="328">
        <f t="shared" si="346"/>
        <v>4.0127093081744203</v>
      </c>
      <c r="E595" s="328">
        <f t="shared" si="374"/>
        <v>212.29125612990211</v>
      </c>
      <c r="F595" s="328">
        <f t="shared" si="347"/>
        <v>212.35629308499318</v>
      </c>
      <c r="G595" s="328">
        <f t="shared" si="348"/>
        <v>3816.2359568159741</v>
      </c>
      <c r="H595" s="313">
        <f t="shared" si="349"/>
        <v>0.02</v>
      </c>
      <c r="I595" s="328">
        <f t="shared" si="350"/>
        <v>4.5450529010027827</v>
      </c>
      <c r="J595" s="328">
        <f t="shared" si="375"/>
        <v>859</v>
      </c>
      <c r="K595" s="335">
        <f t="shared" si="351"/>
        <v>-1</v>
      </c>
      <c r="L595" s="323">
        <f t="shared" si="352"/>
        <v>3.9927093081744203</v>
      </c>
      <c r="M595" s="323">
        <f t="shared" si="353"/>
        <v>4.0027093081744205</v>
      </c>
      <c r="N595" s="328">
        <f t="shared" si="354"/>
        <v>-5.5598669393981837E-2</v>
      </c>
      <c r="O595" s="328">
        <f t="shared" si="355"/>
        <v>3.062837066290669E-2</v>
      </c>
      <c r="P595" s="332">
        <f t="shared" si="376"/>
        <v>59.272565806423152</v>
      </c>
      <c r="Q595" s="328">
        <f t="shared" si="356"/>
        <v>2984.2163323292534</v>
      </c>
      <c r="R595" s="277">
        <f>IF(H595&gt;0, rate1(1,$L$52,$L$51,$L$54,L595,$L$53,$L$50,P595),"")</f>
        <v>2233.3290434262603</v>
      </c>
      <c r="S595" s="323">
        <f t="shared" si="357"/>
        <v>43.62683374818139</v>
      </c>
      <c r="T595" s="323">
        <f t="shared" si="358"/>
        <v>1.3043114983024952E-3</v>
      </c>
      <c r="U595" s="328">
        <f t="shared" si="359"/>
        <v>4.0127093081744203</v>
      </c>
      <c r="V595" s="336">
        <f t="shared" si="360"/>
        <v>4.0127093081744203</v>
      </c>
      <c r="W595" s="328">
        <f t="shared" si="361"/>
        <v>9.6880496770879176E-4</v>
      </c>
      <c r="X595" s="328">
        <f t="shared" si="362"/>
        <v>3014.2792109604429</v>
      </c>
      <c r="Y595" s="328">
        <f t="shared" si="377"/>
        <v>59.569097988976651</v>
      </c>
      <c r="Z595" s="108">
        <f>IF(H595&gt;0, rate1(1,$L$52,$L$51,$L$54,U595,$L$53,$L$50,Y595),"")</f>
        <v>2235.5800018931341</v>
      </c>
      <c r="AA595" s="336">
        <f t="shared" si="363"/>
        <v>44.021959306020861</v>
      </c>
      <c r="AB595" s="336">
        <f t="shared" si="364"/>
        <v>-2.2518848126315086E-5</v>
      </c>
      <c r="AC595" s="328">
        <f t="shared" si="365"/>
        <v>1.3043114983024952E-3</v>
      </c>
      <c r="AD595" s="328">
        <f t="shared" si="366"/>
        <v>-15.3337603985161</v>
      </c>
      <c r="AE595" s="328">
        <f t="shared" si="367"/>
        <v>166.76673265457597</v>
      </c>
      <c r="AF595" s="328">
        <f t="shared" si="368"/>
        <v>2170.1340661259637</v>
      </c>
      <c r="AG595" s="328">
        <f t="shared" si="369"/>
        <v>2164.5083486691042</v>
      </c>
      <c r="AH595" s="328">
        <f t="shared" si="370"/>
        <v>3.9930263851798067</v>
      </c>
      <c r="AI595" s="328">
        <f t="shared" si="371"/>
        <v>0.58402119568618815</v>
      </c>
      <c r="AJ595" s="328">
        <f t="shared" si="372"/>
        <v>10.877783041566607</v>
      </c>
      <c r="AK595" s="337">
        <f t="shared" si="373"/>
        <v>2000.3538393282408</v>
      </c>
      <c r="AL595" s="42">
        <f t="shared" si="378"/>
        <v>33.637954603533494</v>
      </c>
    </row>
    <row r="596" spans="2:38" ht="15" x14ac:dyDescent="0.15">
      <c r="B596" s="328">
        <f t="shared" si="344"/>
        <v>2170.1340661259637</v>
      </c>
      <c r="C596" s="328">
        <f t="shared" si="345"/>
        <v>2164.5083486691042</v>
      </c>
      <c r="D596" s="328">
        <f t="shared" si="346"/>
        <v>3.9930263851798067</v>
      </c>
      <c r="E596" s="328">
        <f t="shared" si="374"/>
        <v>212.16185539645593</v>
      </c>
      <c r="F596" s="328">
        <f t="shared" si="347"/>
        <v>212.22655576317902</v>
      </c>
      <c r="G596" s="328">
        <f t="shared" si="348"/>
        <v>3757.7769837625119</v>
      </c>
      <c r="H596" s="313">
        <f t="shared" si="349"/>
        <v>0.02</v>
      </c>
      <c r="I596" s="328">
        <f t="shared" si="350"/>
        <v>4.5005739654876384</v>
      </c>
      <c r="J596" s="328">
        <f t="shared" si="375"/>
        <v>859</v>
      </c>
      <c r="K596" s="335">
        <f t="shared" si="351"/>
        <v>-1</v>
      </c>
      <c r="L596" s="323">
        <f t="shared" si="352"/>
        <v>3.9730263851798067</v>
      </c>
      <c r="M596" s="323">
        <f t="shared" si="353"/>
        <v>3.9830263851798069</v>
      </c>
      <c r="N596" s="328">
        <f t="shared" si="354"/>
        <v>-5.5330332478163768E-2</v>
      </c>
      <c r="O596" s="328">
        <f t="shared" si="355"/>
        <v>3.062837066290669E-2</v>
      </c>
      <c r="P596" s="332">
        <f t="shared" si="376"/>
        <v>58.883585630260576</v>
      </c>
      <c r="Q596" s="328">
        <f t="shared" si="356"/>
        <v>2925.4905568842682</v>
      </c>
      <c r="R596" s="277">
        <f>IF(H596&gt;0, rate1(1,$L$52,$L$51,$L$54,L596,$L$53,$L$50,P596),"")</f>
        <v>2230.3372254144888</v>
      </c>
      <c r="S596" s="323">
        <f t="shared" si="357"/>
        <v>42.825680566613926</v>
      </c>
      <c r="T596" s="323">
        <f t="shared" si="358"/>
        <v>1.3228794302591581E-3</v>
      </c>
      <c r="U596" s="328">
        <f t="shared" si="359"/>
        <v>3.9930263851798067</v>
      </c>
      <c r="V596" s="336">
        <f t="shared" si="360"/>
        <v>3.9930263851798067</v>
      </c>
      <c r="W596" s="328">
        <f t="shared" si="361"/>
        <v>9.5932401894494035E-4</v>
      </c>
      <c r="X596" s="328">
        <f t="shared" si="362"/>
        <v>2955.2296415424717</v>
      </c>
      <c r="Y596" s="328">
        <f t="shared" si="377"/>
        <v>59.179629382299005</v>
      </c>
      <c r="Z596" s="108">
        <f>IF(H596&gt;0, rate1(1,$L$52,$L$51,$L$54,U596,$L$53,$L$50,Y596),"")</f>
        <v>2232.6182921552668</v>
      </c>
      <c r="AA596" s="336">
        <f t="shared" si="363"/>
        <v>43.216825373028563</v>
      </c>
      <c r="AB596" s="336">
        <f t="shared" si="364"/>
        <v>-2.2723736578208748E-5</v>
      </c>
      <c r="AC596" s="328">
        <f t="shared" si="365"/>
        <v>1.3228794302591581E-3</v>
      </c>
      <c r="AD596" s="328">
        <f t="shared" si="366"/>
        <v>-15.118535780756611</v>
      </c>
      <c r="AE596" s="328">
        <f t="shared" si="367"/>
        <v>163.8439105583553</v>
      </c>
      <c r="AF596" s="328">
        <f t="shared" si="368"/>
        <v>2170.0774129140555</v>
      </c>
      <c r="AG596" s="328">
        <f t="shared" si="369"/>
        <v>2164.5070257896741</v>
      </c>
      <c r="AH596" s="328">
        <f t="shared" si="370"/>
        <v>3.9733416599844817</v>
      </c>
      <c r="AI596" s="328">
        <f t="shared" si="371"/>
        <v>0.59312978108649572</v>
      </c>
      <c r="AJ596" s="328">
        <f t="shared" si="372"/>
        <v>10.877947799839131</v>
      </c>
      <c r="AK596" s="337">
        <f t="shared" si="373"/>
        <v>2000.3560680909275</v>
      </c>
      <c r="AL596" s="42">
        <f t="shared" si="378"/>
        <v>33.638456277740588</v>
      </c>
    </row>
    <row r="597" spans="2:38" ht="15" x14ac:dyDescent="0.15">
      <c r="B597" s="328">
        <f t="shared" si="344"/>
        <v>2170.0774129140555</v>
      </c>
      <c r="C597" s="328">
        <f t="shared" si="345"/>
        <v>2164.5070257896741</v>
      </c>
      <c r="D597" s="328">
        <f t="shared" si="346"/>
        <v>3.9733416599844817</v>
      </c>
      <c r="E597" s="328">
        <f t="shared" si="374"/>
        <v>212.03312890856739</v>
      </c>
      <c r="F597" s="328">
        <f t="shared" si="347"/>
        <v>212.09749215251168</v>
      </c>
      <c r="G597" s="328">
        <f t="shared" si="348"/>
        <v>3699.9463718331158</v>
      </c>
      <c r="H597" s="313">
        <f t="shared" si="349"/>
        <v>0.02</v>
      </c>
      <c r="I597" s="328">
        <f t="shared" si="350"/>
        <v>4.4563096995050726</v>
      </c>
      <c r="J597" s="328">
        <f t="shared" si="375"/>
        <v>859</v>
      </c>
      <c r="K597" s="335">
        <f t="shared" si="351"/>
        <v>-1</v>
      </c>
      <c r="L597" s="323">
        <f t="shared" si="352"/>
        <v>3.9533416599844817</v>
      </c>
      <c r="M597" s="323">
        <f t="shared" si="353"/>
        <v>3.963341659984482</v>
      </c>
      <c r="N597" s="328">
        <f t="shared" si="354"/>
        <v>-5.5061924366803794E-2</v>
      </c>
      <c r="O597" s="328">
        <f t="shared" si="355"/>
        <v>3.062837066290669E-2</v>
      </c>
      <c r="P597" s="332">
        <f t="shared" si="376"/>
        <v>58.495212232394238</v>
      </c>
      <c r="Q597" s="328">
        <f t="shared" si="356"/>
        <v>2867.3945000619005</v>
      </c>
      <c r="R597" s="277">
        <f>IF(H597&gt;0, rate1(1,$L$52,$L$51,$L$54,L597,$L$53,$L$50,P597),"")</f>
        <v>2227.3048890583059</v>
      </c>
      <c r="S597" s="323">
        <f t="shared" si="357"/>
        <v>42.032370466242597</v>
      </c>
      <c r="T597" s="323">
        <f t="shared" si="358"/>
        <v>1.3419142920856433E-3</v>
      </c>
      <c r="U597" s="328">
        <f t="shared" si="359"/>
        <v>3.9733416599844817</v>
      </c>
      <c r="V597" s="336">
        <f t="shared" si="360"/>
        <v>3.9733416599844817</v>
      </c>
      <c r="W597" s="328">
        <f t="shared" si="361"/>
        <v>9.4988882826463339E-4</v>
      </c>
      <c r="X597" s="328">
        <f t="shared" si="362"/>
        <v>2896.8119286868991</v>
      </c>
      <c r="Y597" s="328">
        <f t="shared" si="377"/>
        <v>58.790765896830962</v>
      </c>
      <c r="Z597" s="108">
        <f>IF(H597&gt;0, rate1(1,$L$52,$L$51,$L$54,U597,$L$53,$L$50,Y597),"")</f>
        <v>2229.6166529580164</v>
      </c>
      <c r="AA597" s="336">
        <f t="shared" si="363"/>
        <v>42.419564591827104</v>
      </c>
      <c r="AB597" s="336">
        <f t="shared" si="364"/>
        <v>-2.2933336881384434E-5</v>
      </c>
      <c r="AC597" s="328">
        <f t="shared" si="365"/>
        <v>1.3419142920856433E-3</v>
      </c>
      <c r="AD597" s="328">
        <f t="shared" si="366"/>
        <v>-14.904081518436922</v>
      </c>
      <c r="AE597" s="328">
        <f t="shared" si="367"/>
        <v>160.95374326459097</v>
      </c>
      <c r="AF597" s="328">
        <f t="shared" si="368"/>
        <v>2170.0210090753967</v>
      </c>
      <c r="AG597" s="328">
        <f t="shared" si="369"/>
        <v>2164.5056838753821</v>
      </c>
      <c r="AH597" s="328">
        <f t="shared" si="370"/>
        <v>3.953655131187972</v>
      </c>
      <c r="AI597" s="328">
        <f t="shared" si="371"/>
        <v>0.6024834312885643</v>
      </c>
      <c r="AJ597" s="328">
        <f t="shared" si="372"/>
        <v>10.878115156347823</v>
      </c>
      <c r="AK597" s="337">
        <f t="shared" si="373"/>
        <v>2000.3582969403672</v>
      </c>
      <c r="AL597" s="42">
        <f t="shared" si="378"/>
        <v>33.638965776222541</v>
      </c>
    </row>
    <row r="598" spans="2:38" ht="15" x14ac:dyDescent="0.15">
      <c r="B598" s="328">
        <f t="shared" si="344"/>
        <v>2170.0210090753967</v>
      </c>
      <c r="C598" s="328">
        <f t="shared" si="345"/>
        <v>2164.5056838753821</v>
      </c>
      <c r="D598" s="328">
        <f t="shared" si="346"/>
        <v>3.953655131187972</v>
      </c>
      <c r="E598" s="328">
        <f t="shared" si="374"/>
        <v>211.90507777009341</v>
      </c>
      <c r="F598" s="328">
        <f t="shared" si="347"/>
        <v>211.96910333933039</v>
      </c>
      <c r="G598" s="328">
        <f t="shared" si="348"/>
        <v>3642.7400186257582</v>
      </c>
      <c r="H598" s="313">
        <f t="shared" si="349"/>
        <v>0.02</v>
      </c>
      <c r="I598" s="328">
        <f t="shared" si="350"/>
        <v>4.4122601600116473</v>
      </c>
      <c r="J598" s="328">
        <f t="shared" si="375"/>
        <v>859</v>
      </c>
      <c r="K598" s="335">
        <f t="shared" si="351"/>
        <v>-1</v>
      </c>
      <c r="L598" s="323">
        <f t="shared" si="352"/>
        <v>3.9336551311879719</v>
      </c>
      <c r="M598" s="323">
        <f t="shared" si="353"/>
        <v>3.9436551311879722</v>
      </c>
      <c r="N598" s="328">
        <f t="shared" si="354"/>
        <v>-5.4793445027991439E-2</v>
      </c>
      <c r="O598" s="328">
        <f t="shared" si="355"/>
        <v>3.062837066290669E-2</v>
      </c>
      <c r="P598" s="332">
        <f t="shared" si="376"/>
        <v>58.107447888005495</v>
      </c>
      <c r="Q598" s="328">
        <f t="shared" si="356"/>
        <v>2809.9240587773897</v>
      </c>
      <c r="R598" s="277">
        <f>IF(H598&gt;0, rate1(1,$L$52,$L$51,$L$54,L598,$L$53,$L$50,P598),"")</f>
        <v>2224.2312351353698</v>
      </c>
      <c r="S598" s="323">
        <f t="shared" si="357"/>
        <v>41.246846762160004</v>
      </c>
      <c r="T598" s="323">
        <f t="shared" si="358"/>
        <v>1.3614344833471057E-3</v>
      </c>
      <c r="U598" s="328">
        <f t="shared" si="359"/>
        <v>3.953655131187972</v>
      </c>
      <c r="V598" s="336">
        <f t="shared" si="360"/>
        <v>3.953655131187972</v>
      </c>
      <c r="W598" s="328">
        <f t="shared" si="361"/>
        <v>9.4049940780394081E-4</v>
      </c>
      <c r="X598" s="328">
        <f t="shared" si="362"/>
        <v>2839.0219613570825</v>
      </c>
      <c r="Y598" s="328">
        <f t="shared" si="377"/>
        <v>58.402509793893429</v>
      </c>
      <c r="Z598" s="108">
        <f>IF(H598&gt;0, rate1(1,$L$52,$L$51,$L$54,U598,$L$53,$L$50,Y598),"")</f>
        <v>2226.5743003135744</v>
      </c>
      <c r="AA598" s="336">
        <f t="shared" si="363"/>
        <v>41.630120287415842</v>
      </c>
      <c r="AB598" s="336">
        <f t="shared" si="364"/>
        <v>-2.3147837150145894E-5</v>
      </c>
      <c r="AC598" s="328">
        <f t="shared" si="365"/>
        <v>1.3614344833471057E-3</v>
      </c>
      <c r="AD598" s="328">
        <f t="shared" si="366"/>
        <v>-14.690387414625873</v>
      </c>
      <c r="AE598" s="328">
        <f t="shared" si="367"/>
        <v>158.09584449704684</v>
      </c>
      <c r="AF598" s="328">
        <f t="shared" si="368"/>
        <v>2169.9648541958854</v>
      </c>
      <c r="AG598" s="328">
        <f t="shared" si="369"/>
        <v>2164.5043224408987</v>
      </c>
      <c r="AH598" s="328">
        <f t="shared" si="370"/>
        <v>3.9339667973707573</v>
      </c>
      <c r="AI598" s="328">
        <f t="shared" si="371"/>
        <v>0.6120921520393301</v>
      </c>
      <c r="AJ598" s="328">
        <f t="shared" si="372"/>
        <v>10.878285181945612</v>
      </c>
      <c r="AK598" s="337">
        <f t="shared" si="373"/>
        <v>2000.3605260967529</v>
      </c>
      <c r="AL598" s="42">
        <f t="shared" si="378"/>
        <v>33.639483309490018</v>
      </c>
    </row>
    <row r="599" spans="2:38" ht="15" x14ac:dyDescent="0.15">
      <c r="B599" s="328">
        <f t="shared" si="344"/>
        <v>2169.9648541958854</v>
      </c>
      <c r="C599" s="328">
        <f t="shared" si="345"/>
        <v>2164.5043224408987</v>
      </c>
      <c r="D599" s="328">
        <f t="shared" si="346"/>
        <v>3.9339667973707573</v>
      </c>
      <c r="E599" s="328">
        <f t="shared" si="374"/>
        <v>211.7777031218134</v>
      </c>
      <c r="F599" s="328">
        <f t="shared" si="347"/>
        <v>211.84139044595341</v>
      </c>
      <c r="G599" s="328">
        <f t="shared" si="348"/>
        <v>3586.1538365340866</v>
      </c>
      <c r="H599" s="313">
        <f t="shared" si="349"/>
        <v>0.02</v>
      </c>
      <c r="I599" s="328">
        <f t="shared" si="350"/>
        <v>4.3684254039893862</v>
      </c>
      <c r="J599" s="328">
        <f t="shared" si="375"/>
        <v>859</v>
      </c>
      <c r="K599" s="335">
        <f t="shared" si="351"/>
        <v>-1</v>
      </c>
      <c r="L599" s="323">
        <f t="shared" si="352"/>
        <v>3.9139667973707573</v>
      </c>
      <c r="M599" s="323">
        <f t="shared" si="353"/>
        <v>3.923966797370757</v>
      </c>
      <c r="N599" s="328">
        <f t="shared" si="354"/>
        <v>-5.4524894429551551E-2</v>
      </c>
      <c r="O599" s="328">
        <f t="shared" si="355"/>
        <v>3.062837066290669E-2</v>
      </c>
      <c r="P599" s="332">
        <f t="shared" si="376"/>
        <v>57.720294890966095</v>
      </c>
      <c r="Q599" s="328">
        <f t="shared" si="356"/>
        <v>2753.0751447536418</v>
      </c>
      <c r="R599" s="277">
        <f>IF(H599&gt;0, rate1(1,$L$52,$L$51,$L$54,L599,$L$53,$L$50,P599),"")</f>
        <v>2221.1154435962108</v>
      </c>
      <c r="S599" s="323">
        <f t="shared" si="357"/>
        <v>40.469052787738818</v>
      </c>
      <c r="T599" s="323">
        <f t="shared" si="358"/>
        <v>1.3814594113211117E-3</v>
      </c>
      <c r="U599" s="328">
        <f t="shared" si="359"/>
        <v>3.9339667973707573</v>
      </c>
      <c r="V599" s="336">
        <f t="shared" si="360"/>
        <v>3.9339667973707573</v>
      </c>
      <c r="W599" s="328">
        <f t="shared" si="361"/>
        <v>9.3115576972024883E-4</v>
      </c>
      <c r="X599" s="328">
        <f t="shared" si="362"/>
        <v>2781.8556433581825</v>
      </c>
      <c r="Y599" s="328">
        <f t="shared" si="377"/>
        <v>58.01486335331078</v>
      </c>
      <c r="Z599" s="108">
        <f>IF(H599&gt;0, rate1(1,$L$52,$L$51,$L$54,U599,$L$53,$L$50,Y599),"")</f>
        <v>2223.4904298992005</v>
      </c>
      <c r="AA599" s="336">
        <f t="shared" si="363"/>
        <v>40.848435807978902</v>
      </c>
      <c r="AB599" s="336">
        <f t="shared" si="364"/>
        <v>-2.3367435906575845E-5</v>
      </c>
      <c r="AC599" s="328">
        <f t="shared" si="365"/>
        <v>1.3814594113211117E-3</v>
      </c>
      <c r="AD599" s="328">
        <f t="shared" si="366"/>
        <v>-14.477443083813574</v>
      </c>
      <c r="AE599" s="328">
        <f t="shared" si="367"/>
        <v>155.26982740836687</v>
      </c>
      <c r="AF599" s="328">
        <f t="shared" si="368"/>
        <v>2169.9089478420447</v>
      </c>
      <c r="AG599" s="328">
        <f t="shared" si="369"/>
        <v>2164.5029409814874</v>
      </c>
      <c r="AH599" s="328">
        <f t="shared" si="370"/>
        <v>3.9142766570937852</v>
      </c>
      <c r="AI599" s="328">
        <f t="shared" si="371"/>
        <v>0.62196650575009704</v>
      </c>
      <c r="AJ599" s="328">
        <f t="shared" si="372"/>
        <v>10.878457950419431</v>
      </c>
      <c r="AK599" s="337">
        <f t="shared" si="373"/>
        <v>2000.3627557893303</v>
      </c>
      <c r="AL599" s="42">
        <f t="shared" si="378"/>
        <v>33.640009096648619</v>
      </c>
    </row>
    <row r="600" spans="2:38" ht="15" x14ac:dyDescent="0.15">
      <c r="B600" s="328">
        <f t="shared" si="344"/>
        <v>2169.9089478420447</v>
      </c>
      <c r="C600" s="328">
        <f t="shared" si="345"/>
        <v>2164.5029409814874</v>
      </c>
      <c r="D600" s="328">
        <f t="shared" si="346"/>
        <v>3.9142766570937852</v>
      </c>
      <c r="E600" s="328">
        <f t="shared" si="374"/>
        <v>211.65100614344666</v>
      </c>
      <c r="F600" s="328">
        <f t="shared" si="347"/>
        <v>211.71435463263003</v>
      </c>
      <c r="G600" s="328">
        <f t="shared" si="348"/>
        <v>3530.1837526827817</v>
      </c>
      <c r="H600" s="313">
        <f t="shared" si="349"/>
        <v>0.02</v>
      </c>
      <c r="I600" s="328">
        <f t="shared" si="350"/>
        <v>4.3248054884457821</v>
      </c>
      <c r="J600" s="328">
        <f t="shared" si="375"/>
        <v>859</v>
      </c>
      <c r="K600" s="335">
        <f t="shared" si="351"/>
        <v>-1</v>
      </c>
      <c r="L600" s="323">
        <f t="shared" si="352"/>
        <v>3.8942766570937852</v>
      </c>
      <c r="M600" s="323">
        <f t="shared" si="353"/>
        <v>3.904276657093785</v>
      </c>
      <c r="N600" s="328">
        <f t="shared" si="354"/>
        <v>-5.4256272539010553E-2</v>
      </c>
      <c r="O600" s="328">
        <f t="shared" si="355"/>
        <v>3.062837066290669E-2</v>
      </c>
      <c r="P600" s="332">
        <f t="shared" si="376"/>
        <v>57.333755554086835</v>
      </c>
      <c r="Q600" s="328">
        <f t="shared" si="356"/>
        <v>2696.8436844569496</v>
      </c>
      <c r="R600" s="277">
        <f>IF(H600&gt;0, rate1(1,$L$52,$L$51,$L$54,L600,$L$53,$L$50,P600),"")</f>
        <v>2217.9566728867544</v>
      </c>
      <c r="S600" s="323">
        <f t="shared" si="357"/>
        <v>39.69893188707745</v>
      </c>
      <c r="T600" s="323">
        <f t="shared" si="358"/>
        <v>1.4020095618486072E-3</v>
      </c>
      <c r="U600" s="328">
        <f t="shared" si="359"/>
        <v>3.9142766570937852</v>
      </c>
      <c r="V600" s="336">
        <f t="shared" si="360"/>
        <v>3.9142766570937852</v>
      </c>
      <c r="W600" s="328">
        <f t="shared" si="361"/>
        <v>9.2185792615140372E-4</v>
      </c>
      <c r="X600" s="328">
        <f t="shared" si="362"/>
        <v>2725.3088932726851</v>
      </c>
      <c r="Y600" s="328">
        <f t="shared" si="377"/>
        <v>57.627828873655879</v>
      </c>
      <c r="Z600" s="108">
        <f>IF(H600&gt;0, rate1(1,$L$52,$L$51,$L$54,U600,$L$53,$L$50,Y600),"")</f>
        <v>2220.3642163988725</v>
      </c>
      <c r="AA600" s="336">
        <f t="shared" si="363"/>
        <v>40.074454517547501</v>
      </c>
      <c r="AB600" s="336">
        <f t="shared" si="364"/>
        <v>-2.3592342811527084E-5</v>
      </c>
      <c r="AC600" s="328">
        <f t="shared" si="365"/>
        <v>1.4020095618486072E-3</v>
      </c>
      <c r="AD600" s="328">
        <f t="shared" si="366"/>
        <v>-14.265237944332689</v>
      </c>
      <c r="AE600" s="328">
        <f t="shared" si="367"/>
        <v>152.47530439632143</v>
      </c>
      <c r="AF600" s="328">
        <f t="shared" si="368"/>
        <v>2169.8532895599437</v>
      </c>
      <c r="AG600" s="328">
        <f t="shared" si="369"/>
        <v>2164.5015389719256</v>
      </c>
      <c r="AH600" s="328">
        <f t="shared" si="370"/>
        <v>3.8945847088983037</v>
      </c>
      <c r="AI600" s="328">
        <f t="shared" si="371"/>
        <v>0.63211765089344096</v>
      </c>
      <c r="AJ600" s="328">
        <f t="shared" si="372"/>
        <v>10.878633538655791</v>
      </c>
      <c r="AK600" s="337">
        <f t="shared" si="373"/>
        <v>2000.3649862569011</v>
      </c>
      <c r="AL600" s="42">
        <f t="shared" si="378"/>
        <v>33.640543365877058</v>
      </c>
    </row>
    <row r="601" spans="2:38" ht="15" x14ac:dyDescent="0.15">
      <c r="B601" s="328">
        <f t="shared" si="344"/>
        <v>2169.8532895599437</v>
      </c>
      <c r="C601" s="328">
        <f t="shared" si="345"/>
        <v>2164.5015389719256</v>
      </c>
      <c r="D601" s="328">
        <f t="shared" si="346"/>
        <v>3.8945847088983037</v>
      </c>
      <c r="E601" s="328">
        <f t="shared" si="374"/>
        <v>211.52498805581661</v>
      </c>
      <c r="F601" s="328">
        <f t="shared" si="347"/>
        <v>211.58799709963165</v>
      </c>
      <c r="G601" s="328">
        <f t="shared" si="348"/>
        <v>3474.825708864124</v>
      </c>
      <c r="H601" s="313">
        <f t="shared" si="349"/>
        <v>0.02</v>
      </c>
      <c r="I601" s="328">
        <f t="shared" si="350"/>
        <v>4.2814004704145194</v>
      </c>
      <c r="J601" s="328">
        <f t="shared" si="375"/>
        <v>859</v>
      </c>
      <c r="K601" s="335">
        <f t="shared" si="351"/>
        <v>-1</v>
      </c>
      <c r="L601" s="323">
        <f t="shared" si="352"/>
        <v>3.8745847088983036</v>
      </c>
      <c r="M601" s="323">
        <f t="shared" si="353"/>
        <v>3.8845847088983039</v>
      </c>
      <c r="N601" s="328">
        <f t="shared" si="354"/>
        <v>-5.3987579323621304E-2</v>
      </c>
      <c r="O601" s="328">
        <f t="shared" si="355"/>
        <v>3.062837066290669E-2</v>
      </c>
      <c r="P601" s="332">
        <f t="shared" si="376"/>
        <v>56.947832209377225</v>
      </c>
      <c r="Q601" s="328">
        <f t="shared" si="356"/>
        <v>2641.2256190340249</v>
      </c>
      <c r="R601" s="277">
        <f>IF(H601&gt;0, rate1(1,$L$52,$L$51,$L$54,L601,$L$53,$L$50,P601),"")</f>
        <v>2214.7540592443984</v>
      </c>
      <c r="S601" s="323">
        <f t="shared" si="357"/>
        <v>38.936427407135682</v>
      </c>
      <c r="T601" s="323">
        <f t="shared" si="358"/>
        <v>1.4231065762788846E-3</v>
      </c>
      <c r="U601" s="328">
        <f t="shared" si="359"/>
        <v>3.8945847088983037</v>
      </c>
      <c r="V601" s="336">
        <f t="shared" si="360"/>
        <v>3.8945847088983037</v>
      </c>
      <c r="W601" s="328">
        <f t="shared" si="361"/>
        <v>9.1260588926722619E-4</v>
      </c>
      <c r="X601" s="328">
        <f t="shared" si="362"/>
        <v>2669.3776443972465</v>
      </c>
      <c r="Y601" s="328">
        <f t="shared" si="377"/>
        <v>57.241408672506267</v>
      </c>
      <c r="Z601" s="108">
        <f>IF(H601&gt;0, rate1(1,$L$52,$L$51,$L$54,U601,$L$53,$L$50,Y601),"")</f>
        <v>2217.1948128193603</v>
      </c>
      <c r="AA601" s="336">
        <f t="shared" si="363"/>
        <v>39.308119788364721</v>
      </c>
      <c r="AB601" s="336">
        <f t="shared" si="364"/>
        <v>-2.3822779460567806E-5</v>
      </c>
      <c r="AC601" s="328">
        <f t="shared" si="365"/>
        <v>1.4231065762788846E-3</v>
      </c>
      <c r="AD601" s="328">
        <f t="shared" si="366"/>
        <v>-14.053761210418736</v>
      </c>
      <c r="AE601" s="328">
        <f t="shared" si="367"/>
        <v>149.71188692732562</v>
      </c>
      <c r="AF601" s="328">
        <f t="shared" si="368"/>
        <v>2169.7978788740438</v>
      </c>
      <c r="AG601" s="328">
        <f t="shared" si="369"/>
        <v>2164.5001158653495</v>
      </c>
      <c r="AH601" s="328">
        <f t="shared" si="370"/>
        <v>3.8748909513053502</v>
      </c>
      <c r="AI601" s="328">
        <f t="shared" si="371"/>
        <v>0.64255738479802227</v>
      </c>
      <c r="AJ601" s="328">
        <f t="shared" si="372"/>
        <v>10.878812026818235</v>
      </c>
      <c r="AK601" s="337">
        <f t="shared" si="373"/>
        <v>2000.367217748362</v>
      </c>
      <c r="AL601" s="42">
        <f t="shared" si="378"/>
        <v>33.641086354939176</v>
      </c>
    </row>
    <row r="602" spans="2:38" ht="15" x14ac:dyDescent="0.15">
      <c r="B602" s="328">
        <f t="shared" si="344"/>
        <v>2169.7978788740438</v>
      </c>
      <c r="C602" s="328">
        <f t="shared" si="345"/>
        <v>2164.5001158653495</v>
      </c>
      <c r="D602" s="328">
        <f t="shared" si="346"/>
        <v>3.8748909513053502</v>
      </c>
      <c r="E602" s="328">
        <f t="shared" si="374"/>
        <v>211.39965012316347</v>
      </c>
      <c r="F602" s="328">
        <f t="shared" si="347"/>
        <v>211.46231908949005</v>
      </c>
      <c r="G602" s="328">
        <f t="shared" si="348"/>
        <v>3420.0756614740321</v>
      </c>
      <c r="H602" s="313">
        <f t="shared" si="349"/>
        <v>0.02</v>
      </c>
      <c r="I602" s="328">
        <f t="shared" si="350"/>
        <v>4.2382104069554769</v>
      </c>
      <c r="J602" s="328">
        <f t="shared" si="375"/>
        <v>859</v>
      </c>
      <c r="K602" s="335">
        <f t="shared" si="351"/>
        <v>-1</v>
      </c>
      <c r="L602" s="323">
        <f t="shared" si="352"/>
        <v>3.8548909513053502</v>
      </c>
      <c r="M602" s="323">
        <f t="shared" si="353"/>
        <v>3.86489095130535</v>
      </c>
      <c r="N602" s="328">
        <f t="shared" si="354"/>
        <v>-5.3718814750364885E-2</v>
      </c>
      <c r="O602" s="328">
        <f t="shared" si="355"/>
        <v>3.062837066290669E-2</v>
      </c>
      <c r="P602" s="332">
        <f t="shared" si="376"/>
        <v>56.562527208303258</v>
      </c>
      <c r="Q602" s="328">
        <f t="shared" si="356"/>
        <v>2586.2169042484174</v>
      </c>
      <c r="R602" s="277">
        <f>IF(H602&gt;0, rate1(1,$L$52,$L$51,$L$54,L602,$L$53,$L$50,P602),"")</f>
        <v>2211.506715966319</v>
      </c>
      <c r="S602" s="323">
        <f t="shared" si="357"/>
        <v>38.181482689515242</v>
      </c>
      <c r="T602" s="323">
        <f t="shared" si="358"/>
        <v>1.4447733351288055E-3</v>
      </c>
      <c r="U602" s="328">
        <f t="shared" si="359"/>
        <v>3.8748909513053502</v>
      </c>
      <c r="V602" s="336">
        <f t="shared" si="360"/>
        <v>3.8748909513053502</v>
      </c>
      <c r="W602" s="328">
        <f t="shared" si="361"/>
        <v>9.0339967121977338E-4</v>
      </c>
      <c r="X602" s="328">
        <f t="shared" si="362"/>
        <v>2614.0578446789423</v>
      </c>
      <c r="Y602" s="328">
        <f t="shared" si="377"/>
        <v>56.85560508669829</v>
      </c>
      <c r="Z602" s="108">
        <f>IF(H602&gt;0, rate1(1,$L$52,$L$51,$L$54,U602,$L$53,$L$50,Y602),"")</f>
        <v>2213.981349779453</v>
      </c>
      <c r="AA602" s="336">
        <f t="shared" si="363"/>
        <v>38.549374992908923</v>
      </c>
      <c r="AB602" s="336">
        <f t="shared" si="364"/>
        <v>-2.4058980246418947E-5</v>
      </c>
      <c r="AC602" s="328">
        <f t="shared" si="365"/>
        <v>1.4447733351288055E-3</v>
      </c>
      <c r="AD602" s="328">
        <f t="shared" si="366"/>
        <v>-13.843001883902396</v>
      </c>
      <c r="AE602" s="328">
        <f t="shared" si="367"/>
        <v>146.97918534035827</v>
      </c>
      <c r="AF602" s="328">
        <f t="shared" si="368"/>
        <v>2169.7427152859582</v>
      </c>
      <c r="AG602" s="328">
        <f t="shared" si="369"/>
        <v>2164.4986710920143</v>
      </c>
      <c r="AH602" s="328">
        <f t="shared" si="370"/>
        <v>3.8551953828154022</v>
      </c>
      <c r="AI602" s="328">
        <f t="shared" si="371"/>
        <v>0.65329819018772961</v>
      </c>
      <c r="AJ602" s="328">
        <f t="shared" si="372"/>
        <v>10.878993498537731</v>
      </c>
      <c r="AK602" s="337">
        <f t="shared" si="373"/>
        <v>2000.369450523282</v>
      </c>
      <c r="AL602" s="42">
        <f t="shared" si="378"/>
        <v>33.64163831173272</v>
      </c>
    </row>
    <row r="603" spans="2:38" ht="15" x14ac:dyDescent="0.15">
      <c r="B603" s="328">
        <f t="shared" si="344"/>
        <v>2169.7427152859582</v>
      </c>
      <c r="C603" s="328">
        <f t="shared" si="345"/>
        <v>2164.4986710920143</v>
      </c>
      <c r="D603" s="328">
        <f t="shared" si="346"/>
        <v>3.8551953828154022</v>
      </c>
      <c r="E603" s="328">
        <f t="shared" si="374"/>
        <v>211.27499365562898</v>
      </c>
      <c r="F603" s="328">
        <f t="shared" si="347"/>
        <v>211.33732188939621</v>
      </c>
      <c r="G603" s="328">
        <f t="shared" si="348"/>
        <v>3365.929581448976</v>
      </c>
      <c r="H603" s="313">
        <f t="shared" si="349"/>
        <v>0.02</v>
      </c>
      <c r="I603" s="328">
        <f t="shared" si="350"/>
        <v>4.1952353551550914</v>
      </c>
      <c r="J603" s="328">
        <f t="shared" si="375"/>
        <v>859</v>
      </c>
      <c r="K603" s="335">
        <f t="shared" si="351"/>
        <v>-1</v>
      </c>
      <c r="L603" s="323">
        <f t="shared" si="352"/>
        <v>3.8351953828154022</v>
      </c>
      <c r="M603" s="323">
        <f t="shared" si="353"/>
        <v>3.845195382815402</v>
      </c>
      <c r="N603" s="328">
        <f t="shared" si="354"/>
        <v>-5.3449978785884866E-2</v>
      </c>
      <c r="O603" s="328">
        <f t="shared" si="355"/>
        <v>3.062837066290669E-2</v>
      </c>
      <c r="P603" s="332">
        <f t="shared" si="376"/>
        <v>56.177842922053756</v>
      </c>
      <c r="Q603" s="328">
        <f t="shared" si="356"/>
        <v>2531.8135104179264</v>
      </c>
      <c r="R603" s="277">
        <f>IF(H603&gt;0, rate1(1,$L$52,$L$51,$L$54,L603,$L$53,$L$50,P603),"")</f>
        <v>2208.2137326488173</v>
      </c>
      <c r="S603" s="323">
        <f t="shared" si="357"/>
        <v>37.434041061887392</v>
      </c>
      <c r="T603" s="323">
        <f t="shared" si="358"/>
        <v>1.4670340491490898E-3</v>
      </c>
      <c r="U603" s="328">
        <f t="shared" si="359"/>
        <v>3.8551953828154022</v>
      </c>
      <c r="V603" s="336">
        <f t="shared" si="360"/>
        <v>3.8551953828154022</v>
      </c>
      <c r="W603" s="328">
        <f t="shared" si="361"/>
        <v>8.9423928418774778E-4</v>
      </c>
      <c r="X603" s="328">
        <f t="shared" si="362"/>
        <v>2559.3454566524065</v>
      </c>
      <c r="Y603" s="328">
        <f t="shared" si="377"/>
        <v>56.47042047258963</v>
      </c>
      <c r="Z603" s="108">
        <f>IF(H603&gt;0, rate1(1,$L$52,$L$51,$L$54,U603,$L$53,$L$50,Y603),"")</f>
        <v>2210.7229347711791</v>
      </c>
      <c r="AA603" s="336">
        <f t="shared" si="363"/>
        <v>37.798163495576979</v>
      </c>
      <c r="AB603" s="336">
        <f t="shared" si="364"/>
        <v>-2.4301193299911081E-5</v>
      </c>
      <c r="AC603" s="328">
        <f t="shared" si="365"/>
        <v>1.4670340491490898E-3</v>
      </c>
      <c r="AD603" s="328">
        <f t="shared" si="366"/>
        <v>-13.632948745532127</v>
      </c>
      <c r="AE603" s="328">
        <f t="shared" si="367"/>
        <v>144.27680862713376</v>
      </c>
      <c r="AF603" s="328">
        <f t="shared" si="368"/>
        <v>2169.687798273123</v>
      </c>
      <c r="AG603" s="328">
        <f t="shared" si="369"/>
        <v>2164.4972040579651</v>
      </c>
      <c r="AH603" s="328">
        <f t="shared" si="370"/>
        <v>3.8354980019078324</v>
      </c>
      <c r="AI603" s="328">
        <f t="shared" si="371"/>
        <v>0.66435328585215314</v>
      </c>
      <c r="AJ603" s="328">
        <f t="shared" si="372"/>
        <v>10.879178041117134</v>
      </c>
      <c r="AK603" s="337">
        <f t="shared" si="373"/>
        <v>2000.3716848525219</v>
      </c>
      <c r="AL603" s="42">
        <f t="shared" si="378"/>
        <v>33.642199494878092</v>
      </c>
    </row>
    <row r="604" spans="2:38" ht="15" x14ac:dyDescent="0.15">
      <c r="B604" s="328">
        <f t="shared" si="344"/>
        <v>2169.687798273123</v>
      </c>
      <c r="C604" s="328">
        <f t="shared" si="345"/>
        <v>2164.4972040579651</v>
      </c>
      <c r="D604" s="328">
        <f t="shared" si="346"/>
        <v>3.8354980019078324</v>
      </c>
      <c r="E604" s="328">
        <f t="shared" si="374"/>
        <v>211.15102001191866</v>
      </c>
      <c r="F604" s="328">
        <f t="shared" si="347"/>
        <v>211.21300683377382</v>
      </c>
      <c r="G604" s="328">
        <f t="shared" si="348"/>
        <v>3312.3834542027967</v>
      </c>
      <c r="H604" s="313">
        <f t="shared" si="349"/>
        <v>0.02</v>
      </c>
      <c r="I604" s="328">
        <f t="shared" si="350"/>
        <v>4.1524753721263554</v>
      </c>
      <c r="J604" s="328">
        <f t="shared" si="375"/>
        <v>859</v>
      </c>
      <c r="K604" s="335">
        <f t="shared" si="351"/>
        <v>-1</v>
      </c>
      <c r="L604" s="323">
        <f t="shared" si="352"/>
        <v>3.8154980019078324</v>
      </c>
      <c r="M604" s="323">
        <f t="shared" si="353"/>
        <v>3.8254980019078326</v>
      </c>
      <c r="N604" s="328">
        <f t="shared" si="354"/>
        <v>-5.3181071396558366E-2</v>
      </c>
      <c r="O604" s="328">
        <f t="shared" si="355"/>
        <v>3.062837066290669E-2</v>
      </c>
      <c r="P604" s="332">
        <f t="shared" si="376"/>
        <v>55.793781741807727</v>
      </c>
      <c r="Q604" s="328">
        <f t="shared" si="356"/>
        <v>2478.0114223519122</v>
      </c>
      <c r="R604" s="277">
        <f>IF(H604&gt;0, rate1(1,$L$52,$L$51,$L$54,L604,$L$53,$L$50,P604),"")</f>
        <v>2204.8741743962883</v>
      </c>
      <c r="S604" s="323">
        <f t="shared" si="357"/>
        <v>36.69404582903158</v>
      </c>
      <c r="T604" s="323">
        <f t="shared" si="358"/>
        <v>1.4899143585820076E-3</v>
      </c>
      <c r="U604" s="328">
        <f t="shared" si="359"/>
        <v>3.8354980019078324</v>
      </c>
      <c r="V604" s="336">
        <f t="shared" si="360"/>
        <v>3.8354980019078324</v>
      </c>
      <c r="W604" s="328">
        <f t="shared" si="361"/>
        <v>8.8512474033386468E-4</v>
      </c>
      <c r="X604" s="328">
        <f t="shared" si="362"/>
        <v>2505.2364573769528</v>
      </c>
      <c r="Y604" s="328">
        <f t="shared" si="377"/>
        <v>56.085857206322807</v>
      </c>
      <c r="Z604" s="108">
        <f>IF(H604&gt;0, rate1(1,$L$52,$L$51,$L$54,U604,$L$53,$L$50,Y604),"")</f>
        <v>2207.4186513916757</v>
      </c>
      <c r="AA604" s="336">
        <f t="shared" si="363"/>
        <v>37.054428643994832</v>
      </c>
      <c r="AB604" s="336">
        <f t="shared" si="364"/>
        <v>-2.454968151273948E-5</v>
      </c>
      <c r="AC604" s="328">
        <f t="shared" si="365"/>
        <v>1.4899143585820076E-3</v>
      </c>
      <c r="AD604" s="328">
        <f t="shared" si="366"/>
        <v>-13.423590345846824</v>
      </c>
      <c r="AE604" s="328">
        <f t="shared" si="367"/>
        <v>141.60436424113786</v>
      </c>
      <c r="AF604" s="328">
        <f t="shared" si="368"/>
        <v>2169.6331272873676</v>
      </c>
      <c r="AG604" s="328">
        <f t="shared" si="369"/>
        <v>2164.4957141436066</v>
      </c>
      <c r="AH604" s="328">
        <f t="shared" si="370"/>
        <v>3.8157988070403657</v>
      </c>
      <c r="AI604" s="328">
        <f t="shared" si="371"/>
        <v>0.67573668188569436</v>
      </c>
      <c r="AJ604" s="328">
        <f t="shared" si="372"/>
        <v>10.879365745750992</v>
      </c>
      <c r="AK604" s="337">
        <f t="shared" si="373"/>
        <v>2000.3739210188992</v>
      </c>
      <c r="AL604" s="42">
        <f t="shared" si="378"/>
        <v>33.642770174350638</v>
      </c>
    </row>
    <row r="605" spans="2:38" ht="15" x14ac:dyDescent="0.15">
      <c r="B605" s="328">
        <f t="shared" si="344"/>
        <v>2169.6331272873676</v>
      </c>
      <c r="C605" s="328">
        <f t="shared" si="345"/>
        <v>2164.4957141436066</v>
      </c>
      <c r="D605" s="328">
        <f t="shared" si="346"/>
        <v>3.8157988070403657</v>
      </c>
      <c r="E605" s="328">
        <f t="shared" si="374"/>
        <v>211.02773060216543</v>
      </c>
      <c r="F605" s="328">
        <f t="shared" si="347"/>
        <v>211.08937530704205</v>
      </c>
      <c r="G605" s="328">
        <f t="shared" si="348"/>
        <v>3259.4332795641085</v>
      </c>
      <c r="H605" s="313">
        <f t="shared" si="349"/>
        <v>0.02</v>
      </c>
      <c r="I605" s="328">
        <f t="shared" si="350"/>
        <v>4.109930515008819</v>
      </c>
      <c r="J605" s="328">
        <f t="shared" si="375"/>
        <v>859</v>
      </c>
      <c r="K605" s="335">
        <f t="shared" si="351"/>
        <v>-1</v>
      </c>
      <c r="L605" s="323">
        <f t="shared" si="352"/>
        <v>3.7957988070403657</v>
      </c>
      <c r="M605" s="323">
        <f t="shared" si="353"/>
        <v>3.8057988070403654</v>
      </c>
      <c r="N605" s="328">
        <f t="shared" si="354"/>
        <v>-5.2912092548437428E-2</v>
      </c>
      <c r="O605" s="328">
        <f t="shared" si="355"/>
        <v>3.062837066290669E-2</v>
      </c>
      <c r="P605" s="332">
        <f t="shared" si="376"/>
        <v>55.410346079007368</v>
      </c>
      <c r="Q605" s="328">
        <f t="shared" si="356"/>
        <v>2424.8066392892611</v>
      </c>
      <c r="R605" s="277">
        <f>IF(H605&gt;0, rate1(1,$L$52,$L$51,$L$54,L605,$L$53,$L$50,P605),"")</f>
        <v>2201.4870809984391</v>
      </c>
      <c r="S605" s="323">
        <f t="shared" si="357"/>
        <v>35.961440263472646</v>
      </c>
      <c r="T605" s="323">
        <f t="shared" si="358"/>
        <v>1.5134414414762953E-3</v>
      </c>
      <c r="U605" s="328">
        <f t="shared" si="359"/>
        <v>3.8157988070403657</v>
      </c>
      <c r="V605" s="336">
        <f t="shared" si="360"/>
        <v>3.8157988070403657</v>
      </c>
      <c r="W605" s="328">
        <f t="shared" si="361"/>
        <v>8.7605605184393198E-4</v>
      </c>
      <c r="X605" s="328">
        <f t="shared" si="362"/>
        <v>2451.7268383742316</v>
      </c>
      <c r="Y605" s="328">
        <f t="shared" si="377"/>
        <v>55.701917684094425</v>
      </c>
      <c r="Z605" s="108">
        <f>IF(H605&gt;0, rate1(1,$L$52,$L$51,$L$54,U605,$L$53,$L$50,Y605),"")</f>
        <v>2204.0675585443732</v>
      </c>
      <c r="AA605" s="336">
        <f t="shared" si="363"/>
        <v>36.318113759941141</v>
      </c>
      <c r="AB605" s="336">
        <f t="shared" si="364"/>
        <v>-2.4804723655360694E-5</v>
      </c>
      <c r="AC605" s="328">
        <f t="shared" si="365"/>
        <v>1.5134414414762953E-3</v>
      </c>
      <c r="AD605" s="328">
        <f t="shared" si="366"/>
        <v>-13.214914995647854</v>
      </c>
      <c r="AE605" s="328">
        <f t="shared" si="367"/>
        <v>138.96145784320251</v>
      </c>
      <c r="AF605" s="328">
        <f t="shared" si="368"/>
        <v>2169.5787017533776</v>
      </c>
      <c r="AG605" s="328">
        <f t="shared" si="369"/>
        <v>2164.494200702165</v>
      </c>
      <c r="AH605" s="328">
        <f t="shared" si="370"/>
        <v>3.7960977966491858</v>
      </c>
      <c r="AI605" s="328">
        <f t="shared" si="371"/>
        <v>0.68746323997954373</v>
      </c>
      <c r="AJ605" s="328">
        <f t="shared" si="372"/>
        <v>10.879556707762097</v>
      </c>
      <c r="AK605" s="337">
        <f t="shared" si="373"/>
        <v>2000.3761593179036</v>
      </c>
      <c r="AL605" s="42">
        <f t="shared" si="378"/>
        <v>33.643350632160377</v>
      </c>
    </row>
    <row r="606" spans="2:38" ht="15" x14ac:dyDescent="0.15">
      <c r="B606" s="328">
        <f t="shared" si="344"/>
        <v>2169.5787017533776</v>
      </c>
      <c r="C606" s="328">
        <f t="shared" si="345"/>
        <v>2164.494200702165</v>
      </c>
      <c r="D606" s="328">
        <f t="shared" si="346"/>
        <v>3.7960977966491858</v>
      </c>
      <c r="E606" s="328">
        <f t="shared" si="374"/>
        <v>210.90512689101621</v>
      </c>
      <c r="F606" s="328">
        <f t="shared" si="347"/>
        <v>210.96642874659082</v>
      </c>
      <c r="G606" s="328">
        <f t="shared" si="348"/>
        <v>3207.0750717160327</v>
      </c>
      <c r="H606" s="313">
        <f t="shared" si="349"/>
        <v>0.02</v>
      </c>
      <c r="I606" s="328">
        <f t="shared" si="350"/>
        <v>4.0676008409700444</v>
      </c>
      <c r="J606" s="328">
        <f t="shared" si="375"/>
        <v>859</v>
      </c>
      <c r="K606" s="335">
        <f t="shared" si="351"/>
        <v>-1</v>
      </c>
      <c r="L606" s="323">
        <f t="shared" si="352"/>
        <v>3.7760977966491858</v>
      </c>
      <c r="M606" s="323">
        <f t="shared" si="353"/>
        <v>3.7860977966491856</v>
      </c>
      <c r="N606" s="328">
        <f t="shared" si="354"/>
        <v>-5.2643042207249025E-2</v>
      </c>
      <c r="O606" s="328">
        <f t="shared" si="355"/>
        <v>3.062837066290669E-2</v>
      </c>
      <c r="P606" s="332">
        <f t="shared" si="376"/>
        <v>55.027538365649143</v>
      </c>
      <c r="Q606" s="328">
        <f t="shared" si="356"/>
        <v>2372.1951748387773</v>
      </c>
      <c r="R606" s="277">
        <f>IF(H606&gt;0, rate1(1,$L$52,$L$51,$L$54,L606,$L$53,$L$50,P606),"")</f>
        <v>2198.0514660743711</v>
      </c>
      <c r="S606" s="323">
        <f t="shared" si="357"/>
        <v>35.23616759571717</v>
      </c>
      <c r="T606" s="323">
        <f t="shared" si="358"/>
        <v>1.5376441320445718E-3</v>
      </c>
      <c r="U606" s="328">
        <f t="shared" si="359"/>
        <v>3.7960977966491858</v>
      </c>
      <c r="V606" s="336">
        <f t="shared" si="360"/>
        <v>3.7960977966491858</v>
      </c>
      <c r="W606" s="328">
        <f t="shared" si="361"/>
        <v>8.6703323090198126E-4</v>
      </c>
      <c r="X606" s="328">
        <f t="shared" si="362"/>
        <v>2398.8126055682596</v>
      </c>
      <c r="Y606" s="328">
        <f t="shared" si="377"/>
        <v>55.318604322441942</v>
      </c>
      <c r="Z606" s="108">
        <f>IF(H606&gt;0, rate1(1,$L$52,$L$51,$L$54,U606,$L$53,$L$50,Y606),"")</f>
        <v>2200.6686896081678</v>
      </c>
      <c r="AA606" s="336">
        <f t="shared" si="363"/>
        <v>35.58916212988661</v>
      </c>
      <c r="AB606" s="336">
        <f t="shared" si="364"/>
        <v>-2.5066615596127005E-5</v>
      </c>
      <c r="AC606" s="328">
        <f t="shared" si="365"/>
        <v>1.5376441320445718E-3</v>
      </c>
      <c r="AD606" s="328">
        <f t="shared" si="366"/>
        <v>-13.006910756005967</v>
      </c>
      <c r="AE606" s="328">
        <f t="shared" si="367"/>
        <v>136.34769306182156</v>
      </c>
      <c r="AF606" s="328">
        <f t="shared" si="368"/>
        <v>2169.5245210670382</v>
      </c>
      <c r="AG606" s="328">
        <f t="shared" si="369"/>
        <v>2164.492663058033</v>
      </c>
      <c r="AH606" s="328">
        <f t="shared" si="370"/>
        <v>3.7763949691476832</v>
      </c>
      <c r="AI606" s="328">
        <f t="shared" si="371"/>
        <v>0.69954873931625472</v>
      </c>
      <c r="AJ606" s="328">
        <f t="shared" si="372"/>
        <v>10.879751026856351</v>
      </c>
      <c r="AK606" s="337">
        <f t="shared" si="373"/>
        <v>2000.3784000584665</v>
      </c>
      <c r="AL606" s="42">
        <f t="shared" si="378"/>
        <v>33.643941163083518</v>
      </c>
    </row>
    <row r="607" spans="2:38" ht="15" x14ac:dyDescent="0.15">
      <c r="B607" s="328">
        <f t="shared" si="344"/>
        <v>2169.5245210670382</v>
      </c>
      <c r="C607" s="328">
        <f t="shared" si="345"/>
        <v>2164.492663058033</v>
      </c>
      <c r="D607" s="328">
        <f t="shared" si="346"/>
        <v>3.7763949691476832</v>
      </c>
      <c r="E607" s="328">
        <f t="shared" si="374"/>
        <v>210.7832104009409</v>
      </c>
      <c r="F607" s="328">
        <f t="shared" si="347"/>
        <v>210.84416864597856</v>
      </c>
      <c r="G607" s="328">
        <f t="shared" si="348"/>
        <v>3155.3048591329448</v>
      </c>
      <c r="H607" s="313">
        <f t="shared" si="349"/>
        <v>0.02</v>
      </c>
      <c r="I607" s="328">
        <f t="shared" si="350"/>
        <v>4.025486407204153</v>
      </c>
      <c r="J607" s="328">
        <f t="shared" si="375"/>
        <v>859</v>
      </c>
      <c r="K607" s="335">
        <f t="shared" si="351"/>
        <v>-1</v>
      </c>
      <c r="L607" s="323">
        <f t="shared" si="352"/>
        <v>3.7563949691476832</v>
      </c>
      <c r="M607" s="323">
        <f t="shared" si="353"/>
        <v>3.766394969147683</v>
      </c>
      <c r="N607" s="328">
        <f t="shared" si="354"/>
        <v>-5.2373920338418145E-2</v>
      </c>
      <c r="O607" s="328">
        <f t="shared" si="355"/>
        <v>3.062837066290669E-2</v>
      </c>
      <c r="P607" s="332">
        <f t="shared" si="376"/>
        <v>54.645361054553916</v>
      </c>
      <c r="Q607" s="328">
        <f t="shared" si="356"/>
        <v>2320.1730569164861</v>
      </c>
      <c r="R607" s="277">
        <f>IF(H607&gt;0, rate1(1,$L$52,$L$51,$L$54,L607,$L$53,$L$50,P607),"")</f>
        <v>2194.5663161816005</v>
      </c>
      <c r="S607" s="323">
        <f t="shared" si="357"/>
        <v>34.518171003987177</v>
      </c>
      <c r="T607" s="323">
        <f t="shared" si="358"/>
        <v>1.5625530501705469E-3</v>
      </c>
      <c r="U607" s="328">
        <f t="shared" si="359"/>
        <v>3.7763949691476832</v>
      </c>
      <c r="V607" s="336">
        <f t="shared" si="360"/>
        <v>3.7763949691476832</v>
      </c>
      <c r="W607" s="328">
        <f t="shared" si="361"/>
        <v>8.5805628970625492E-4</v>
      </c>
      <c r="X607" s="328">
        <f t="shared" si="362"/>
        <v>2346.4897792225142</v>
      </c>
      <c r="Y607" s="328">
        <f t="shared" si="377"/>
        <v>54.935919558509923</v>
      </c>
      <c r="Z607" s="108">
        <f>IF(H607&gt;0, rate1(1,$L$52,$L$51,$L$54,U607,$L$53,$L$50,Y607),"")</f>
        <v>2197.221051572727</v>
      </c>
      <c r="AA607" s="336">
        <f t="shared" si="363"/>
        <v>34.867516995051375</v>
      </c>
      <c r="AB607" s="336">
        <f t="shared" si="364"/>
        <v>-2.5335671635792836E-5</v>
      </c>
      <c r="AC607" s="328">
        <f t="shared" si="365"/>
        <v>1.5625530501705469E-3</v>
      </c>
      <c r="AD607" s="328">
        <f t="shared" si="366"/>
        <v>-12.799565427757525</v>
      </c>
      <c r="AE607" s="328">
        <f t="shared" si="367"/>
        <v>133.76267125066656</v>
      </c>
      <c r="AF607" s="328">
        <f t="shared" si="368"/>
        <v>2169.4705845936496</v>
      </c>
      <c r="AG607" s="328">
        <f t="shared" si="369"/>
        <v>2164.491100504983</v>
      </c>
      <c r="AH607" s="328">
        <f t="shared" si="370"/>
        <v>3.7566903229265352</v>
      </c>
      <c r="AI607" s="328">
        <f t="shared" si="371"/>
        <v>0.71200994868511669</v>
      </c>
      <c r="AJ607" s="328">
        <f t="shared" si="372"/>
        <v>10.879948807397652</v>
      </c>
      <c r="AK607" s="337">
        <f t="shared" si="373"/>
        <v>2000.3806435637898</v>
      </c>
      <c r="AL607" s="42">
        <f t="shared" si="378"/>
        <v>33.644542075450588</v>
      </c>
    </row>
    <row r="608" spans="2:38" ht="15" x14ac:dyDescent="0.15">
      <c r="B608" s="328">
        <f t="shared" ref="B608:B641" si="379">IF(H608&gt;0, AF607,"")</f>
        <v>2169.4705845936496</v>
      </c>
      <c r="C608" s="328">
        <f t="shared" ref="C608:C641" si="380">IF(H608&gt;0, AG607,"")</f>
        <v>2164.491100504983</v>
      </c>
      <c r="D608" s="328">
        <f t="shared" ref="D608:D641" si="381">IF(H608&gt;0, AH607,"")</f>
        <v>3.7566903229265352</v>
      </c>
      <c r="E608" s="328">
        <f t="shared" si="374"/>
        <v>210.66198271581652</v>
      </c>
      <c r="F608" s="328">
        <f t="shared" ref="F608:F641" si="382">IF(H608&gt;0, (E608+E607)/2,"")</f>
        <v>210.72259655837871</v>
      </c>
      <c r="G608" s="328">
        <f t="shared" ref="G608:G641" si="383">IF(H608&gt;0, F608*$S$53*$C$55*(B608-C608+N608)^1.5,"")</f>
        <v>3104.1186845214961</v>
      </c>
      <c r="H608" s="313">
        <f t="shared" ref="H608:H641" si="384">dv(S607)</f>
        <v>0.02</v>
      </c>
      <c r="I608" s="328">
        <f t="shared" ref="I608:I641" si="385">IF(H608&gt;0, (B608-C608)*B$19,"")</f>
        <v>3.9835872709332762</v>
      </c>
      <c r="J608" s="328">
        <f t="shared" si="375"/>
        <v>859</v>
      </c>
      <c r="K608" s="335">
        <f t="shared" ref="K608:K641" si="386">IF(H608&gt;0, IF((1-S607-0.015)&gt;0,1,-1),"")</f>
        <v>-1</v>
      </c>
      <c r="L608" s="323">
        <f t="shared" ref="L608:L641" si="387">IF(H608&gt;0, D608+K608*H608,"")</f>
        <v>3.7366903229265351</v>
      </c>
      <c r="M608" s="323">
        <f t="shared" ref="M608:M641" si="388">IF(H608&gt;0, (D608+L608)/2,"")</f>
        <v>3.7466903229265354</v>
      </c>
      <c r="N608" s="328">
        <f t="shared" ref="N608:N641" si="389">IF(H608&gt;0, 2*($P$53*M608/$S$52/$S$51)^2-(B608-C608)*2,"")</f>
        <v>-5.2104726907034049E-2</v>
      </c>
      <c r="O608" s="328">
        <f t="shared" ref="O608:O641" si="390">IF(wh(B607,$F$51,$F$52,$F$53)&gt;0,wh(B607,$F$51,$F$52,$F$53),O607)</f>
        <v>3.062837066290669E-2</v>
      </c>
      <c r="P608" s="332">
        <f t="shared" si="376"/>
        <v>54.263816619668859</v>
      </c>
      <c r="Q608" s="328">
        <f t="shared" ref="Q608:Q641" si="391">IF(H608&gt;0, M608/$S$54*(B608-C608+N608/2)*E608-J608,"")</f>
        <v>2268.7363276874735</v>
      </c>
      <c r="R608" s="277">
        <f>IF(H608&gt;0, rate1(1,$L$52,$L$51,$L$54,L608,$L$53,$L$50,P608),"")</f>
        <v>2191.03058988883</v>
      </c>
      <c r="S608" s="323">
        <f t="shared" ref="S608:S641" si="392">IF(H608&gt;0, Q608/O608/R608,"")</f>
        <v>33.807393603528872</v>
      </c>
      <c r="T608" s="323">
        <f t="shared" ref="T608:T641" si="393">IF(H608&gt;0, N608/(1-S608),"")</f>
        <v>1.5882007433052985E-3</v>
      </c>
      <c r="U608" s="328">
        <f t="shared" ref="U608:U641" si="394">L608-K608*H608</f>
        <v>3.7566903229265352</v>
      </c>
      <c r="V608" s="336">
        <f t="shared" ref="V608:V641" si="395">IF(H608&gt;0, (D608+U608)/2,"")</f>
        <v>3.7566903229265352</v>
      </c>
      <c r="W608" s="328">
        <f t="shared" ref="W608:W641" si="396">IF(H608&gt;0, 2*($P$53*V608/$S$52/$S$51)^2-(B608-C608)*2,"")</f>
        <v>8.4912524044256088E-4</v>
      </c>
      <c r="X608" s="328">
        <f t="shared" ref="X608:X641" si="397">IF(H608&gt;0, V608/$S$54*(B608-C608+W608/2)*F608-J608,"")</f>
        <v>2294.7543938812523</v>
      </c>
      <c r="Y608" s="328">
        <f t="shared" si="377"/>
        <v>54.553865850347627</v>
      </c>
      <c r="Z608" s="108">
        <f>IF(H608&gt;0, rate1(1,$L$52,$L$51,$L$54,U608,$L$53,$L$50,Y608),"")</f>
        <v>2193.723624138795</v>
      </c>
      <c r="AA608" s="336">
        <f t="shared" ref="AA608:AA641" si="398">IF(H608&gt;0, X608/O608/Z608,"")</f>
        <v>34.153121541052478</v>
      </c>
      <c r="AB608" s="336">
        <f t="shared" ref="AB608:AB641" si="399">IF(H608&gt;0, W608/(1-AA608),"")</f>
        <v>-2.5612225967654827E-5</v>
      </c>
      <c r="AC608" s="328">
        <f t="shared" ref="AC608:AC641" si="400">IF(H608&gt;0, delta_z(N608,S608,H608,AE607,AB608),"")</f>
        <v>1.5882007433052985E-3</v>
      </c>
      <c r="AD608" s="328">
        <f t="shared" ref="AD608:AD641" si="401">IF(H608&gt;0, H608/AC608*K608,"")</f>
        <v>-12.592866540521079</v>
      </c>
      <c r="AE608" s="328">
        <f t="shared" ref="AE608:AE641" si="402">IF(H608&gt;0, (AD608-AD607)/(AC608+AC607)*2,"")</f>
        <v>131.20599119134573</v>
      </c>
      <c r="AF608" s="328">
        <f t="shared" ref="AF608:AF641" si="403">IF(H608&gt;0, B608-(AC608-N608),"")</f>
        <v>2169.4168916659992</v>
      </c>
      <c r="AG608" s="328">
        <f t="shared" ref="AG608:AG641" si="404">IF(H608&gt;0, C608-AC608,"")</f>
        <v>2164.4895123042397</v>
      </c>
      <c r="AH608" s="328">
        <f t="shared" ref="AH608:AH641" si="405">IF(H608&gt;0, $S$54*$S$53*$C$55*SQRT(AF608-AG608),"")</f>
        <v>3.7369838563531017</v>
      </c>
      <c r="AI608" s="328">
        <f t="shared" ref="AI608:AI641" si="406">IF(H608&gt;0, AC608/R608*1000000,"")</f>
        <v>0.72486470551097226</v>
      </c>
      <c r="AJ608" s="328">
        <f t="shared" ref="AJ608:AJ641" si="407">IF(H608&gt;0, AJ607+AI608/3600,"")</f>
        <v>10.880150158704739</v>
      </c>
      <c r="AK608" s="337">
        <f t="shared" ref="AK608:AK641" si="408">IF(H608&gt;0, AK607+AI607*G607/1000000,"")</f>
        <v>2000.3828901722406</v>
      </c>
      <c r="AL608" s="42">
        <f t="shared" si="378"/>
        <v>33.645153691996505</v>
      </c>
    </row>
    <row r="609" spans="2:38" ht="15" x14ac:dyDescent="0.15">
      <c r="B609" s="328">
        <f t="shared" si="379"/>
        <v>2169.4168916659992</v>
      </c>
      <c r="C609" s="328">
        <f t="shared" si="380"/>
        <v>2164.4895123042397</v>
      </c>
      <c r="D609" s="328">
        <f t="shared" si="381"/>
        <v>3.7369838563531017</v>
      </c>
      <c r="E609" s="328">
        <f t="shared" si="374"/>
        <v>210.54144548478706</v>
      </c>
      <c r="F609" s="328">
        <f t="shared" si="382"/>
        <v>210.60171410030179</v>
      </c>
      <c r="G609" s="328">
        <f t="shared" si="383"/>
        <v>3053.5126047606554</v>
      </c>
      <c r="H609" s="313">
        <f t="shared" si="384"/>
        <v>0.02</v>
      </c>
      <c r="I609" s="328">
        <f t="shared" si="385"/>
        <v>3.9419034894075597</v>
      </c>
      <c r="J609" s="328">
        <f t="shared" si="375"/>
        <v>859</v>
      </c>
      <c r="K609" s="335">
        <f t="shared" si="386"/>
        <v>-1</v>
      </c>
      <c r="L609" s="323">
        <f t="shared" si="387"/>
        <v>3.7169838563531017</v>
      </c>
      <c r="M609" s="323">
        <f t="shared" si="388"/>
        <v>3.7269838563531019</v>
      </c>
      <c r="N609" s="328">
        <f t="shared" si="389"/>
        <v>-5.1835461877844935E-2</v>
      </c>
      <c r="O609" s="328">
        <f t="shared" si="390"/>
        <v>3.062837066290669E-2</v>
      </c>
      <c r="P609" s="332">
        <f t="shared" si="376"/>
        <v>53.882907556361843</v>
      </c>
      <c r="Q609" s="328">
        <f t="shared" si="391"/>
        <v>2217.8810435066584</v>
      </c>
      <c r="R609" s="277">
        <f>IF(H609&gt;0, rate1(1,$L$52,$L$51,$L$54,L609,$L$53,$L$50,P609),"")</f>
        <v>2187.4432168103667</v>
      </c>
      <c r="S609" s="323">
        <f t="shared" si="392"/>
        <v>33.103778435389749</v>
      </c>
      <c r="T609" s="323">
        <f t="shared" si="393"/>
        <v>1.6146218421662127E-3</v>
      </c>
      <c r="U609" s="328">
        <f t="shared" si="394"/>
        <v>3.7369838563531017</v>
      </c>
      <c r="V609" s="336">
        <f t="shared" si="395"/>
        <v>3.7369838563531017</v>
      </c>
      <c r="W609" s="328">
        <f t="shared" si="396"/>
        <v>8.4024009532157606E-4</v>
      </c>
      <c r="X609" s="328">
        <f t="shared" si="397"/>
        <v>2243.6024983099401</v>
      </c>
      <c r="Y609" s="328">
        <f t="shared" si="377"/>
        <v>54.172445677199022</v>
      </c>
      <c r="Z609" s="108">
        <f>IF(H609&gt;0, rate1(1,$L$52,$L$51,$L$54,U609,$L$53,$L$50,Y609),"")</f>
        <v>2190.1753587814669</v>
      </c>
      <c r="AA609" s="336">
        <f t="shared" si="398"/>
        <v>33.445918887043725</v>
      </c>
      <c r="AB609" s="336">
        <f t="shared" si="399"/>
        <v>-2.5896634280778529E-5</v>
      </c>
      <c r="AC609" s="328">
        <f t="shared" si="400"/>
        <v>1.6146218421662127E-3</v>
      </c>
      <c r="AD609" s="328">
        <f t="shared" si="401"/>
        <v>-12.38680134115339</v>
      </c>
      <c r="AE609" s="328">
        <f t="shared" si="402"/>
        <v>128.67724881323878</v>
      </c>
      <c r="AF609" s="328">
        <f t="shared" si="403"/>
        <v>2169.3634415822789</v>
      </c>
      <c r="AG609" s="328">
        <f t="shared" si="404"/>
        <v>2164.4878976823975</v>
      </c>
      <c r="AH609" s="328">
        <f t="shared" si="405"/>
        <v>3.7172755677707965</v>
      </c>
      <c r="AI609" s="328">
        <f t="shared" si="406"/>
        <v>0.7381320025854583</v>
      </c>
      <c r="AJ609" s="328">
        <f t="shared" si="407"/>
        <v>10.880355195372124</v>
      </c>
      <c r="AK609" s="337">
        <f t="shared" si="408"/>
        <v>2000.3851402383168</v>
      </c>
      <c r="AL609" s="42">
        <f t="shared" si="378"/>
        <v>33.64577635077854</v>
      </c>
    </row>
    <row r="610" spans="2:38" ht="15" x14ac:dyDescent="0.15">
      <c r="B610" s="328">
        <f t="shared" si="379"/>
        <v>2169.3634415822789</v>
      </c>
      <c r="C610" s="328">
        <f t="shared" si="380"/>
        <v>2164.4878976823975</v>
      </c>
      <c r="D610" s="328">
        <f t="shared" si="381"/>
        <v>3.7172755677707965</v>
      </c>
      <c r="E610" s="328">
        <f t="shared" si="374"/>
        <v>210.42160042643519</v>
      </c>
      <c r="F610" s="328">
        <f t="shared" si="382"/>
        <v>210.48152295561113</v>
      </c>
      <c r="G610" s="328">
        <f t="shared" si="383"/>
        <v>3003.4826908425594</v>
      </c>
      <c r="H610" s="313">
        <f t="shared" si="384"/>
        <v>0.02</v>
      </c>
      <c r="I610" s="328">
        <f t="shared" si="385"/>
        <v>3.9004351199051599</v>
      </c>
      <c r="J610" s="328">
        <f t="shared" si="375"/>
        <v>859</v>
      </c>
      <c r="K610" s="335">
        <f t="shared" si="386"/>
        <v>-1</v>
      </c>
      <c r="L610" s="323">
        <f t="shared" si="387"/>
        <v>3.6972755677707965</v>
      </c>
      <c r="M610" s="323">
        <f t="shared" si="388"/>
        <v>3.7072755677707967</v>
      </c>
      <c r="N610" s="328">
        <f t="shared" si="389"/>
        <v>-5.1566125215265046E-2</v>
      </c>
      <c r="O610" s="328">
        <f t="shared" si="390"/>
        <v>3.062837066290669E-2</v>
      </c>
      <c r="P610" s="332">
        <f t="shared" si="376"/>
        <v>53.502636381721572</v>
      </c>
      <c r="Q610" s="328">
        <f t="shared" si="391"/>
        <v>2167.6032748604985</v>
      </c>
      <c r="R610" s="277">
        <f>IF(H610&gt;0, rate1(1,$L$52,$L$51,$L$54,L610,$L$53,$L$50,P610),"")</f>
        <v>2183.8030966004517</v>
      </c>
      <c r="S610" s="323">
        <f t="shared" si="392"/>
        <v>32.407268454660468</v>
      </c>
      <c r="T610" s="323">
        <f t="shared" si="393"/>
        <v>1.6418532318309025E-3</v>
      </c>
      <c r="U610" s="328">
        <f t="shared" si="394"/>
        <v>3.7172755677707965</v>
      </c>
      <c r="V610" s="336">
        <f t="shared" si="395"/>
        <v>3.7172755677707965</v>
      </c>
      <c r="W610" s="328">
        <f t="shared" si="396"/>
        <v>8.3140086654687195E-4</v>
      </c>
      <c r="X610" s="328">
        <f t="shared" si="397"/>
        <v>2193.0301554364814</v>
      </c>
      <c r="Y610" s="328">
        <f t="shared" si="377"/>
        <v>53.791661539798518</v>
      </c>
      <c r="Z610" s="108">
        <f>IF(H610&gt;0, rate1(1,$L$52,$L$51,$L$54,U610,$L$53,$L$50,Y610),"")</f>
        <v>2186.575177774771</v>
      </c>
      <c r="AA610" s="336">
        <f t="shared" si="398"/>
        <v>32.745852074340576</v>
      </c>
      <c r="AB610" s="336">
        <f t="shared" si="399"/>
        <v>-2.618927551857629E-5</v>
      </c>
      <c r="AC610" s="328">
        <f t="shared" si="400"/>
        <v>1.6418532318309025E-3</v>
      </c>
      <c r="AD610" s="328">
        <f t="shared" si="401"/>
        <v>-12.181356781627262</v>
      </c>
      <c r="AE610" s="328">
        <f t="shared" si="402"/>
        <v>126.1760368851578</v>
      </c>
      <c r="AF610" s="328">
        <f t="shared" si="403"/>
        <v>2169.3102336038319</v>
      </c>
      <c r="AG610" s="328">
        <f t="shared" si="404"/>
        <v>2164.4862558291657</v>
      </c>
      <c r="AH610" s="328">
        <f t="shared" si="405"/>
        <v>3.697565455498792</v>
      </c>
      <c r="AI610" s="328">
        <f t="shared" si="406"/>
        <v>0.7518320833901152</v>
      </c>
      <c r="AJ610" s="328">
        <f t="shared" si="407"/>
        <v>10.880564037617511</v>
      </c>
      <c r="AK610" s="337">
        <f t="shared" si="408"/>
        <v>2000.3873941336906</v>
      </c>
      <c r="AL610" s="42">
        <f t="shared" si="378"/>
        <v>33.646410406168762</v>
      </c>
    </row>
    <row r="611" spans="2:38" ht="15" x14ac:dyDescent="0.15">
      <c r="B611" s="328">
        <f t="shared" si="379"/>
        <v>2169.3102336038319</v>
      </c>
      <c r="C611" s="328">
        <f t="shared" si="380"/>
        <v>2164.4862558291657</v>
      </c>
      <c r="D611" s="328">
        <f t="shared" si="381"/>
        <v>3.697565455498792</v>
      </c>
      <c r="E611" s="328">
        <f t="shared" si="374"/>
        <v>210.30244933330039</v>
      </c>
      <c r="F611" s="328">
        <f t="shared" si="382"/>
        <v>210.36202487986779</v>
      </c>
      <c r="G611" s="328">
        <f t="shared" si="383"/>
        <v>2954.0250278152257</v>
      </c>
      <c r="H611" s="313">
        <f t="shared" si="384"/>
        <v>0.02</v>
      </c>
      <c r="I611" s="328">
        <f t="shared" si="385"/>
        <v>3.859182219732975</v>
      </c>
      <c r="J611" s="328">
        <f t="shared" si="375"/>
        <v>859</v>
      </c>
      <c r="K611" s="335">
        <f t="shared" si="386"/>
        <v>-1</v>
      </c>
      <c r="L611" s="323">
        <f t="shared" si="387"/>
        <v>3.677565455498792</v>
      </c>
      <c r="M611" s="323">
        <f t="shared" si="388"/>
        <v>3.6875654554987918</v>
      </c>
      <c r="N611" s="328">
        <f t="shared" si="389"/>
        <v>-5.1296716883353355E-2</v>
      </c>
      <c r="O611" s="328">
        <f t="shared" si="390"/>
        <v>3.062837066290669E-2</v>
      </c>
      <c r="P611" s="332">
        <f t="shared" si="376"/>
        <v>53.123005634870076</v>
      </c>
      <c r="Q611" s="328">
        <f t="shared" si="391"/>
        <v>2117.8991063106632</v>
      </c>
      <c r="R611" s="277">
        <f>IF(H611&gt;0, rate1(1,$L$52,$L$51,$L$54,L611,$L$53,$L$50,P611),"")</f>
        <v>2180.1090979056185</v>
      </c>
      <c r="S611" s="323">
        <f t="shared" si="392"/>
        <v>31.717806518162163</v>
      </c>
      <c r="T611" s="323">
        <f t="shared" si="393"/>
        <v>1.6699342400318764E-3</v>
      </c>
      <c r="U611" s="328">
        <f t="shared" si="394"/>
        <v>3.697565455498792</v>
      </c>
      <c r="V611" s="336">
        <f t="shared" si="395"/>
        <v>3.697565455498792</v>
      </c>
      <c r="W611" s="328">
        <f t="shared" si="396"/>
        <v>8.226075663397836E-4</v>
      </c>
      <c r="X611" s="328">
        <f t="shared" si="397"/>
        <v>2143.0334422943483</v>
      </c>
      <c r="Y611" s="328">
        <f t="shared" si="377"/>
        <v>53.41151596067894</v>
      </c>
      <c r="Z611" s="108">
        <f>IF(H611&gt;0, rate1(1,$L$52,$L$51,$L$54,U611,$L$53,$L$50,Y611),"")</f>
        <v>2182.9219731757494</v>
      </c>
      <c r="AA611" s="336">
        <f t="shared" si="398"/>
        <v>32.052864054513918</v>
      </c>
      <c r="AB611" s="336">
        <f t="shared" si="399"/>
        <v>-2.6490553814800455E-5</v>
      </c>
      <c r="AC611" s="328">
        <f t="shared" si="400"/>
        <v>1.6699342400318764E-3</v>
      </c>
      <c r="AD611" s="328">
        <f t="shared" si="401"/>
        <v>-11.976519506311956</v>
      </c>
      <c r="AE611" s="328">
        <f t="shared" si="402"/>
        <v>123.70194467828659</v>
      </c>
      <c r="AF611" s="328">
        <f t="shared" si="403"/>
        <v>2169.2572669527085</v>
      </c>
      <c r="AG611" s="328">
        <f t="shared" si="404"/>
        <v>2164.4845858949257</v>
      </c>
      <c r="AH611" s="328">
        <f t="shared" si="405"/>
        <v>3.6778535178311853</v>
      </c>
      <c r="AI611" s="328">
        <f t="shared" si="406"/>
        <v>0.76598654702012137</v>
      </c>
      <c r="AJ611" s="328">
        <f t="shared" si="407"/>
        <v>10.88077681165835</v>
      </c>
      <c r="AK611" s="337">
        <f t="shared" si="408"/>
        <v>2000.3896522483394</v>
      </c>
      <c r="AL611" s="42">
        <f t="shared" si="378"/>
        <v>33.647056229928396</v>
      </c>
    </row>
    <row r="612" spans="2:38" ht="15" x14ac:dyDescent="0.15">
      <c r="B612" s="328">
        <f t="shared" si="379"/>
        <v>2169.2572669527085</v>
      </c>
      <c r="C612" s="328">
        <f t="shared" si="380"/>
        <v>2164.4845858949257</v>
      </c>
      <c r="D612" s="328">
        <f t="shared" si="381"/>
        <v>3.6778535178311853</v>
      </c>
      <c r="E612" s="328">
        <f t="shared" si="374"/>
        <v>210.18399407677077</v>
      </c>
      <c r="F612" s="328">
        <f t="shared" si="382"/>
        <v>210.24322170503558</v>
      </c>
      <c r="G612" s="328">
        <f t="shared" si="383"/>
        <v>2905.1357147250478</v>
      </c>
      <c r="H612" s="313">
        <f t="shared" si="384"/>
        <v>0.02</v>
      </c>
      <c r="I612" s="328">
        <f t="shared" si="385"/>
        <v>3.8181448462262781</v>
      </c>
      <c r="J612" s="328">
        <f t="shared" si="375"/>
        <v>859</v>
      </c>
      <c r="K612" s="335">
        <f t="shared" si="386"/>
        <v>-1</v>
      </c>
      <c r="L612" s="323">
        <f t="shared" si="387"/>
        <v>3.6578535178311853</v>
      </c>
      <c r="M612" s="323">
        <f t="shared" si="388"/>
        <v>3.6678535178311851</v>
      </c>
      <c r="N612" s="328">
        <f t="shared" si="389"/>
        <v>-5.1027236845799351E-2</v>
      </c>
      <c r="O612" s="328">
        <f t="shared" si="390"/>
        <v>3.062837066290669E-2</v>
      </c>
      <c r="P612" s="332">
        <f t="shared" si="376"/>
        <v>52.744017877271482</v>
      </c>
      <c r="Q612" s="328">
        <f t="shared" si="391"/>
        <v>2068.7646364375273</v>
      </c>
      <c r="R612" s="277">
        <f>IF(H612&gt;0, rate1(1,$L$52,$L$51,$L$54,L612,$L$53,$L$50,P612),"")</f>
        <v>2176.3600572728637</v>
      </c>
      <c r="S612" s="323">
        <f t="shared" si="392"/>
        <v>31.03533537151355</v>
      </c>
      <c r="T612" s="323">
        <f t="shared" si="393"/>
        <v>1.6989068447091546E-3</v>
      </c>
      <c r="U612" s="328">
        <f t="shared" si="394"/>
        <v>3.6778535178311853</v>
      </c>
      <c r="V612" s="336">
        <f t="shared" si="395"/>
        <v>3.6778535178311853</v>
      </c>
      <c r="W612" s="328">
        <f t="shared" si="396"/>
        <v>8.13860206916317E-4</v>
      </c>
      <c r="X612" s="328">
        <f t="shared" si="397"/>
        <v>2093.6084499655021</v>
      </c>
      <c r="Y612" s="328">
        <f t="shared" si="377"/>
        <v>53.032011484475539</v>
      </c>
      <c r="Z612" s="108">
        <f>IF(H612&gt;0, rate1(1,$L$52,$L$51,$L$54,U612,$L$53,$L$50,Y612),"")</f>
        <v>2179.2146057659074</v>
      </c>
      <c r="AA612" s="336">
        <f t="shared" si="398"/>
        <v>31.36689767688906</v>
      </c>
      <c r="AB612" s="336">
        <f t="shared" si="399"/>
        <v>-2.6800900624620309E-5</v>
      </c>
      <c r="AC612" s="328">
        <f t="shared" si="400"/>
        <v>1.6989068447091546E-3</v>
      </c>
      <c r="AD612" s="328">
        <f t="shared" si="401"/>
        <v>-11.772275838598974</v>
      </c>
      <c r="AE612" s="328">
        <f t="shared" si="402"/>
        <v>121.25455762107124</v>
      </c>
      <c r="AF612" s="328">
        <f t="shared" si="403"/>
        <v>2169.204540809018</v>
      </c>
      <c r="AG612" s="328">
        <f t="shared" si="404"/>
        <v>2164.4828869880807</v>
      </c>
      <c r="AH612" s="328">
        <f t="shared" si="405"/>
        <v>3.6581397530368407</v>
      </c>
      <c r="AI612" s="328">
        <f t="shared" si="406"/>
        <v>0.78061846385749589</v>
      </c>
      <c r="AJ612" s="328">
        <f t="shared" si="407"/>
        <v>10.880993650120534</v>
      </c>
      <c r="AK612" s="337">
        <f t="shared" si="408"/>
        <v>2000.3919149917704</v>
      </c>
      <c r="AL612" s="42">
        <f t="shared" si="378"/>
        <v>33.647714212372286</v>
      </c>
    </row>
    <row r="613" spans="2:38" ht="15" x14ac:dyDescent="0.15">
      <c r="B613" s="328">
        <f t="shared" si="379"/>
        <v>2169.204540809018</v>
      </c>
      <c r="C613" s="328">
        <f t="shared" si="380"/>
        <v>2164.4828869880807</v>
      </c>
      <c r="D613" s="328">
        <f t="shared" si="381"/>
        <v>3.6581397530368407</v>
      </c>
      <c r="E613" s="328">
        <f t="shared" si="374"/>
        <v>210.06623661239487</v>
      </c>
      <c r="F613" s="328">
        <f t="shared" si="382"/>
        <v>210.12511534458281</v>
      </c>
      <c r="G613" s="328">
        <f t="shared" si="383"/>
        <v>2856.8108645621396</v>
      </c>
      <c r="H613" s="313">
        <f t="shared" si="384"/>
        <v>0.02</v>
      </c>
      <c r="I613" s="328">
        <f t="shared" si="385"/>
        <v>3.7773230567498106</v>
      </c>
      <c r="J613" s="328">
        <f t="shared" si="375"/>
        <v>859</v>
      </c>
      <c r="K613" s="335">
        <f t="shared" si="386"/>
        <v>-1</v>
      </c>
      <c r="L613" s="323">
        <f t="shared" si="387"/>
        <v>3.6381397530368407</v>
      </c>
      <c r="M613" s="323">
        <f t="shared" si="388"/>
        <v>3.6481397530368405</v>
      </c>
      <c r="N613" s="328">
        <f t="shared" si="389"/>
        <v>-5.0757685065958569E-2</v>
      </c>
      <c r="O613" s="328">
        <f t="shared" si="390"/>
        <v>3.062837066290669E-2</v>
      </c>
      <c r="P613" s="332">
        <f t="shared" si="376"/>
        <v>52.365675693060012</v>
      </c>
      <c r="Q613" s="328">
        <f t="shared" si="391"/>
        <v>2020.1959777867005</v>
      </c>
      <c r="R613" s="277">
        <f>IF(H613&gt;0, rate1(1,$L$52,$L$51,$L$54,L613,$L$53,$L$50,P613),"")</f>
        <v>2172.5547780116713</v>
      </c>
      <c r="S613" s="323">
        <f t="shared" si="392"/>
        <v>30.359797635584187</v>
      </c>
      <c r="T613" s="323">
        <f t="shared" si="393"/>
        <v>1.7288159031600429E-3</v>
      </c>
      <c r="U613" s="328">
        <f t="shared" si="394"/>
        <v>3.6581397530368407</v>
      </c>
      <c r="V613" s="336">
        <f t="shared" si="395"/>
        <v>3.6581397530368407</v>
      </c>
      <c r="W613" s="328">
        <f t="shared" si="396"/>
        <v>8.0515880050313626E-4</v>
      </c>
      <c r="X613" s="328">
        <f t="shared" si="397"/>
        <v>2044.7512835262714</v>
      </c>
      <c r="Y613" s="328">
        <f t="shared" si="377"/>
        <v>52.653150678249297</v>
      </c>
      <c r="Z613" s="108">
        <f>IF(H613&gt;0, rate1(1,$L$52,$L$51,$L$54,U613,$L$53,$L$50,Y613),"")</f>
        <v>2175.451903948157</v>
      </c>
      <c r="AA613" s="336">
        <f t="shared" si="398"/>
        <v>30.687895675457369</v>
      </c>
      <c r="AB613" s="336">
        <f t="shared" si="399"/>
        <v>-2.7120777077128828E-5</v>
      </c>
      <c r="AC613" s="328">
        <f t="shared" si="400"/>
        <v>1.7288159031600429E-3</v>
      </c>
      <c r="AD613" s="328">
        <f t="shared" si="401"/>
        <v>-11.568611766841506</v>
      </c>
      <c r="AE613" s="328">
        <f t="shared" si="402"/>
        <v>118.83345692651058</v>
      </c>
      <c r="AF613" s="328">
        <f t="shared" si="403"/>
        <v>2169.1520543080487</v>
      </c>
      <c r="AG613" s="328">
        <f t="shared" si="404"/>
        <v>2164.4811581721774</v>
      </c>
      <c r="AH613" s="328">
        <f t="shared" si="405"/>
        <v>3.6384241593583471</v>
      </c>
      <c r="AI613" s="328">
        <f t="shared" si="406"/>
        <v>0.79575250330040492</v>
      </c>
      <c r="AJ613" s="328">
        <f t="shared" si="407"/>
        <v>10.881214692482562</v>
      </c>
      <c r="AK613" s="337">
        <f t="shared" si="408"/>
        <v>2000.3941827943493</v>
      </c>
      <c r="AL613" s="42">
        <f t="shared" si="378"/>
        <v>33.648384763632741</v>
      </c>
    </row>
    <row r="614" spans="2:38" ht="15" x14ac:dyDescent="0.15">
      <c r="B614" s="328">
        <f t="shared" si="379"/>
        <v>2169.1520543080487</v>
      </c>
      <c r="C614" s="328">
        <f t="shared" si="380"/>
        <v>2164.4811581721774</v>
      </c>
      <c r="D614" s="328">
        <f t="shared" si="381"/>
        <v>3.6384241593583471</v>
      </c>
      <c r="E614" s="328">
        <f t="shared" si="374"/>
        <v>209.94917898564503</v>
      </c>
      <c r="F614" s="328">
        <f t="shared" si="382"/>
        <v>210.00770779901995</v>
      </c>
      <c r="G614" s="328">
        <f t="shared" si="383"/>
        <v>2809.0466042049939</v>
      </c>
      <c r="H614" s="313">
        <f t="shared" si="384"/>
        <v>0.02</v>
      </c>
      <c r="I614" s="328">
        <f t="shared" si="385"/>
        <v>3.7367169086970535</v>
      </c>
      <c r="J614" s="328">
        <f t="shared" si="375"/>
        <v>859</v>
      </c>
      <c r="K614" s="335">
        <f t="shared" si="386"/>
        <v>-1</v>
      </c>
      <c r="L614" s="323">
        <f t="shared" si="387"/>
        <v>3.618424159358347</v>
      </c>
      <c r="M614" s="323">
        <f t="shared" si="388"/>
        <v>3.6284241593583468</v>
      </c>
      <c r="N614" s="328">
        <f t="shared" si="389"/>
        <v>-5.0488061506777981E-2</v>
      </c>
      <c r="O614" s="328">
        <f t="shared" si="390"/>
        <v>3.062837066290669E-2</v>
      </c>
      <c r="P614" s="332">
        <f t="shared" si="376"/>
        <v>51.987981689357909</v>
      </c>
      <c r="Q614" s="328">
        <f t="shared" si="391"/>
        <v>1972.1892568148287</v>
      </c>
      <c r="R614" s="277">
        <f>IF(H614&gt;0, rate1(1,$L$52,$L$51,$L$54,L614,$L$53,$L$50,P614),"")</f>
        <v>2168.6920290073112</v>
      </c>
      <c r="S614" s="323">
        <f t="shared" si="392"/>
        <v>29.691135792240186</v>
      </c>
      <c r="T614" s="323">
        <f t="shared" si="393"/>
        <v>1.7597094054545236E-3</v>
      </c>
      <c r="U614" s="328">
        <f t="shared" si="394"/>
        <v>3.6384241593583471</v>
      </c>
      <c r="V614" s="336">
        <f t="shared" si="395"/>
        <v>3.6384241593583471</v>
      </c>
      <c r="W614" s="328">
        <f t="shared" si="396"/>
        <v>7.9650335934466909E-4</v>
      </c>
      <c r="X614" s="328">
        <f t="shared" si="397"/>
        <v>1996.4580619924568</v>
      </c>
      <c r="Y614" s="328">
        <f t="shared" si="377"/>
        <v>52.274936131799848</v>
      </c>
      <c r="Z614" s="108">
        <f>IF(H614&gt;0, rate1(1,$L$52,$L$51,$L$54,U614,$L$53,$L$50,Y614),"")</f>
        <v>2171.6326625967708</v>
      </c>
      <c r="AA614" s="336">
        <f t="shared" si="398"/>
        <v>30.015800655109597</v>
      </c>
      <c r="AB614" s="336">
        <f t="shared" si="399"/>
        <v>-2.7450676574882216E-5</v>
      </c>
      <c r="AC614" s="328">
        <f t="shared" si="400"/>
        <v>1.7597094054545236E-3</v>
      </c>
      <c r="AD614" s="328">
        <f t="shared" si="401"/>
        <v>-11.365512929581749</v>
      </c>
      <c r="AE614" s="328">
        <f t="shared" si="402"/>
        <v>116.43821918575446</v>
      </c>
      <c r="AF614" s="328">
        <f t="shared" si="403"/>
        <v>2169.0998065371364</v>
      </c>
      <c r="AG614" s="328">
        <f t="shared" si="404"/>
        <v>2164.4793984627718</v>
      </c>
      <c r="AH614" s="328">
        <f t="shared" si="405"/>
        <v>3.6187067350120024</v>
      </c>
      <c r="AI614" s="328">
        <f t="shared" si="406"/>
        <v>0.81141507503949573</v>
      </c>
      <c r="AJ614" s="328">
        <f t="shared" si="407"/>
        <v>10.881440085558962</v>
      </c>
      <c r="AK614" s="337">
        <f t="shared" si="408"/>
        <v>2000.3964561087462</v>
      </c>
      <c r="AL614" s="42">
        <f t="shared" si="378"/>
        <v>33.649068315033077</v>
      </c>
    </row>
    <row r="615" spans="2:38" ht="15" x14ac:dyDescent="0.15">
      <c r="B615" s="328">
        <f t="shared" si="379"/>
        <v>2169.0998065371364</v>
      </c>
      <c r="C615" s="328">
        <f t="shared" si="380"/>
        <v>2164.4793984627718</v>
      </c>
      <c r="D615" s="328">
        <f t="shared" si="381"/>
        <v>3.6187067350120024</v>
      </c>
      <c r="E615" s="328">
        <f t="shared" si="374"/>
        <v>209.83282333819855</v>
      </c>
      <c r="F615" s="328">
        <f t="shared" si="382"/>
        <v>209.89100116192179</v>
      </c>
      <c r="G615" s="328">
        <f t="shared" si="383"/>
        <v>2761.8390743690316</v>
      </c>
      <c r="H615" s="313">
        <f t="shared" si="384"/>
        <v>0.02</v>
      </c>
      <c r="I615" s="328">
        <f t="shared" si="385"/>
        <v>3.6963264594916838</v>
      </c>
      <c r="J615" s="328">
        <f t="shared" si="375"/>
        <v>859</v>
      </c>
      <c r="K615" s="335">
        <f t="shared" si="386"/>
        <v>-1</v>
      </c>
      <c r="L615" s="323">
        <f t="shared" si="387"/>
        <v>3.5987067350120023</v>
      </c>
      <c r="M615" s="323">
        <f t="shared" si="388"/>
        <v>3.6087067350120021</v>
      </c>
      <c r="N615" s="328">
        <f t="shared" si="389"/>
        <v>-5.0218366130845737E-2</v>
      </c>
      <c r="O615" s="328">
        <f t="shared" si="390"/>
        <v>3.062837066290669E-2</v>
      </c>
      <c r="P615" s="332">
        <f t="shared" si="376"/>
        <v>51.610938496619667</v>
      </c>
      <c r="Q615" s="328">
        <f t="shared" si="391"/>
        <v>1924.7406138396323</v>
      </c>
      <c r="R615" s="277">
        <f>IF(H615&gt;0, rate1(1,$L$52,$L$51,$L$54,L615,$L$53,$L$50,P615),"")</f>
        <v>2164.7705434833338</v>
      </c>
      <c r="S615" s="323">
        <f t="shared" si="392"/>
        <v>29.029292169407601</v>
      </c>
      <c r="T615" s="323">
        <f t="shared" si="393"/>
        <v>1.7916387551754256E-3</v>
      </c>
      <c r="U615" s="328">
        <f t="shared" si="394"/>
        <v>3.6187067350120024</v>
      </c>
      <c r="V615" s="336">
        <f t="shared" si="395"/>
        <v>3.6187067350120024</v>
      </c>
      <c r="W615" s="328">
        <f t="shared" si="396"/>
        <v>7.878938956764614E-4</v>
      </c>
      <c r="X615" s="328">
        <f t="shared" si="397"/>
        <v>1948.7249182685055</v>
      </c>
      <c r="Y615" s="328">
        <f t="shared" si="377"/>
        <v>51.897370458004779</v>
      </c>
      <c r="Z615" s="108">
        <f>IF(H615&gt;0, rate1(1,$L$52,$L$51,$L$54,U615,$L$53,$L$50,Y615),"")</f>
        <v>2167.7556418583672</v>
      </c>
      <c r="AA615" s="336">
        <f t="shared" si="398"/>
        <v>29.350555077216143</v>
      </c>
      <c r="AB615" s="336">
        <f t="shared" si="399"/>
        <v>-2.7791127670359106E-5</v>
      </c>
      <c r="AC615" s="328">
        <f t="shared" si="400"/>
        <v>1.7916387551754256E-3</v>
      </c>
      <c r="AD615" s="328">
        <f t="shared" si="401"/>
        <v>-11.16296459999367</v>
      </c>
      <c r="AE615" s="328">
        <f t="shared" si="402"/>
        <v>114.06841595173312</v>
      </c>
      <c r="AF615" s="328">
        <f t="shared" si="403"/>
        <v>2169.0477965322502</v>
      </c>
      <c r="AG615" s="328">
        <f t="shared" si="404"/>
        <v>2164.4776068240167</v>
      </c>
      <c r="AH615" s="328">
        <f t="shared" si="405"/>
        <v>3.5989874781867277</v>
      </c>
      <c r="AI615" s="328">
        <f t="shared" si="406"/>
        <v>0.82763448558963593</v>
      </c>
      <c r="AJ615" s="328">
        <f t="shared" si="407"/>
        <v>10.881669984027182</v>
      </c>
      <c r="AK615" s="337">
        <f t="shared" si="408"/>
        <v>2000.3987354115072</v>
      </c>
      <c r="AL615" s="42">
        <f t="shared" si="378"/>
        <v>33.649765320582539</v>
      </c>
    </row>
    <row r="616" spans="2:38" ht="15" x14ac:dyDescent="0.15">
      <c r="B616" s="328">
        <f t="shared" si="379"/>
        <v>2169.0477965322502</v>
      </c>
      <c r="C616" s="328">
        <f t="shared" si="380"/>
        <v>2164.4776068240167</v>
      </c>
      <c r="D616" s="328">
        <f t="shared" si="381"/>
        <v>3.5989874781867277</v>
      </c>
      <c r="E616" s="328">
        <f t="shared" si="374"/>
        <v>209.71717191477143</v>
      </c>
      <c r="F616" s="328">
        <f t="shared" si="382"/>
        <v>209.774997626485</v>
      </c>
      <c r="G616" s="328">
        <f t="shared" si="383"/>
        <v>2715.1844295544302</v>
      </c>
      <c r="H616" s="313">
        <f t="shared" si="384"/>
        <v>0.02</v>
      </c>
      <c r="I616" s="328">
        <f t="shared" si="385"/>
        <v>3.656151766586845</v>
      </c>
      <c r="J616" s="328">
        <f t="shared" si="375"/>
        <v>859</v>
      </c>
      <c r="K616" s="335">
        <f t="shared" si="386"/>
        <v>-1</v>
      </c>
      <c r="L616" s="323">
        <f t="shared" si="387"/>
        <v>3.5789874781867277</v>
      </c>
      <c r="M616" s="323">
        <f t="shared" si="388"/>
        <v>3.5889874781867279</v>
      </c>
      <c r="N616" s="328">
        <f t="shared" si="389"/>
        <v>-4.9948598900348529E-2</v>
      </c>
      <c r="O616" s="328">
        <f t="shared" si="390"/>
        <v>3.062837066290669E-2</v>
      </c>
      <c r="P616" s="332">
        <f t="shared" si="376"/>
        <v>51.234548768963023</v>
      </c>
      <c r="Q616" s="328">
        <f t="shared" si="391"/>
        <v>1877.8462029891411</v>
      </c>
      <c r="R616" s="277">
        <f>IF(H616&gt;0, rate1(1,$L$52,$L$51,$L$54,L616,$L$53,$L$50,P616),"")</f>
        <v>2160.7890177102977</v>
      </c>
      <c r="S616" s="323">
        <f t="shared" si="392"/>
        <v>28.374208925335779</v>
      </c>
      <c r="T616" s="323">
        <f t="shared" si="393"/>
        <v>1.8246590809833181E-3</v>
      </c>
      <c r="U616" s="328">
        <f t="shared" si="394"/>
        <v>3.5989874781867277</v>
      </c>
      <c r="V616" s="336">
        <f t="shared" si="395"/>
        <v>3.5989874781867277</v>
      </c>
      <c r="W616" s="328">
        <f t="shared" si="396"/>
        <v>7.7933042173938816E-4</v>
      </c>
      <c r="X616" s="328">
        <f t="shared" si="397"/>
        <v>1901.5479990959011</v>
      </c>
      <c r="Y616" s="328">
        <f t="shared" si="377"/>
        <v>51.520456293145337</v>
      </c>
      <c r="Z616" s="108">
        <f>IF(H616&gt;0, rate1(1,$L$52,$L$51,$L$54,U616,$L$53,$L$50,Y616),"")</f>
        <v>2163.819565901063</v>
      </c>
      <c r="AA616" s="336">
        <f t="shared" si="398"/>
        <v>28.69210124444206</v>
      </c>
      <c r="AB616" s="336">
        <f t="shared" si="399"/>
        <v>-2.8142697257247808E-5</v>
      </c>
      <c r="AC616" s="328">
        <f t="shared" si="400"/>
        <v>1.8246590809833181E-3</v>
      </c>
      <c r="AD616" s="328">
        <f t="shared" si="401"/>
        <v>-10.960951669515106</v>
      </c>
      <c r="AE616" s="328">
        <f t="shared" si="402"/>
        <v>111.72361328133465</v>
      </c>
      <c r="AF616" s="328">
        <f t="shared" si="403"/>
        <v>2168.9960232742687</v>
      </c>
      <c r="AG616" s="328">
        <f t="shared" si="404"/>
        <v>2164.4757821649355</v>
      </c>
      <c r="AH616" s="328">
        <f t="shared" si="405"/>
        <v>3.5792663870440231</v>
      </c>
      <c r="AI616" s="328">
        <f t="shared" si="406"/>
        <v>0.84444111203269479</v>
      </c>
      <c r="AJ616" s="328">
        <f t="shared" si="407"/>
        <v>10.881904551002746</v>
      </c>
      <c r="AK616" s="337">
        <f t="shared" si="408"/>
        <v>2000.4010212047688</v>
      </c>
      <c r="AL616" s="42">
        <f t="shared" si="378"/>
        <v>33.650476258605657</v>
      </c>
    </row>
    <row r="617" spans="2:38" ht="15" x14ac:dyDescent="0.15">
      <c r="B617" s="328">
        <f t="shared" si="379"/>
        <v>2168.9960232742687</v>
      </c>
      <c r="C617" s="328">
        <f t="shared" si="380"/>
        <v>2164.4757821649355</v>
      </c>
      <c r="D617" s="328">
        <f t="shared" si="381"/>
        <v>3.5792663870440231</v>
      </c>
      <c r="E617" s="328">
        <f t="shared" si="374"/>
        <v>209.60222707058637</v>
      </c>
      <c r="F617" s="328">
        <f t="shared" si="382"/>
        <v>209.6596994926789</v>
      </c>
      <c r="G617" s="328">
        <f t="shared" si="383"/>
        <v>2669.078837998225</v>
      </c>
      <c r="H617" s="313">
        <f t="shared" si="384"/>
        <v>0.02</v>
      </c>
      <c r="I617" s="328">
        <f t="shared" si="385"/>
        <v>3.6161928874666049</v>
      </c>
      <c r="J617" s="328">
        <f t="shared" si="375"/>
        <v>859</v>
      </c>
      <c r="K617" s="335">
        <f t="shared" si="386"/>
        <v>-1</v>
      </c>
      <c r="L617" s="323">
        <f t="shared" si="387"/>
        <v>3.5592663870440231</v>
      </c>
      <c r="M617" s="323">
        <f t="shared" si="388"/>
        <v>3.5692663870440233</v>
      </c>
      <c r="N617" s="328">
        <f t="shared" si="389"/>
        <v>-4.967875977709646E-2</v>
      </c>
      <c r="O617" s="328">
        <f t="shared" si="390"/>
        <v>3.062837066290669E-2</v>
      </c>
      <c r="P617" s="332">
        <f t="shared" si="376"/>
        <v>50.858815184526826</v>
      </c>
      <c r="Q617" s="328">
        <f t="shared" si="391"/>
        <v>1831.5021921555654</v>
      </c>
      <c r="R617" s="277">
        <f>IF(H617&gt;0, rate1(1,$L$52,$L$51,$L$54,L617,$L$53,$L$50,P617),"")</f>
        <v>2156.7461096584157</v>
      </c>
      <c r="S617" s="323">
        <f t="shared" si="392"/>
        <v>27.725828032085914</v>
      </c>
      <c r="T617" s="323">
        <f t="shared" si="393"/>
        <v>1.8588295830330949E-3</v>
      </c>
      <c r="U617" s="328">
        <f t="shared" si="394"/>
        <v>3.5792663870440231</v>
      </c>
      <c r="V617" s="336">
        <f t="shared" si="395"/>
        <v>3.5792663870440231</v>
      </c>
      <c r="W617" s="328">
        <f t="shared" si="396"/>
        <v>7.7081294979031156E-4</v>
      </c>
      <c r="X617" s="328">
        <f t="shared" si="397"/>
        <v>1854.9234650059739</v>
      </c>
      <c r="Y617" s="328">
        <f t="shared" si="377"/>
        <v>51.144196297259072</v>
      </c>
      <c r="Z617" s="108">
        <f>IF(H617&gt;0, rate1(1,$L$52,$L$51,$L$54,U617,$L$53,$L$50,Y617),"")</f>
        <v>2159.823121609606</v>
      </c>
      <c r="AA617" s="336">
        <f t="shared" si="398"/>
        <v>28.040381284820622</v>
      </c>
      <c r="AB617" s="336">
        <f t="shared" si="399"/>
        <v>-2.850599411566045E-5</v>
      </c>
      <c r="AC617" s="328">
        <f t="shared" si="400"/>
        <v>1.8588295830330949E-3</v>
      </c>
      <c r="AD617" s="328">
        <f t="shared" si="401"/>
        <v>-10.759458630610743</v>
      </c>
      <c r="AE617" s="328">
        <f t="shared" si="402"/>
        <v>109.40337125113281</v>
      </c>
      <c r="AF617" s="328">
        <f t="shared" si="403"/>
        <v>2168.9444856849086</v>
      </c>
      <c r="AG617" s="328">
        <f t="shared" si="404"/>
        <v>2164.4739233353525</v>
      </c>
      <c r="AH617" s="328">
        <f t="shared" si="405"/>
        <v>3.5595434597166573</v>
      </c>
      <c r="AI617" s="328">
        <f t="shared" si="406"/>
        <v>0.86186759522079093</v>
      </c>
      <c r="AJ617" s="328">
        <f t="shared" si="407"/>
        <v>10.882143958668085</v>
      </c>
      <c r="AK617" s="337">
        <f t="shared" si="408"/>
        <v>2000.4033140181277</v>
      </c>
      <c r="AL617" s="42">
        <f t="shared" si="378"/>
        <v>33.651201633520891</v>
      </c>
    </row>
    <row r="618" spans="2:38" ht="15" x14ac:dyDescent="0.15">
      <c r="B618" s="328">
        <f t="shared" si="379"/>
        <v>2168.9444856849086</v>
      </c>
      <c r="C618" s="328">
        <f t="shared" si="380"/>
        <v>2164.4739233353525</v>
      </c>
      <c r="D618" s="328">
        <f t="shared" si="381"/>
        <v>3.5595434597166573</v>
      </c>
      <c r="E618" s="328">
        <f t="shared" si="374"/>
        <v>209.48799127952094</v>
      </c>
      <c r="F618" s="328">
        <f t="shared" si="382"/>
        <v>209.54510917505365</v>
      </c>
      <c r="G618" s="328">
        <f t="shared" si="383"/>
        <v>2623.518481625702</v>
      </c>
      <c r="H618" s="313">
        <f t="shared" si="384"/>
        <v>0.02</v>
      </c>
      <c r="I618" s="328">
        <f t="shared" si="385"/>
        <v>3.5764498796448607</v>
      </c>
      <c r="J618" s="328">
        <f t="shared" si="375"/>
        <v>859</v>
      </c>
      <c r="K618" s="335">
        <f t="shared" si="386"/>
        <v>-1</v>
      </c>
      <c r="L618" s="323">
        <f t="shared" si="387"/>
        <v>3.5395434597166573</v>
      </c>
      <c r="M618" s="323">
        <f t="shared" si="388"/>
        <v>3.5495434597166575</v>
      </c>
      <c r="N618" s="328">
        <f t="shared" si="389"/>
        <v>-4.9408848722460874E-2</v>
      </c>
      <c r="O618" s="328">
        <f t="shared" si="390"/>
        <v>3.062837066290669E-2</v>
      </c>
      <c r="P618" s="332">
        <f t="shared" si="376"/>
        <v>50.483740445812387</v>
      </c>
      <c r="Q618" s="328">
        <f t="shared" si="391"/>
        <v>1785.704762948415</v>
      </c>
      <c r="R618" s="277">
        <f>IF(H618&gt;0, rate1(1,$L$52,$L$51,$L$54,L618,$L$53,$L$50,P618),"")</f>
        <v>2152.6404375907905</v>
      </c>
      <c r="S618" s="323">
        <f t="shared" si="392"/>
        <v>27.084091258114864</v>
      </c>
      <c r="T618" s="323">
        <f t="shared" si="393"/>
        <v>1.8942139188801368E-3</v>
      </c>
      <c r="U618" s="328">
        <f t="shared" si="394"/>
        <v>3.5595434597166573</v>
      </c>
      <c r="V618" s="336">
        <f t="shared" si="395"/>
        <v>3.5595434597166573</v>
      </c>
      <c r="W618" s="328">
        <f t="shared" si="396"/>
        <v>7.6234149208609381E-4</v>
      </c>
      <c r="X618" s="328">
        <f t="shared" si="397"/>
        <v>1808.8474902719436</v>
      </c>
      <c r="Y618" s="328">
        <f t="shared" si="377"/>
        <v>50.768593154475759</v>
      </c>
      <c r="Z618" s="108">
        <f>IF(H618&gt;0, rate1(1,$L$52,$L$51,$L$54,U618,$L$53,$L$50,Y618),"")</f>
        <v>2155.7649572232613</v>
      </c>
      <c r="AA618" s="336">
        <f t="shared" si="398"/>
        <v>27.395337134961725</v>
      </c>
      <c r="AB618" s="336">
        <f t="shared" si="399"/>
        <v>-2.8881672857147966E-5</v>
      </c>
      <c r="AC618" s="328">
        <f t="shared" si="400"/>
        <v>1.8942139188801368E-3</v>
      </c>
      <c r="AD618" s="328">
        <f t="shared" si="401"/>
        <v>-10.558469558614606</v>
      </c>
      <c r="AE618" s="328">
        <f t="shared" si="402"/>
        <v>107.10724343785327</v>
      </c>
      <c r="AF618" s="328">
        <f t="shared" si="403"/>
        <v>2168.8931826222674</v>
      </c>
      <c r="AG618" s="328">
        <f t="shared" si="404"/>
        <v>2164.4720291214335</v>
      </c>
      <c r="AH618" s="328">
        <f t="shared" si="405"/>
        <v>3.5398186943087668</v>
      </c>
      <c r="AI618" s="328">
        <f t="shared" si="406"/>
        <v>0.87994905503127974</v>
      </c>
      <c r="AJ618" s="328">
        <f t="shared" si="407"/>
        <v>10.882388388961148</v>
      </c>
      <c r="AK618" s="337">
        <f t="shared" si="408"/>
        <v>2000.4056144106873</v>
      </c>
      <c r="AL618" s="42">
        <f t="shared" si="378"/>
        <v>33.651941977785185</v>
      </c>
    </row>
    <row r="619" spans="2:38" ht="15" x14ac:dyDescent="0.15">
      <c r="B619" s="328">
        <f t="shared" si="379"/>
        <v>2168.8931826222674</v>
      </c>
      <c r="C619" s="328">
        <f t="shared" si="380"/>
        <v>2164.4720291214335</v>
      </c>
      <c r="D619" s="328">
        <f t="shared" si="381"/>
        <v>3.5398186943087668</v>
      </c>
      <c r="E619" s="328">
        <f t="shared" si="374"/>
        <v>209.37446714304588</v>
      </c>
      <c r="F619" s="328">
        <f t="shared" si="382"/>
        <v>209.43122921128341</v>
      </c>
      <c r="G619" s="328">
        <f t="shared" si="383"/>
        <v>2578.4995560073439</v>
      </c>
      <c r="H619" s="313">
        <f t="shared" si="384"/>
        <v>0.02</v>
      </c>
      <c r="I619" s="328">
        <f t="shared" si="385"/>
        <v>3.536922800667162</v>
      </c>
      <c r="J619" s="328">
        <f t="shared" si="375"/>
        <v>859</v>
      </c>
      <c r="K619" s="335">
        <f t="shared" si="386"/>
        <v>-1</v>
      </c>
      <c r="L619" s="323">
        <f t="shared" si="387"/>
        <v>3.5198186943087668</v>
      </c>
      <c r="M619" s="323">
        <f t="shared" si="388"/>
        <v>3.5298186943087666</v>
      </c>
      <c r="N619" s="328">
        <f t="shared" si="389"/>
        <v>-4.9138865697422318E-2</v>
      </c>
      <c r="O619" s="328">
        <f t="shared" si="390"/>
        <v>3.062837066290669E-2</v>
      </c>
      <c r="P619" s="332">
        <f t="shared" si="376"/>
        <v>50.109327280059034</v>
      </c>
      <c r="Q619" s="328">
        <f t="shared" si="391"/>
        <v>1740.4501106536482</v>
      </c>
      <c r="R619" s="277">
        <f>IF(H619&gt;0, rate1(1,$L$52,$L$51,$L$54,L619,$L$53,$L$50,P619),"")</f>
        <v>2148.4705785947285</v>
      </c>
      <c r="S619" s="323">
        <f t="shared" si="392"/>
        <v>26.448940149990722</v>
      </c>
      <c r="T619" s="323">
        <f t="shared" si="393"/>
        <v>1.9308806342349873E-3</v>
      </c>
      <c r="U619" s="328">
        <f t="shared" si="394"/>
        <v>3.5398186943087668</v>
      </c>
      <c r="V619" s="336">
        <f t="shared" si="395"/>
        <v>3.5398186943087668</v>
      </c>
      <c r="W619" s="328">
        <f t="shared" si="396"/>
        <v>7.5391606089425522E-4</v>
      </c>
      <c r="X619" s="328">
        <f t="shared" si="397"/>
        <v>1763.3162628667146</v>
      </c>
      <c r="Y619" s="328">
        <f t="shared" si="377"/>
        <v>50.393649573387286</v>
      </c>
      <c r="Z619" s="108">
        <f>IF(H619&gt;0, rate1(1,$L$52,$L$51,$L$54,U619,$L$53,$L$50,Y619),"")</f>
        <v>2151.643680914076</v>
      </c>
      <c r="AA619" s="336">
        <f t="shared" si="398"/>
        <v>26.756910522430285</v>
      </c>
      <c r="AB619" s="336">
        <f t="shared" si="399"/>
        <v>-2.9270438325190864E-5</v>
      </c>
      <c r="AC619" s="328">
        <f t="shared" si="400"/>
        <v>1.9308806342349873E-3</v>
      </c>
      <c r="AD619" s="328">
        <f t="shared" si="401"/>
        <v>-10.357968092586924</v>
      </c>
      <c r="AE619" s="328">
        <f t="shared" si="402"/>
        <v>104.83477636619189</v>
      </c>
      <c r="AF619" s="328">
        <f t="shared" si="403"/>
        <v>2168.842112875936</v>
      </c>
      <c r="AG619" s="328">
        <f t="shared" si="404"/>
        <v>2164.4700982407994</v>
      </c>
      <c r="AH619" s="328">
        <f t="shared" si="405"/>
        <v>3.5200920888943115</v>
      </c>
      <c r="AI619" s="328">
        <f t="shared" si="406"/>
        <v>0.89872333066712851</v>
      </c>
      <c r="AJ619" s="328">
        <f t="shared" si="407"/>
        <v>10.882638034330778</v>
      </c>
      <c r="AK619" s="337">
        <f t="shared" si="408"/>
        <v>2000.4079229732961</v>
      </c>
      <c r="AL619" s="42">
        <f t="shared" si="378"/>
        <v>33.652697854023458</v>
      </c>
    </row>
    <row r="620" spans="2:38" ht="15" x14ac:dyDescent="0.15">
      <c r="B620" s="328">
        <f t="shared" si="379"/>
        <v>2168.842112875936</v>
      </c>
      <c r="C620" s="328">
        <f t="shared" si="380"/>
        <v>2164.4700982407994</v>
      </c>
      <c r="D620" s="328">
        <f t="shared" si="381"/>
        <v>3.5200920888943115</v>
      </c>
      <c r="E620" s="328">
        <f t="shared" si="374"/>
        <v>209.26165740000729</v>
      </c>
      <c r="F620" s="328">
        <f t="shared" si="382"/>
        <v>209.31806227152657</v>
      </c>
      <c r="G620" s="328">
        <f t="shared" si="383"/>
        <v>2534.0182703148494</v>
      </c>
      <c r="H620" s="313">
        <f t="shared" si="384"/>
        <v>0.02</v>
      </c>
      <c r="I620" s="328">
        <f t="shared" si="385"/>
        <v>3.4976117081092526</v>
      </c>
      <c r="J620" s="328">
        <f t="shared" si="375"/>
        <v>859</v>
      </c>
      <c r="K620" s="335">
        <f t="shared" si="386"/>
        <v>-1</v>
      </c>
      <c r="L620" s="323">
        <f t="shared" si="387"/>
        <v>3.5000920888943114</v>
      </c>
      <c r="M620" s="323">
        <f t="shared" si="388"/>
        <v>3.5100920888943117</v>
      </c>
      <c r="N620" s="328">
        <f t="shared" si="389"/>
        <v>-4.8868810662517248E-2</v>
      </c>
      <c r="O620" s="328">
        <f t="shared" si="390"/>
        <v>3.062837066290669E-2</v>
      </c>
      <c r="P620" s="332">
        <f t="shared" si="376"/>
        <v>49.735578439596416</v>
      </c>
      <c r="Q620" s="328">
        <f t="shared" si="391"/>
        <v>1695.7344441918303</v>
      </c>
      <c r="R620" s="277">
        <f>IF(H620&gt;0, rate1(1,$L$52,$L$51,$L$54,L620,$L$53,$L$50,P620),"")</f>
        <v>2144.2350670472815</v>
      </c>
      <c r="S620" s="323">
        <f t="shared" si="392"/>
        <v>25.820316013078656</v>
      </c>
      <c r="T620" s="323">
        <f t="shared" si="393"/>
        <v>1.9689036447709464E-3</v>
      </c>
      <c r="U620" s="328">
        <f t="shared" si="394"/>
        <v>3.5200920888943115</v>
      </c>
      <c r="V620" s="336">
        <f t="shared" si="395"/>
        <v>3.5200920888943115</v>
      </c>
      <c r="W620" s="328">
        <f t="shared" si="396"/>
        <v>7.4553666849119793E-4</v>
      </c>
      <c r="X620" s="328">
        <f t="shared" si="397"/>
        <v>1718.3259844197</v>
      </c>
      <c r="Y620" s="328">
        <f t="shared" si="377"/>
        <v>50.019368287394279</v>
      </c>
      <c r="Z620" s="108">
        <f>IF(H620&gt;0, rate1(1,$L$52,$L$51,$L$54,U620,$L$53,$L$50,Y620),"")</f>
        <v>2147.4578593018141</v>
      </c>
      <c r="AA620" s="336">
        <f t="shared" si="398"/>
        <v>26.125042947141086</v>
      </c>
      <c r="AB620" s="336">
        <f t="shared" si="399"/>
        <v>-2.9673050512179548E-5</v>
      </c>
      <c r="AC620" s="328">
        <f t="shared" si="400"/>
        <v>1.9689036447709464E-3</v>
      </c>
      <c r="AD620" s="328">
        <f t="shared" si="401"/>
        <v>-10.157937415127652</v>
      </c>
      <c r="AE620" s="328">
        <f t="shared" si="402"/>
        <v>102.58550891448847</v>
      </c>
      <c r="AF620" s="328">
        <f t="shared" si="403"/>
        <v>2168.7912751616286</v>
      </c>
      <c r="AG620" s="328">
        <f t="shared" si="404"/>
        <v>2164.4681293371546</v>
      </c>
      <c r="AH620" s="328">
        <f t="shared" si="405"/>
        <v>3.500363641517318</v>
      </c>
      <c r="AI620" s="328">
        <f t="shared" si="406"/>
        <v>0.91823124946940859</v>
      </c>
      <c r="AJ620" s="328">
        <f t="shared" si="407"/>
        <v>10.882893098566742</v>
      </c>
      <c r="AK620" s="337">
        <f t="shared" si="408"/>
        <v>2000.4102403310051</v>
      </c>
      <c r="AL620" s="42">
        <f t="shared" si="378"/>
        <v>33.653469857364499</v>
      </c>
    </row>
    <row r="621" spans="2:38" ht="15" x14ac:dyDescent="0.15">
      <c r="B621" s="328">
        <f t="shared" si="379"/>
        <v>2168.7912751616286</v>
      </c>
      <c r="C621" s="328">
        <f t="shared" si="380"/>
        <v>2164.4681293371546</v>
      </c>
      <c r="D621" s="328">
        <f t="shared" si="381"/>
        <v>3.500363641517318</v>
      </c>
      <c r="E621" s="328">
        <f t="shared" si="374"/>
        <v>209.14956493739427</v>
      </c>
      <c r="F621" s="328">
        <f t="shared" si="382"/>
        <v>209.20561116870078</v>
      </c>
      <c r="G621" s="328">
        <f t="shared" si="383"/>
        <v>2490.0708472841325</v>
      </c>
      <c r="H621" s="313">
        <f t="shared" si="384"/>
        <v>0.02</v>
      </c>
      <c r="I621" s="328">
        <f t="shared" si="385"/>
        <v>3.4585166595792547</v>
      </c>
      <c r="J621" s="328">
        <f t="shared" si="375"/>
        <v>859</v>
      </c>
      <c r="K621" s="335">
        <f t="shared" si="386"/>
        <v>-1</v>
      </c>
      <c r="L621" s="323">
        <f t="shared" si="387"/>
        <v>3.480363641517318</v>
      </c>
      <c r="M621" s="323">
        <f t="shared" si="388"/>
        <v>3.4903636415173178</v>
      </c>
      <c r="N621" s="328">
        <f t="shared" si="389"/>
        <v>-4.8598683577873558E-2</v>
      </c>
      <c r="O621" s="328">
        <f t="shared" si="390"/>
        <v>3.062837066290669E-2</v>
      </c>
      <c r="P621" s="332">
        <f t="shared" si="376"/>
        <v>49.36249670223858</v>
      </c>
      <c r="Q621" s="328">
        <f t="shared" si="391"/>
        <v>1651.5539860838358</v>
      </c>
      <c r="R621" s="277">
        <f>IF(H621&gt;0, rate1(1,$L$52,$L$51,$L$54,L621,$L$53,$L$50,P621),"")</f>
        <v>2139.9323930123114</v>
      </c>
      <c r="S621" s="323">
        <f t="shared" si="392"/>
        <v>25.198159891249226</v>
      </c>
      <c r="T621" s="323">
        <f t="shared" si="393"/>
        <v>2.0083627761897831E-3</v>
      </c>
      <c r="U621" s="328">
        <f t="shared" si="394"/>
        <v>3.500363641517318</v>
      </c>
      <c r="V621" s="336">
        <f t="shared" si="395"/>
        <v>3.500363641517318</v>
      </c>
      <c r="W621" s="328">
        <f t="shared" si="396"/>
        <v>7.3720332715332404E-4</v>
      </c>
      <c r="X621" s="328">
        <f t="shared" si="397"/>
        <v>1673.8728701808009</v>
      </c>
      <c r="Y621" s="328">
        <f t="shared" si="377"/>
        <v>49.645752055094327</v>
      </c>
      <c r="Z621" s="108">
        <f>IF(H621&gt;0, rate1(1,$L$52,$L$51,$L$54,U621,$L$53,$L$50,Y621),"")</f>
        <v>2143.2060159029879</v>
      </c>
      <c r="AA621" s="336">
        <f t="shared" si="398"/>
        <v>25.499675661819502</v>
      </c>
      <c r="AB621" s="336">
        <f t="shared" si="399"/>
        <v>-3.0090330065152163E-5</v>
      </c>
      <c r="AC621" s="328">
        <f t="shared" si="400"/>
        <v>2.0083627761897831E-3</v>
      </c>
      <c r="AD621" s="328">
        <f t="shared" si="401"/>
        <v>-9.9583602310851003</v>
      </c>
      <c r="AE621" s="328">
        <f t="shared" si="402"/>
        <v>100.35897167499411</v>
      </c>
      <c r="AF621" s="328">
        <f t="shared" si="403"/>
        <v>2168.7406681152747</v>
      </c>
      <c r="AG621" s="328">
        <f t="shared" si="404"/>
        <v>2164.4661209743786</v>
      </c>
      <c r="AH621" s="328">
        <f t="shared" si="405"/>
        <v>3.4806333501906535</v>
      </c>
      <c r="AI621" s="328">
        <f t="shared" si="406"/>
        <v>0.9385169282673822</v>
      </c>
      <c r="AJ621" s="328">
        <f t="shared" si="407"/>
        <v>10.883153797713483</v>
      </c>
      <c r="AK621" s="337">
        <f t="shared" si="408"/>
        <v>2000.4125671457675</v>
      </c>
      <c r="AL621" s="42">
        <f t="shared" si="378"/>
        <v>33.654258618007795</v>
      </c>
    </row>
    <row r="622" spans="2:38" ht="15" x14ac:dyDescent="0.15">
      <c r="B622" s="328">
        <f t="shared" si="379"/>
        <v>2168.7406681152747</v>
      </c>
      <c r="C622" s="328">
        <f t="shared" si="380"/>
        <v>2164.4661209743786</v>
      </c>
      <c r="D622" s="328">
        <f t="shared" si="381"/>
        <v>3.4806333501906535</v>
      </c>
      <c r="E622" s="328">
        <f t="shared" si="374"/>
        <v>209.03819280217027</v>
      </c>
      <c r="F622" s="328">
        <f t="shared" si="382"/>
        <v>209.09387886978226</v>
      </c>
      <c r="G622" s="328">
        <f t="shared" si="383"/>
        <v>2446.653523178562</v>
      </c>
      <c r="H622" s="313">
        <f t="shared" si="384"/>
        <v>0.02</v>
      </c>
      <c r="I622" s="328">
        <f t="shared" si="385"/>
        <v>3.4196377127169399</v>
      </c>
      <c r="J622" s="328">
        <f t="shared" si="375"/>
        <v>859</v>
      </c>
      <c r="K622" s="335">
        <f t="shared" si="386"/>
        <v>-1</v>
      </c>
      <c r="L622" s="323">
        <f t="shared" si="387"/>
        <v>3.4606333501906534</v>
      </c>
      <c r="M622" s="323">
        <f t="shared" si="388"/>
        <v>3.4706333501906537</v>
      </c>
      <c r="N622" s="328">
        <f t="shared" si="389"/>
        <v>-4.832848440313775E-2</v>
      </c>
      <c r="O622" s="328">
        <f t="shared" si="390"/>
        <v>3.062837066290669E-2</v>
      </c>
      <c r="P622" s="332">
        <f t="shared" si="376"/>
        <v>48.990084871658524</v>
      </c>
      <c r="Q622" s="328">
        <f t="shared" si="391"/>
        <v>1607.904972416798</v>
      </c>
      <c r="R622" s="277">
        <f>IF(H622&gt;0, rate1(1,$L$52,$L$51,$L$54,L622,$L$53,$L$50,P622),"")</f>
        <v>2135.5610005647704</v>
      </c>
      <c r="S622" s="323">
        <f t="shared" si="392"/>
        <v>24.582412545433755</v>
      </c>
      <c r="T622" s="323">
        <f t="shared" si="393"/>
        <v>2.0493443709386537E-3</v>
      </c>
      <c r="U622" s="328">
        <f t="shared" si="394"/>
        <v>3.4806333501906535</v>
      </c>
      <c r="V622" s="336">
        <f t="shared" si="395"/>
        <v>3.4806333501906535</v>
      </c>
      <c r="W622" s="328">
        <f t="shared" si="396"/>
        <v>7.2891604916769381E-4</v>
      </c>
      <c r="X622" s="328">
        <f t="shared" si="397"/>
        <v>1629.9531489846204</v>
      </c>
      <c r="Y622" s="328">
        <f t="shared" si="377"/>
        <v>49.272803660650382</v>
      </c>
      <c r="Z622" s="108">
        <f>IF(H622&gt;0, rate1(1,$L$52,$L$51,$L$54,U622,$L$53,$L$50,Y622),"")</f>
        <v>2138.8866295098451</v>
      </c>
      <c r="AA622" s="336">
        <f t="shared" si="398"/>
        <v>24.880749651362276</v>
      </c>
      <c r="AB622" s="336">
        <f t="shared" si="399"/>
        <v>-3.0523164465488746E-5</v>
      </c>
      <c r="AC622" s="328">
        <f t="shared" si="400"/>
        <v>2.0493443709386537E-3</v>
      </c>
      <c r="AD622" s="328">
        <f t="shared" si="401"/>
        <v>-9.7592187450855192</v>
      </c>
      <c r="AE622" s="328">
        <f t="shared" si="402"/>
        <v>98.154686269318248</v>
      </c>
      <c r="AF622" s="328">
        <f t="shared" si="403"/>
        <v>2168.6902902865008</v>
      </c>
      <c r="AG622" s="328">
        <f t="shared" si="404"/>
        <v>2164.4640716300078</v>
      </c>
      <c r="AH622" s="328">
        <f t="shared" si="405"/>
        <v>3.460901212895497</v>
      </c>
      <c r="AI622" s="328">
        <f t="shared" si="406"/>
        <v>0.95962811195591424</v>
      </c>
      <c r="AJ622" s="328">
        <f t="shared" si="407"/>
        <v>10.883420361077915</v>
      </c>
      <c r="AK622" s="337">
        <f t="shared" si="408"/>
        <v>2000.4149041194103</v>
      </c>
      <c r="AL622" s="42">
        <f t="shared" si="378"/>
        <v>33.655064804049175</v>
      </c>
    </row>
    <row r="623" spans="2:38" ht="15" x14ac:dyDescent="0.15">
      <c r="B623" s="328">
        <f t="shared" si="379"/>
        <v>2168.6902902865008</v>
      </c>
      <c r="C623" s="328">
        <f t="shared" si="380"/>
        <v>2164.4640716300078</v>
      </c>
      <c r="D623" s="328">
        <f t="shared" si="381"/>
        <v>3.460901212895497</v>
      </c>
      <c r="E623" s="328">
        <f t="shared" si="374"/>
        <v>208.92754421433278</v>
      </c>
      <c r="F623" s="328">
        <f t="shared" si="382"/>
        <v>208.98286850825153</v>
      </c>
      <c r="G623" s="328">
        <f t="shared" si="383"/>
        <v>2403.7625477575102</v>
      </c>
      <c r="H623" s="313">
        <f t="shared" si="384"/>
        <v>0.02</v>
      </c>
      <c r="I623" s="328">
        <f t="shared" si="385"/>
        <v>3.3809749251944599</v>
      </c>
      <c r="J623" s="328">
        <f t="shared" si="375"/>
        <v>859</v>
      </c>
      <c r="K623" s="335">
        <f t="shared" si="386"/>
        <v>-1</v>
      </c>
      <c r="L623" s="323">
        <f t="shared" si="387"/>
        <v>3.440901212895497</v>
      </c>
      <c r="M623" s="323">
        <f t="shared" si="388"/>
        <v>3.4509012128954968</v>
      </c>
      <c r="N623" s="328">
        <f t="shared" si="389"/>
        <v>-4.8058213097533553E-2</v>
      </c>
      <c r="O623" s="328">
        <f t="shared" si="390"/>
        <v>3.062837066290669E-2</v>
      </c>
      <c r="P623" s="332">
        <f t="shared" si="376"/>
        <v>48.618345777784256</v>
      </c>
      <c r="Q623" s="328">
        <f t="shared" si="391"/>
        <v>1564.783652815956</v>
      </c>
      <c r="R623" s="277">
        <f>IF(H623&gt;0, rate1(1,$L$52,$L$51,$L$54,L623,$L$53,$L$50,P623),"")</f>
        <v>2131.1192860388101</v>
      </c>
      <c r="S623" s="323">
        <f t="shared" si="392"/>
        <v>23.973014431027742</v>
      </c>
      <c r="T623" s="323">
        <f t="shared" si="393"/>
        <v>2.0919419713864504E-3</v>
      </c>
      <c r="U623" s="328">
        <f t="shared" si="394"/>
        <v>3.460901212895497</v>
      </c>
      <c r="V623" s="336">
        <f t="shared" si="395"/>
        <v>3.460901212895497</v>
      </c>
      <c r="W623" s="328">
        <f t="shared" si="396"/>
        <v>7.2067484682492022E-4</v>
      </c>
      <c r="X623" s="328">
        <f t="shared" si="397"/>
        <v>1586.5630632201946</v>
      </c>
      <c r="Y623" s="328">
        <f t="shared" si="377"/>
        <v>48.900525914180761</v>
      </c>
      <c r="Z623" s="108">
        <f>IF(H623&gt;0, rate1(1,$L$52,$L$51,$L$54,U623,$L$53,$L$50,Y623),"")</f>
        <v>2134.4981324960845</v>
      </c>
      <c r="AA623" s="336">
        <f t="shared" si="398"/>
        <v>24.268205611097894</v>
      </c>
      <c r="AB623" s="336">
        <f t="shared" si="399"/>
        <v>-3.0972514979031757E-5</v>
      </c>
      <c r="AC623" s="328">
        <f t="shared" si="400"/>
        <v>2.0919419713864504E-3</v>
      </c>
      <c r="AD623" s="328">
        <f t="shared" si="401"/>
        <v>-9.5604946377861761</v>
      </c>
      <c r="AE623" s="328">
        <f t="shared" si="402"/>
        <v>95.972164623502195</v>
      </c>
      <c r="AF623" s="328">
        <f t="shared" si="403"/>
        <v>2168.640140131432</v>
      </c>
      <c r="AG623" s="328">
        <f t="shared" si="404"/>
        <v>2164.4619796880365</v>
      </c>
      <c r="AH623" s="328">
        <f t="shared" si="405"/>
        <v>3.4411672275804208</v>
      </c>
      <c r="AI623" s="328">
        <f t="shared" si="406"/>
        <v>0.98161655477991572</v>
      </c>
      <c r="AJ623" s="328">
        <f t="shared" si="407"/>
        <v>10.883693032343132</v>
      </c>
      <c r="AK623" s="337">
        <f t="shared" si="408"/>
        <v>2000.4172519969113</v>
      </c>
      <c r="AL623" s="42">
        <f t="shared" si="378"/>
        <v>33.655889124597344</v>
      </c>
    </row>
    <row r="624" spans="2:38" ht="15" x14ac:dyDescent="0.15">
      <c r="B624" s="328">
        <f t="shared" si="379"/>
        <v>2168.640140131432</v>
      </c>
      <c r="C624" s="328">
        <f t="shared" si="380"/>
        <v>2164.4619796880365</v>
      </c>
      <c r="D624" s="328">
        <f t="shared" si="381"/>
        <v>3.4411672275804208</v>
      </c>
      <c r="E624" s="328">
        <f t="shared" si="374"/>
        <v>208.81762258133296</v>
      </c>
      <c r="F624" s="328">
        <f t="shared" si="382"/>
        <v>208.87258339783287</v>
      </c>
      <c r="G624" s="328">
        <f t="shared" si="383"/>
        <v>2361.3941842485488</v>
      </c>
      <c r="H624" s="313">
        <f t="shared" si="384"/>
        <v>0.02</v>
      </c>
      <c r="I624" s="328">
        <f t="shared" si="385"/>
        <v>3.3425283547163418</v>
      </c>
      <c r="J624" s="328">
        <f t="shared" si="375"/>
        <v>859</v>
      </c>
      <c r="K624" s="335">
        <f t="shared" si="386"/>
        <v>-1</v>
      </c>
      <c r="L624" s="323">
        <f t="shared" si="387"/>
        <v>3.4211672275804208</v>
      </c>
      <c r="M624" s="323">
        <f t="shared" si="388"/>
        <v>3.4311672275804206</v>
      </c>
      <c r="N624" s="328">
        <f t="shared" si="389"/>
        <v>-4.7787869619803303E-2</v>
      </c>
      <c r="O624" s="328">
        <f t="shared" si="390"/>
        <v>3.062837066290669E-2</v>
      </c>
      <c r="P624" s="332">
        <f t="shared" si="376"/>
        <v>48.247282277196341</v>
      </c>
      <c r="Q624" s="328">
        <f t="shared" si="391"/>
        <v>1522.1862904203686</v>
      </c>
      <c r="R624" s="277">
        <f>IF(H624&gt;0, rate1(1,$L$52,$L$51,$L$54,L624,$L$53,$L$50,P624),"")</f>
        <v>2126.6055961954039</v>
      </c>
      <c r="S624" s="323">
        <f t="shared" si="392"/>
        <v>23.369905674029294</v>
      </c>
      <c r="T624" s="323">
        <f t="shared" si="393"/>
        <v>2.1362570909399681E-3</v>
      </c>
      <c r="U624" s="328">
        <f t="shared" si="394"/>
        <v>3.4411672275804208</v>
      </c>
      <c r="V624" s="336">
        <f t="shared" si="395"/>
        <v>3.4411672275804208</v>
      </c>
      <c r="W624" s="328">
        <f t="shared" si="396"/>
        <v>7.1247973242805074E-4</v>
      </c>
      <c r="X624" s="328">
        <f t="shared" si="397"/>
        <v>1543.6988688043998</v>
      </c>
      <c r="Y624" s="328">
        <f t="shared" si="377"/>
        <v>48.528921652150188</v>
      </c>
      <c r="Z624" s="108">
        <f>IF(H624&gt;0, rate1(1,$L$52,$L$51,$L$54,U624,$L$53,$L$50,Y624),"")</f>
        <v>2130.0389090451717</v>
      </c>
      <c r="AA624" s="336">
        <f t="shared" si="398"/>
        <v>23.661983923840776</v>
      </c>
      <c r="AB624" s="336">
        <f t="shared" si="399"/>
        <v>-3.1439424492685762E-5</v>
      </c>
      <c r="AC624" s="328">
        <f t="shared" si="400"/>
        <v>2.1362570909399681E-3</v>
      </c>
      <c r="AD624" s="328">
        <f t="shared" si="401"/>
        <v>-9.3621690408057869</v>
      </c>
      <c r="AE624" s="328">
        <f t="shared" si="402"/>
        <v>93.810908170093342</v>
      </c>
      <c r="AF624" s="328">
        <f t="shared" si="403"/>
        <v>2168.5902160047212</v>
      </c>
      <c r="AG624" s="328">
        <f t="shared" si="404"/>
        <v>2164.4598434309455</v>
      </c>
      <c r="AH624" s="328">
        <f t="shared" si="405"/>
        <v>3.4214313921610033</v>
      </c>
      <c r="AI624" s="328">
        <f t="shared" si="406"/>
        <v>1.0045384507413275</v>
      </c>
      <c r="AJ624" s="328">
        <f t="shared" si="407"/>
        <v>10.88397207080167</v>
      </c>
      <c r="AK624" s="337">
        <f t="shared" si="408"/>
        <v>2000.419611570022</v>
      </c>
      <c r="AL624" s="42">
        <f t="shared" si="378"/>
        <v>33.656732333217903</v>
      </c>
    </row>
    <row r="625" spans="2:38" ht="15" x14ac:dyDescent="0.15">
      <c r="B625" s="328">
        <f t="shared" si="379"/>
        <v>2168.5902160047212</v>
      </c>
      <c r="C625" s="328">
        <f t="shared" si="380"/>
        <v>2164.4598434309455</v>
      </c>
      <c r="D625" s="328">
        <f t="shared" si="381"/>
        <v>3.4214313921610033</v>
      </c>
      <c r="E625" s="328">
        <f t="shared" si="374"/>
        <v>208.70843151404708</v>
      </c>
      <c r="F625" s="328">
        <f t="shared" si="382"/>
        <v>208.76302704769</v>
      </c>
      <c r="G625" s="328">
        <f t="shared" si="383"/>
        <v>2319.544709325698</v>
      </c>
      <c r="H625" s="313">
        <f t="shared" si="384"/>
        <v>0.02</v>
      </c>
      <c r="I625" s="328">
        <f t="shared" si="385"/>
        <v>3.3042980590205846</v>
      </c>
      <c r="J625" s="328">
        <f t="shared" si="375"/>
        <v>859</v>
      </c>
      <c r="K625" s="335">
        <f t="shared" si="386"/>
        <v>-1</v>
      </c>
      <c r="L625" s="323">
        <f t="shared" si="387"/>
        <v>3.4014313921610033</v>
      </c>
      <c r="M625" s="323">
        <f t="shared" si="388"/>
        <v>3.4114313921610036</v>
      </c>
      <c r="N625" s="328">
        <f t="shared" si="389"/>
        <v>-4.7517453928215048E-2</v>
      </c>
      <c r="O625" s="328">
        <f t="shared" si="390"/>
        <v>3.062837066290669E-2</v>
      </c>
      <c r="P625" s="332">
        <f t="shared" si="376"/>
        <v>47.876897253544115</v>
      </c>
      <c r="Q625" s="328">
        <f t="shared" si="391"/>
        <v>1480.1091618652322</v>
      </c>
      <c r="R625" s="277">
        <f>IF(H625&gt;0, rate1(1,$L$52,$L$51,$L$54,L625,$L$53,$L$50,P625),"")</f>
        <v>2122.018226305368</v>
      </c>
      <c r="S625" s="323">
        <f t="shared" si="392"/>
        <v>22.773026045860043</v>
      </c>
      <c r="T625" s="323">
        <f t="shared" si="393"/>
        <v>2.1824000866085443E-3</v>
      </c>
      <c r="U625" s="328">
        <f t="shared" si="394"/>
        <v>3.4214313921610033</v>
      </c>
      <c r="V625" s="336">
        <f t="shared" si="395"/>
        <v>3.4214313921610033</v>
      </c>
      <c r="W625" s="328">
        <f t="shared" si="396"/>
        <v>7.0433071827658011E-4</v>
      </c>
      <c r="X625" s="328">
        <f t="shared" si="397"/>
        <v>1501.3568351615827</v>
      </c>
      <c r="Y625" s="328">
        <f t="shared" si="377"/>
        <v>48.157993737779556</v>
      </c>
      <c r="Z625" s="108">
        <f>IF(H625&gt;0, rate1(1,$L$52,$L$51,$L$54,U625,$L$53,$L$50,Y625),"")</f>
        <v>2125.507293297308</v>
      </c>
      <c r="AA625" s="336">
        <f t="shared" si="398"/>
        <v>23.06202463568906</v>
      </c>
      <c r="AB625" s="336">
        <f t="shared" si="399"/>
        <v>-3.1925026370299936E-5</v>
      </c>
      <c r="AC625" s="328">
        <f t="shared" si="400"/>
        <v>2.1824000866085443E-3</v>
      </c>
      <c r="AD625" s="328">
        <f t="shared" si="401"/>
        <v>-9.1642225102181225</v>
      </c>
      <c r="AE625" s="328">
        <f t="shared" si="402"/>
        <v>91.670407003701484</v>
      </c>
      <c r="AF625" s="328">
        <f t="shared" si="403"/>
        <v>2168.5405161507065</v>
      </c>
      <c r="AG625" s="328">
        <f t="shared" si="404"/>
        <v>2164.4576610308591</v>
      </c>
      <c r="AH625" s="328">
        <f t="shared" si="405"/>
        <v>3.4016937045184856</v>
      </c>
      <c r="AI625" s="328">
        <f t="shared" si="406"/>
        <v>1.0284549206762974</v>
      </c>
      <c r="AJ625" s="328">
        <f t="shared" si="407"/>
        <v>10.88425775272408</v>
      </c>
      <c r="AK625" s="337">
        <f t="shared" si="408"/>
        <v>2000.4219836812774</v>
      </c>
      <c r="AL625" s="42">
        <f t="shared" si="378"/>
        <v>33.657595231747088</v>
      </c>
    </row>
    <row r="626" spans="2:38" ht="15" x14ac:dyDescent="0.15">
      <c r="B626" s="328">
        <f t="shared" si="379"/>
        <v>2168.5405161507065</v>
      </c>
      <c r="C626" s="328">
        <f t="shared" si="380"/>
        <v>2164.4576610308591</v>
      </c>
      <c r="D626" s="328">
        <f t="shared" si="381"/>
        <v>3.4016937045184856</v>
      </c>
      <c r="E626" s="328">
        <f t="shared" si="374"/>
        <v>208.59997484448701</v>
      </c>
      <c r="F626" s="328">
        <f t="shared" si="382"/>
        <v>208.65420317926703</v>
      </c>
      <c r="G626" s="328">
        <f t="shared" si="383"/>
        <v>2278.2104130913076</v>
      </c>
      <c r="H626" s="313">
        <f t="shared" si="384"/>
        <v>0.02</v>
      </c>
      <c r="I626" s="328">
        <f t="shared" si="385"/>
        <v>3.2662840958779271</v>
      </c>
      <c r="J626" s="328">
        <f t="shared" si="375"/>
        <v>859</v>
      </c>
      <c r="K626" s="335">
        <f t="shared" si="386"/>
        <v>-1</v>
      </c>
      <c r="L626" s="323">
        <f t="shared" si="387"/>
        <v>3.3816937045184856</v>
      </c>
      <c r="M626" s="323">
        <f t="shared" si="388"/>
        <v>3.3916937045184854</v>
      </c>
      <c r="N626" s="328">
        <f t="shared" si="389"/>
        <v>-4.7246965980553668E-2</v>
      </c>
      <c r="O626" s="328">
        <f t="shared" si="390"/>
        <v>3.062837066290669E-2</v>
      </c>
      <c r="P626" s="332">
        <f t="shared" si="376"/>
        <v>47.507193617953284</v>
      </c>
      <c r="Q626" s="328">
        <f t="shared" si="391"/>
        <v>1438.5485572682719</v>
      </c>
      <c r="R626" s="277">
        <f>IF(H626&gt;0, rate1(1,$L$52,$L$51,$L$54,L626,$L$53,$L$50,P626),"")</f>
        <v>2117.3554181428335</v>
      </c>
      <c r="S626" s="323">
        <f t="shared" si="392"/>
        <v>22.182314936734567</v>
      </c>
      <c r="T626" s="323">
        <f t="shared" si="393"/>
        <v>2.2304911489450826E-3</v>
      </c>
      <c r="U626" s="328">
        <f t="shared" si="394"/>
        <v>3.4016937045184856</v>
      </c>
      <c r="V626" s="336">
        <f t="shared" si="395"/>
        <v>3.4016937045184856</v>
      </c>
      <c r="W626" s="328">
        <f t="shared" si="396"/>
        <v>6.9622781669309575E-4</v>
      </c>
      <c r="X626" s="328">
        <f t="shared" si="397"/>
        <v>1459.5332452069802</v>
      </c>
      <c r="Y626" s="328">
        <f t="shared" si="377"/>
        <v>47.787745061446735</v>
      </c>
      <c r="Z626" s="108">
        <f>IF(H626&gt;0, rate1(1,$L$52,$L$51,$L$54,U626,$L$53,$L$50,Y626),"")</f>
        <v>2120.901567410338</v>
      </c>
      <c r="AA626" s="336">
        <f t="shared" si="398"/>
        <v>22.468267430438498</v>
      </c>
      <c r="AB626" s="336">
        <f t="shared" si="399"/>
        <v>-3.2430554489271846E-5</v>
      </c>
      <c r="AC626" s="328">
        <f t="shared" si="400"/>
        <v>2.2304911489450826E-3</v>
      </c>
      <c r="AD626" s="328">
        <f t="shared" si="401"/>
        <v>-8.9666349985110045</v>
      </c>
      <c r="AE626" s="328">
        <f t="shared" si="402"/>
        <v>89.550138972473121</v>
      </c>
      <c r="AF626" s="328">
        <f t="shared" si="403"/>
        <v>2168.4910386935771</v>
      </c>
      <c r="AG626" s="328">
        <f t="shared" si="404"/>
        <v>2164.4554305397101</v>
      </c>
      <c r="AH626" s="328">
        <f t="shared" si="405"/>
        <v>3.3819541624997056</v>
      </c>
      <c r="AI626" s="328">
        <f t="shared" si="406"/>
        <v>1.0534325649028173</v>
      </c>
      <c r="AJ626" s="328">
        <f t="shared" si="407"/>
        <v>10.884550372880998</v>
      </c>
      <c r="AK626" s="337">
        <f t="shared" si="408"/>
        <v>2000.4243692284474</v>
      </c>
      <c r="AL626" s="42">
        <f t="shared" si="378"/>
        <v>33.658478674523948</v>
      </c>
    </row>
    <row r="627" spans="2:38" ht="15" x14ac:dyDescent="0.15">
      <c r="B627" s="328">
        <f t="shared" si="379"/>
        <v>2168.4910386935771</v>
      </c>
      <c r="C627" s="328">
        <f t="shared" si="380"/>
        <v>2164.4554305397101</v>
      </c>
      <c r="D627" s="328">
        <f t="shared" si="381"/>
        <v>3.3819541624997056</v>
      </c>
      <c r="E627" s="328">
        <f t="shared" si="374"/>
        <v>208.49225664550693</v>
      </c>
      <c r="F627" s="328">
        <f t="shared" si="382"/>
        <v>208.54611574499697</v>
      </c>
      <c r="G627" s="328">
        <f t="shared" si="383"/>
        <v>2237.3875990670954</v>
      </c>
      <c r="H627" s="313">
        <f t="shared" si="384"/>
        <v>0.02</v>
      </c>
      <c r="I627" s="328">
        <f t="shared" si="385"/>
        <v>3.2284865230936703</v>
      </c>
      <c r="J627" s="328">
        <f t="shared" si="375"/>
        <v>859</v>
      </c>
      <c r="K627" s="335">
        <f t="shared" si="386"/>
        <v>-1</v>
      </c>
      <c r="L627" s="323">
        <f t="shared" si="387"/>
        <v>3.3619541624997056</v>
      </c>
      <c r="M627" s="323">
        <f t="shared" si="388"/>
        <v>3.3719541624997058</v>
      </c>
      <c r="N627" s="328">
        <f t="shared" si="389"/>
        <v>-4.697640573410311E-2</v>
      </c>
      <c r="O627" s="328">
        <f t="shared" si="390"/>
        <v>3.062837066290669E-2</v>
      </c>
      <c r="P627" s="332">
        <f t="shared" si="376"/>
        <v>47.138174309466827</v>
      </c>
      <c r="Q627" s="328">
        <f t="shared" si="391"/>
        <v>1397.5007802259884</v>
      </c>
      <c r="R627" s="277">
        <f>IF(H627&gt;0, rate1(1,$L$52,$L$51,$L$54,L627,$L$53,$L$50,P627),"")</f>
        <v>2112.6153578848166</v>
      </c>
      <c r="S627" s="323">
        <f t="shared" si="392"/>
        <v>21.597711327554215</v>
      </c>
      <c r="T627" s="323">
        <f t="shared" si="393"/>
        <v>2.2806614282073791E-3</v>
      </c>
      <c r="U627" s="328">
        <f t="shared" si="394"/>
        <v>3.3819541624997056</v>
      </c>
      <c r="V627" s="336">
        <f t="shared" si="395"/>
        <v>3.3819541624997056</v>
      </c>
      <c r="W627" s="328">
        <f t="shared" si="396"/>
        <v>6.881710400055141E-4</v>
      </c>
      <c r="X627" s="328">
        <f t="shared" si="397"/>
        <v>1418.2243953394359</v>
      </c>
      <c r="Y627" s="328">
        <f t="shared" si="377"/>
        <v>47.418178541120575</v>
      </c>
      <c r="Z627" s="108">
        <f>IF(H627&gt;0, rate1(1,$L$52,$L$51,$L$54,U627,$L$53,$L$50,Y627),"")</f>
        <v>2116.2199595304246</v>
      </c>
      <c r="AA627" s="336">
        <f t="shared" si="398"/>
        <v>21.88065160259023</v>
      </c>
      <c r="AB627" s="336">
        <f t="shared" si="399"/>
        <v>-3.2957354641181164E-5</v>
      </c>
      <c r="AC627" s="328">
        <f t="shared" si="400"/>
        <v>2.2806614282073791E-3</v>
      </c>
      <c r="AD627" s="328">
        <f t="shared" si="401"/>
        <v>-8.7693858249359646</v>
      </c>
      <c r="AE627" s="328">
        <f t="shared" si="402"/>
        <v>87.449568686301404</v>
      </c>
      <c r="AF627" s="328">
        <f t="shared" si="403"/>
        <v>2168.4417816264149</v>
      </c>
      <c r="AG627" s="328">
        <f t="shared" si="404"/>
        <v>2164.4531498782817</v>
      </c>
      <c r="AH627" s="328">
        <f t="shared" si="405"/>
        <v>3.3622127639155037</v>
      </c>
      <c r="AI627" s="328">
        <f t="shared" si="406"/>
        <v>1.0795440919689294</v>
      </c>
      <c r="AJ627" s="328">
        <f t="shared" si="407"/>
        <v>10.884850246239878</v>
      </c>
      <c r="AK627" s="337">
        <f t="shared" si="408"/>
        <v>2000.4267691694863</v>
      </c>
      <c r="AL627" s="42">
        <f t="shared" si="378"/>
        <v>33.659383573097202</v>
      </c>
    </row>
    <row r="628" spans="2:38" ht="15" x14ac:dyDescent="0.15">
      <c r="B628" s="328">
        <f t="shared" si="379"/>
        <v>2168.4417816264149</v>
      </c>
      <c r="C628" s="328">
        <f t="shared" si="380"/>
        <v>2164.4531498782817</v>
      </c>
      <c r="D628" s="328">
        <f t="shared" si="381"/>
        <v>3.3622127639155037</v>
      </c>
      <c r="E628" s="328">
        <f t="shared" si="374"/>
        <v>208.38528125275047</v>
      </c>
      <c r="F628" s="328">
        <f t="shared" si="382"/>
        <v>208.4387689491287</v>
      </c>
      <c r="G628" s="328">
        <f t="shared" si="383"/>
        <v>2197.0725841893563</v>
      </c>
      <c r="H628" s="313">
        <f t="shared" si="384"/>
        <v>0.02</v>
      </c>
      <c r="I628" s="328">
        <f t="shared" si="385"/>
        <v>3.1909053985065841</v>
      </c>
      <c r="J628" s="328">
        <f t="shared" si="375"/>
        <v>859</v>
      </c>
      <c r="K628" s="335">
        <f t="shared" si="386"/>
        <v>-1</v>
      </c>
      <c r="L628" s="323">
        <f t="shared" si="387"/>
        <v>3.3422127639155037</v>
      </c>
      <c r="M628" s="323">
        <f t="shared" si="388"/>
        <v>3.3522127639155039</v>
      </c>
      <c r="N628" s="328">
        <f t="shared" si="389"/>
        <v>-4.6705773145641061E-2</v>
      </c>
      <c r="O628" s="328">
        <f t="shared" si="390"/>
        <v>3.062837066290669E-2</v>
      </c>
      <c r="P628" s="332">
        <f t="shared" si="376"/>
        <v>46.769842295466802</v>
      </c>
      <c r="Q628" s="328">
        <f t="shared" si="391"/>
        <v>1356.9621478146196</v>
      </c>
      <c r="R628" s="277">
        <f>IF(H628&gt;0, rate1(1,$L$52,$L$51,$L$54,L628,$L$53,$L$50,P628),"")</f>
        <v>2107.7961739110201</v>
      </c>
      <c r="S628" s="323">
        <f t="shared" si="392"/>
        <v>21.019153760137893</v>
      </c>
      <c r="T628" s="323">
        <f t="shared" si="393"/>
        <v>2.3330543191411777E-3</v>
      </c>
      <c r="U628" s="328">
        <f t="shared" si="394"/>
        <v>3.3622127639155037</v>
      </c>
      <c r="V628" s="336">
        <f t="shared" si="395"/>
        <v>3.3622127639155037</v>
      </c>
      <c r="W628" s="328">
        <f t="shared" si="396"/>
        <v>6.8016040052842897E-4</v>
      </c>
      <c r="X628" s="328">
        <f t="shared" si="397"/>
        <v>1377.4265954384941</v>
      </c>
      <c r="Y628" s="328">
        <f t="shared" si="377"/>
        <v>47.049297122775677</v>
      </c>
      <c r="Z628" s="108">
        <f>IF(H628&gt;0, rate1(1,$L$52,$L$51,$L$54,U628,$L$53,$L$50,Y628),"")</f>
        <v>2111.4606416668953</v>
      </c>
      <c r="AA628" s="336">
        <f t="shared" si="398"/>
        <v>21.299116028774552</v>
      </c>
      <c r="AB628" s="336">
        <f t="shared" si="399"/>
        <v>-3.350689752028034E-5</v>
      </c>
      <c r="AC628" s="328">
        <f t="shared" si="400"/>
        <v>2.3330543191411777E-3</v>
      </c>
      <c r="AD628" s="328">
        <f t="shared" si="401"/>
        <v>-8.5724536440978429</v>
      </c>
      <c r="AE628" s="328">
        <f t="shared" si="402"/>
        <v>85.368146466888902</v>
      </c>
      <c r="AF628" s="328">
        <f t="shared" si="403"/>
        <v>2168.3927427989502</v>
      </c>
      <c r="AG628" s="328">
        <f t="shared" si="404"/>
        <v>2164.4508168239627</v>
      </c>
      <c r="AH628" s="328">
        <f t="shared" si="405"/>
        <v>3.3424695065402261</v>
      </c>
      <c r="AI628" s="328">
        <f t="shared" si="406"/>
        <v>1.1068690360188815</v>
      </c>
      <c r="AJ628" s="328">
        <f t="shared" si="407"/>
        <v>10.885157709860994</v>
      </c>
      <c r="AK628" s="337">
        <f t="shared" si="408"/>
        <v>2000.4291845280504</v>
      </c>
      <c r="AL628" s="42">
        <f t="shared" si="378"/>
        <v>33.660310901472201</v>
      </c>
    </row>
    <row r="629" spans="2:38" ht="15" x14ac:dyDescent="0.15">
      <c r="B629" s="328">
        <f t="shared" si="379"/>
        <v>2168.3927427989502</v>
      </c>
      <c r="C629" s="328">
        <f t="shared" si="380"/>
        <v>2164.4508168239627</v>
      </c>
      <c r="D629" s="328">
        <f t="shared" si="381"/>
        <v>3.3424695065402261</v>
      </c>
      <c r="E629" s="328">
        <f t="shared" si="374"/>
        <v>208.27905328918263</v>
      </c>
      <c r="F629" s="328">
        <f t="shared" si="382"/>
        <v>208.33216727096655</v>
      </c>
      <c r="G629" s="328">
        <f t="shared" si="383"/>
        <v>2157.2616988148775</v>
      </c>
      <c r="H629" s="313">
        <f t="shared" si="384"/>
        <v>0.02</v>
      </c>
      <c r="I629" s="328">
        <f t="shared" si="385"/>
        <v>3.1535407799899988</v>
      </c>
      <c r="J629" s="328">
        <f t="shared" si="375"/>
        <v>859</v>
      </c>
      <c r="K629" s="335">
        <f t="shared" si="386"/>
        <v>-1</v>
      </c>
      <c r="L629" s="323">
        <f t="shared" si="387"/>
        <v>3.3224695065402261</v>
      </c>
      <c r="M629" s="323">
        <f t="shared" si="388"/>
        <v>3.3324695065402263</v>
      </c>
      <c r="N629" s="328">
        <f t="shared" si="389"/>
        <v>-4.6435068171412297E-2</v>
      </c>
      <c r="O629" s="328">
        <f t="shared" si="390"/>
        <v>3.062837066290669E-2</v>
      </c>
      <c r="P629" s="332">
        <f t="shared" si="376"/>
        <v>46.402200572126802</v>
      </c>
      <c r="Q629" s="328">
        <f t="shared" si="391"/>
        <v>1316.9289906027388</v>
      </c>
      <c r="R629" s="277">
        <f>IF(H629&gt;0, rate1(1,$L$52,$L$51,$L$54,L629,$L$53,$L$50,P629),"")</f>
        <v>2102.8959344989798</v>
      </c>
      <c r="S629" s="323">
        <f t="shared" si="392"/>
        <v>20.446580305764545</v>
      </c>
      <c r="T629" s="323">
        <f t="shared" si="393"/>
        <v>2.3878269310747434E-3</v>
      </c>
      <c r="U629" s="328">
        <f t="shared" si="394"/>
        <v>3.3424695065402261</v>
      </c>
      <c r="V629" s="336">
        <f t="shared" si="395"/>
        <v>3.3424695065402261</v>
      </c>
      <c r="W629" s="328">
        <f t="shared" si="396"/>
        <v>6.7219591060307948E-4</v>
      </c>
      <c r="X629" s="328">
        <f t="shared" si="397"/>
        <v>1337.1361688724151</v>
      </c>
      <c r="Y629" s="328">
        <f t="shared" si="377"/>
        <v>46.681103780837432</v>
      </c>
      <c r="Z629" s="108">
        <f>IF(H629&gt;0, rate1(1,$L$52,$L$51,$L$54,U629,$L$53,$L$50,Y629),"")</f>
        <v>2106.6217274665869</v>
      </c>
      <c r="AA629" s="336">
        <f t="shared" si="398"/>
        <v>20.723599137566652</v>
      </c>
      <c r="AB629" s="336">
        <f t="shared" si="399"/>
        <v>-3.4080793566868745E-5</v>
      </c>
      <c r="AC629" s="328">
        <f t="shared" si="400"/>
        <v>2.3878269310747434E-3</v>
      </c>
      <c r="AD629" s="328">
        <f t="shared" si="401"/>
        <v>-8.3758164127071577</v>
      </c>
      <c r="AE629" s="328">
        <f t="shared" si="402"/>
        <v>83.305307195215534</v>
      </c>
      <c r="AF629" s="328">
        <f t="shared" si="403"/>
        <v>2168.3439199038476</v>
      </c>
      <c r="AG629" s="328">
        <f t="shared" si="404"/>
        <v>2164.4484289970314</v>
      </c>
      <c r="AH629" s="328">
        <f t="shared" si="405"/>
        <v>3.3227243881112112</v>
      </c>
      <c r="AI629" s="328">
        <f t="shared" si="406"/>
        <v>1.1354945776922856</v>
      </c>
      <c r="AJ629" s="328">
        <f t="shared" si="407"/>
        <v>10.885473125021464</v>
      </c>
      <c r="AK629" s="337">
        <f t="shared" si="408"/>
        <v>2000.4316163996637</v>
      </c>
      <c r="AL629" s="42">
        <f t="shared" si="378"/>
        <v>33.661261701974141</v>
      </c>
    </row>
    <row r="630" spans="2:38" ht="15" x14ac:dyDescent="0.15">
      <c r="B630" s="328">
        <f t="shared" si="379"/>
        <v>2168.3439199038476</v>
      </c>
      <c r="C630" s="328">
        <f t="shared" si="380"/>
        <v>2164.4484289970314</v>
      </c>
      <c r="D630" s="328">
        <f t="shared" si="381"/>
        <v>3.3227243881112112</v>
      </c>
      <c r="E630" s="328">
        <f t="shared" si="374"/>
        <v>208.17357769256756</v>
      </c>
      <c r="F630" s="328">
        <f t="shared" si="382"/>
        <v>208.22631549087509</v>
      </c>
      <c r="G630" s="328">
        <f t="shared" si="383"/>
        <v>2117.9512867364742</v>
      </c>
      <c r="H630" s="313">
        <f t="shared" si="384"/>
        <v>0.02</v>
      </c>
      <c r="I630" s="328">
        <f t="shared" si="385"/>
        <v>3.1163927254528971</v>
      </c>
      <c r="J630" s="328">
        <f t="shared" si="375"/>
        <v>859</v>
      </c>
      <c r="K630" s="335">
        <f t="shared" si="386"/>
        <v>-1</v>
      </c>
      <c r="L630" s="323">
        <f t="shared" si="387"/>
        <v>3.3027243881112112</v>
      </c>
      <c r="M630" s="323">
        <f t="shared" si="388"/>
        <v>3.3127243881112109</v>
      </c>
      <c r="N630" s="328">
        <f t="shared" si="389"/>
        <v>-4.6164290767139349E-2</v>
      </c>
      <c r="O630" s="328">
        <f t="shared" si="390"/>
        <v>3.062837066290669E-2</v>
      </c>
      <c r="P630" s="332">
        <f t="shared" si="376"/>
        <v>46.035252164874215</v>
      </c>
      <c r="Q630" s="328">
        <f t="shared" si="391"/>
        <v>1277.3976526743863</v>
      </c>
      <c r="R630" s="277">
        <f>IF(H630&gt;0, rate1(1,$L$52,$L$51,$L$54,L630,$L$53,$L$50,P630),"")</f>
        <v>2097.9126454084244</v>
      </c>
      <c r="S630" s="323">
        <f t="shared" si="392"/>
        <v>19.879928531878182</v>
      </c>
      <c r="T630" s="323">
        <f t="shared" si="393"/>
        <v>2.4451517752936596E-3</v>
      </c>
      <c r="U630" s="328">
        <f t="shared" si="394"/>
        <v>3.3227243881112112</v>
      </c>
      <c r="V630" s="336">
        <f t="shared" si="395"/>
        <v>3.3227243881112112</v>
      </c>
      <c r="W630" s="328">
        <f t="shared" si="396"/>
        <v>6.6427758257248115E-4</v>
      </c>
      <c r="X630" s="328">
        <f t="shared" si="397"/>
        <v>1297.3494525160895</v>
      </c>
      <c r="Y630" s="328">
        <f t="shared" si="377"/>
        <v>46.313601518636865</v>
      </c>
      <c r="Z630" s="108">
        <f>IF(H630&gt;0, rate1(1,$L$52,$L$51,$L$54,U630,$L$53,$L$50,Y630),"")</f>
        <v>2101.7012698818398</v>
      </c>
      <c r="AA630" s="336">
        <f t="shared" si="398"/>
        <v>20.154038877553894</v>
      </c>
      <c r="AB630" s="336">
        <f t="shared" si="399"/>
        <v>-3.4680809975327464E-5</v>
      </c>
      <c r="AC630" s="328">
        <f t="shared" si="400"/>
        <v>2.4451517752936596E-3</v>
      </c>
      <c r="AD630" s="328">
        <f t="shared" si="401"/>
        <v>-8.1794513543430352</v>
      </c>
      <c r="AE630" s="328">
        <f t="shared" si="402"/>
        <v>81.260469078985537</v>
      </c>
      <c r="AF630" s="328">
        <f t="shared" si="403"/>
        <v>2168.2953104613052</v>
      </c>
      <c r="AG630" s="328">
        <f t="shared" si="404"/>
        <v>2164.4459838452563</v>
      </c>
      <c r="AH630" s="328">
        <f t="shared" si="405"/>
        <v>3.3029774063272779</v>
      </c>
      <c r="AI630" s="328">
        <f t="shared" si="406"/>
        <v>1.1655164864205458</v>
      </c>
      <c r="AJ630" s="328">
        <f t="shared" si="407"/>
        <v>10.885796879601026</v>
      </c>
      <c r="AK630" s="337">
        <f t="shared" si="408"/>
        <v>2000.4340659586253</v>
      </c>
      <c r="AL630" s="42">
        <f t="shared" si="378"/>
        <v>33.66223709181638</v>
      </c>
    </row>
    <row r="631" spans="2:38" ht="15" x14ac:dyDescent="0.15">
      <c r="B631" s="328">
        <f t="shared" si="379"/>
        <v>2168.2953104613052</v>
      </c>
      <c r="C631" s="328">
        <f t="shared" si="380"/>
        <v>2164.4459838452563</v>
      </c>
      <c r="D631" s="328">
        <f t="shared" si="381"/>
        <v>3.3029774063272779</v>
      </c>
      <c r="E631" s="328">
        <f t="shared" si="374"/>
        <v>208.0688597463153</v>
      </c>
      <c r="F631" s="328">
        <f t="shared" si="382"/>
        <v>208.12121871944143</v>
      </c>
      <c r="G631" s="328">
        <f t="shared" si="383"/>
        <v>2079.1377052077287</v>
      </c>
      <c r="H631" s="313">
        <f t="shared" si="384"/>
        <v>0.02</v>
      </c>
      <c r="I631" s="328">
        <f t="shared" si="385"/>
        <v>3.0794612928391873</v>
      </c>
      <c r="J631" s="328">
        <f t="shared" si="375"/>
        <v>859</v>
      </c>
      <c r="K631" s="335">
        <f t="shared" si="386"/>
        <v>-1</v>
      </c>
      <c r="L631" s="323">
        <f t="shared" si="387"/>
        <v>3.2829774063272779</v>
      </c>
      <c r="M631" s="323">
        <f t="shared" si="388"/>
        <v>3.2929774063272781</v>
      </c>
      <c r="N631" s="328">
        <f t="shared" si="389"/>
        <v>-4.5893440887984305E-2</v>
      </c>
      <c r="O631" s="328">
        <f t="shared" si="390"/>
        <v>3.062837066290669E-2</v>
      </c>
      <c r="P631" s="332">
        <f t="shared" si="376"/>
        <v>45.669000128844296</v>
      </c>
      <c r="Q631" s="328">
        <f t="shared" si="391"/>
        <v>1238.3644916623798</v>
      </c>
      <c r="R631" s="277">
        <f>IF(H631&gt;0, rate1(1,$L$52,$L$51,$L$54,L631,$L$53,$L$50,P631),"")</f>
        <v>2092.8442473483337</v>
      </c>
      <c r="S631" s="323">
        <f t="shared" si="392"/>
        <v>19.319135466805786</v>
      </c>
      <c r="T631" s="323">
        <f t="shared" si="393"/>
        <v>2.5052187081176986E-3</v>
      </c>
      <c r="U631" s="328">
        <f t="shared" si="394"/>
        <v>3.3029774063272779</v>
      </c>
      <c r="V631" s="336">
        <f t="shared" si="395"/>
        <v>3.3029774063272779</v>
      </c>
      <c r="W631" s="328">
        <f t="shared" si="396"/>
        <v>6.5640542879563668E-4</v>
      </c>
      <c r="X631" s="328">
        <f t="shared" si="397"/>
        <v>1258.0627967783867</v>
      </c>
      <c r="Y631" s="328">
        <f t="shared" si="377"/>
        <v>45.94679336885693</v>
      </c>
      <c r="Z631" s="108">
        <f>IF(H631&gt;0, rate1(1,$L$52,$L$51,$L$54,U631,$L$53,$L$50,Y631),"")</f>
        <v>2096.6972587259229</v>
      </c>
      <c r="AA631" s="336">
        <f t="shared" si="398"/>
        <v>19.590372683511546</v>
      </c>
      <c r="AB631" s="336">
        <f t="shared" si="399"/>
        <v>-3.5308890250372744E-5</v>
      </c>
      <c r="AC631" s="328">
        <f t="shared" si="400"/>
        <v>2.5052187081176986E-3</v>
      </c>
      <c r="AD631" s="328">
        <f t="shared" si="401"/>
        <v>-7.9833349220943042</v>
      </c>
      <c r="AE631" s="328">
        <f t="shared" si="402"/>
        <v>79.233032317849819</v>
      </c>
      <c r="AF631" s="328">
        <f t="shared" si="403"/>
        <v>2168.2469118017093</v>
      </c>
      <c r="AG631" s="328">
        <f t="shared" si="404"/>
        <v>2164.4434786265483</v>
      </c>
      <c r="AH631" s="328">
        <f t="shared" si="405"/>
        <v>3.2832285588481445</v>
      </c>
      <c r="AI631" s="328">
        <f t="shared" si="406"/>
        <v>1.1970402055919114</v>
      </c>
      <c r="AJ631" s="328">
        <f t="shared" si="407"/>
        <v>10.886129390769247</v>
      </c>
      <c r="AK631" s="337">
        <f t="shared" si="408"/>
        <v>2000.4365344657674</v>
      </c>
      <c r="AL631" s="42">
        <f t="shared" si="378"/>
        <v>33.663238270478217</v>
      </c>
    </row>
    <row r="632" spans="2:38" ht="15" x14ac:dyDescent="0.15">
      <c r="B632" s="328">
        <f t="shared" si="379"/>
        <v>2168.2469118017093</v>
      </c>
      <c r="C632" s="328">
        <f t="shared" si="380"/>
        <v>2164.4434786265483</v>
      </c>
      <c r="D632" s="328">
        <f t="shared" si="381"/>
        <v>3.2832285588481445</v>
      </c>
      <c r="E632" s="328">
        <f t="shared" si="374"/>
        <v>207.96490511423383</v>
      </c>
      <c r="F632" s="328">
        <f t="shared" si="382"/>
        <v>208.01688243027456</v>
      </c>
      <c r="G632" s="328">
        <f t="shared" si="383"/>
        <v>2040.8173249824117</v>
      </c>
      <c r="H632" s="313">
        <f t="shared" si="384"/>
        <v>0.02</v>
      </c>
      <c r="I632" s="328">
        <f t="shared" si="385"/>
        <v>3.0427465401287921</v>
      </c>
      <c r="J632" s="328">
        <f t="shared" si="375"/>
        <v>859</v>
      </c>
      <c r="K632" s="335">
        <f t="shared" si="386"/>
        <v>-1</v>
      </c>
      <c r="L632" s="323">
        <f t="shared" si="387"/>
        <v>3.2632285588481444</v>
      </c>
      <c r="M632" s="323">
        <f t="shared" si="388"/>
        <v>3.2732285588481442</v>
      </c>
      <c r="N632" s="328">
        <f t="shared" si="389"/>
        <v>-4.5622518488563912E-2</v>
      </c>
      <c r="O632" s="328">
        <f t="shared" si="390"/>
        <v>3.062837066290669E-2</v>
      </c>
      <c r="P632" s="332">
        <f t="shared" si="376"/>
        <v>45.303447549362424</v>
      </c>
      <c r="Q632" s="328">
        <f t="shared" si="391"/>
        <v>1199.8258787977675</v>
      </c>
      <c r="R632" s="277">
        <f>IF(H632&gt;0, rate1(1,$L$52,$L$51,$L$54,L632,$L$53,$L$50,P632),"")</f>
        <v>2087.6886133205362</v>
      </c>
      <c r="S632" s="323">
        <f t="shared" si="392"/>
        <v>18.764137562417122</v>
      </c>
      <c r="T632" s="323">
        <f t="shared" si="393"/>
        <v>2.5682371760667772E-3</v>
      </c>
      <c r="U632" s="328">
        <f t="shared" si="394"/>
        <v>3.2832285588481445</v>
      </c>
      <c r="V632" s="336">
        <f t="shared" si="395"/>
        <v>3.2832285588481445</v>
      </c>
      <c r="W632" s="328">
        <f t="shared" si="396"/>
        <v>6.4857946161733793E-4</v>
      </c>
      <c r="X632" s="328">
        <f t="shared" si="397"/>
        <v>1219.2725656445823</v>
      </c>
      <c r="Y632" s="328">
        <f t="shared" si="377"/>
        <v>45.580682394006928</v>
      </c>
      <c r="Z632" s="108">
        <f>IF(H632&gt;0, rate1(1,$L$52,$L$51,$L$54,U632,$L$53,$L$50,Y632),"")</f>
        <v>2091.607618110012</v>
      </c>
      <c r="AA632" s="336">
        <f t="shared" si="398"/>
        <v>19.032537440620029</v>
      </c>
      <c r="AB632" s="336">
        <f t="shared" si="399"/>
        <v>-3.5967176763285137E-5</v>
      </c>
      <c r="AC632" s="328">
        <f t="shared" si="400"/>
        <v>2.5682371760667772E-3</v>
      </c>
      <c r="AD632" s="328">
        <f t="shared" si="401"/>
        <v>-7.7874427589393234</v>
      </c>
      <c r="AE632" s="328">
        <f t="shared" si="402"/>
        <v>77.222377656081335</v>
      </c>
      <c r="AF632" s="328">
        <f t="shared" si="403"/>
        <v>2168.1987210460447</v>
      </c>
      <c r="AG632" s="328">
        <f t="shared" si="404"/>
        <v>2164.4409103893722</v>
      </c>
      <c r="AH632" s="328">
        <f t="shared" si="405"/>
        <v>3.263477843293431</v>
      </c>
      <c r="AI632" s="328">
        <f t="shared" si="406"/>
        <v>1.2301821065076908</v>
      </c>
      <c r="AJ632" s="328">
        <f t="shared" si="407"/>
        <v>10.886471108021054</v>
      </c>
      <c r="AK632" s="337">
        <f t="shared" si="408"/>
        <v>2000.4390232771934</v>
      </c>
      <c r="AL632" s="42">
        <f t="shared" si="378"/>
        <v>33.664266528014821</v>
      </c>
    </row>
    <row r="633" spans="2:38" ht="15" x14ac:dyDescent="0.15">
      <c r="B633" s="328">
        <f t="shared" si="379"/>
        <v>2168.1987210460447</v>
      </c>
      <c r="C633" s="328">
        <f t="shared" si="380"/>
        <v>2164.4409103893722</v>
      </c>
      <c r="D633" s="328">
        <f t="shared" si="381"/>
        <v>3.263477843293431</v>
      </c>
      <c r="E633" s="328">
        <f t="shared" si="374"/>
        <v>207.86171987977207</v>
      </c>
      <c r="F633" s="328">
        <f t="shared" si="382"/>
        <v>207.91331249700295</v>
      </c>
      <c r="G633" s="328">
        <f t="shared" si="383"/>
        <v>2002.9865303681067</v>
      </c>
      <c r="H633" s="313">
        <f t="shared" si="384"/>
        <v>0.02</v>
      </c>
      <c r="I633" s="328">
        <f t="shared" si="385"/>
        <v>3.0062485253380147</v>
      </c>
      <c r="J633" s="328">
        <f t="shared" si="375"/>
        <v>859</v>
      </c>
      <c r="K633" s="335">
        <f t="shared" si="386"/>
        <v>-1</v>
      </c>
      <c r="L633" s="323">
        <f t="shared" si="387"/>
        <v>3.243477843293431</v>
      </c>
      <c r="M633" s="323">
        <f t="shared" si="388"/>
        <v>3.2534778432934308</v>
      </c>
      <c r="N633" s="328">
        <f t="shared" si="389"/>
        <v>-4.5351523522911386E-2</v>
      </c>
      <c r="O633" s="328">
        <f t="shared" si="390"/>
        <v>3.062837066290669E-2</v>
      </c>
      <c r="P633" s="332">
        <f t="shared" si="376"/>
        <v>44.938597542429811</v>
      </c>
      <c r="Q633" s="328">
        <f t="shared" si="391"/>
        <v>1161.7781989748594</v>
      </c>
      <c r="R633" s="277">
        <f>IF(H633&gt;0, rate1(1,$L$52,$L$51,$L$54,L633,$L$53,$L$50,P633),"")</f>
        <v>2082.4435458324042</v>
      </c>
      <c r="S633" s="323">
        <f t="shared" si="392"/>
        <v>18.21487065454944</v>
      </c>
      <c r="T633" s="323">
        <f t="shared" si="393"/>
        <v>2.63443881937772E-3</v>
      </c>
      <c r="U633" s="328">
        <f t="shared" si="394"/>
        <v>3.263477843293431</v>
      </c>
      <c r="V633" s="336">
        <f t="shared" si="395"/>
        <v>3.263477843293431</v>
      </c>
      <c r="W633" s="328">
        <f t="shared" si="396"/>
        <v>6.4079969341257481E-4</v>
      </c>
      <c r="X633" s="328">
        <f t="shared" si="397"/>
        <v>1180.9751367333322</v>
      </c>
      <c r="Y633" s="328">
        <f t="shared" si="377"/>
        <v>45.215271686899897</v>
      </c>
      <c r="Z633" s="108">
        <f>IF(H633&gt;0, rate1(1,$L$52,$L$51,$L$54,U633,$L$53,$L$50,Y633),"")</f>
        <v>2086.4302037546286</v>
      </c>
      <c r="AA633" s="336">
        <f t="shared" si="398"/>
        <v>18.480469446557045</v>
      </c>
      <c r="AB633" s="336">
        <f t="shared" si="399"/>
        <v>-3.665803686632608E-5</v>
      </c>
      <c r="AC633" s="328">
        <f t="shared" si="400"/>
        <v>2.63443881937772E-3</v>
      </c>
      <c r="AD633" s="328">
        <f t="shared" si="401"/>
        <v>-7.5917496557100517</v>
      </c>
      <c r="AE633" s="328">
        <f t="shared" si="402"/>
        <v>75.227864814423214</v>
      </c>
      <c r="AF633" s="328">
        <f t="shared" si="403"/>
        <v>2168.1507350837023</v>
      </c>
      <c r="AG633" s="328">
        <f t="shared" si="404"/>
        <v>2164.4382759505529</v>
      </c>
      <c r="AH633" s="328">
        <f t="shared" si="405"/>
        <v>3.2437252572414237</v>
      </c>
      <c r="AI633" s="328">
        <f t="shared" si="406"/>
        <v>1.2650709425713</v>
      </c>
      <c r="AJ633" s="328">
        <f t="shared" si="407"/>
        <v>10.886822516616212</v>
      </c>
      <c r="AK633" s="337">
        <f t="shared" si="408"/>
        <v>2000.4415338541494</v>
      </c>
      <c r="AL633" s="42">
        <f t="shared" si="378"/>
        <v>33.66532325444431</v>
      </c>
    </row>
    <row r="634" spans="2:38" ht="15" x14ac:dyDescent="0.15">
      <c r="B634" s="328">
        <f t="shared" si="379"/>
        <v>2168.1507350837023</v>
      </c>
      <c r="C634" s="328">
        <f t="shared" si="380"/>
        <v>2164.4382759505529</v>
      </c>
      <c r="D634" s="328">
        <f t="shared" si="381"/>
        <v>3.2437252572414237</v>
      </c>
      <c r="E634" s="328">
        <f t="shared" si="374"/>
        <v>207.75931059047701</v>
      </c>
      <c r="F634" s="328">
        <f t="shared" si="382"/>
        <v>207.81051523512454</v>
      </c>
      <c r="G634" s="328">
        <f t="shared" si="383"/>
        <v>1965.6417192967378</v>
      </c>
      <c r="H634" s="313">
        <f t="shared" si="384"/>
        <v>0.02</v>
      </c>
      <c r="I634" s="328">
        <f t="shared" si="385"/>
        <v>2.9699673065195387</v>
      </c>
      <c r="J634" s="328">
        <f t="shared" si="375"/>
        <v>859</v>
      </c>
      <c r="K634" s="335">
        <f t="shared" si="386"/>
        <v>-1</v>
      </c>
      <c r="L634" s="323">
        <f t="shared" si="387"/>
        <v>3.2237252572414237</v>
      </c>
      <c r="M634" s="323">
        <f t="shared" si="388"/>
        <v>3.2337252572414235</v>
      </c>
      <c r="N634" s="328">
        <f t="shared" si="389"/>
        <v>-4.5080455944465747E-2</v>
      </c>
      <c r="O634" s="328">
        <f t="shared" si="390"/>
        <v>3.062837066290669E-2</v>
      </c>
      <c r="P634" s="332">
        <f t="shared" si="376"/>
        <v>44.574453255216021</v>
      </c>
      <c r="Q634" s="328">
        <f t="shared" si="391"/>
        <v>1124.2178508349741</v>
      </c>
      <c r="R634" s="277">
        <f>IF(H634&gt;0, rate1(1,$L$52,$L$51,$L$54,L634,$L$53,$L$50,P634),"")</f>
        <v>2077.106773971128</v>
      </c>
      <c r="S634" s="323">
        <f t="shared" si="392"/>
        <v>17.671269921059064</v>
      </c>
      <c r="T634" s="323">
        <f t="shared" si="393"/>
        <v>2.7040805024409293E-3</v>
      </c>
      <c r="U634" s="328">
        <f t="shared" si="394"/>
        <v>3.2437252572414237</v>
      </c>
      <c r="V634" s="336">
        <f t="shared" si="395"/>
        <v>3.2437252572414237</v>
      </c>
      <c r="W634" s="328">
        <f t="shared" si="396"/>
        <v>6.3306613655811361E-4</v>
      </c>
      <c r="X634" s="328">
        <f t="shared" si="397"/>
        <v>1143.1669013710018</v>
      </c>
      <c r="Y634" s="328">
        <f t="shared" si="377"/>
        <v>44.850564371136883</v>
      </c>
      <c r="Z634" s="108">
        <f>IF(H634&gt;0, rate1(1,$L$52,$L$51,$L$54,U634,$L$53,$L$50,Y634),"")</f>
        <v>2081.1628001683725</v>
      </c>
      <c r="AA634" s="336">
        <f t="shared" si="398"/>
        <v>17.934104371332115</v>
      </c>
      <c r="AB634" s="336">
        <f t="shared" si="399"/>
        <v>-3.7384093228445932E-5</v>
      </c>
      <c r="AC634" s="328">
        <f t="shared" si="400"/>
        <v>2.7040805024409293E-3</v>
      </c>
      <c r="AD634" s="328">
        <f t="shared" si="401"/>
        <v>-7.3962295064611894</v>
      </c>
      <c r="AE634" s="328">
        <f t="shared" si="402"/>
        <v>73.248830794623899</v>
      </c>
      <c r="AF634" s="328">
        <f t="shared" si="403"/>
        <v>2168.1029505472552</v>
      </c>
      <c r="AG634" s="328">
        <f t="shared" si="404"/>
        <v>2164.4355718700504</v>
      </c>
      <c r="AH634" s="328">
        <f t="shared" si="405"/>
        <v>3.223970798228593</v>
      </c>
      <c r="AI634" s="328">
        <f t="shared" si="406"/>
        <v>1.3018495420296177</v>
      </c>
      <c r="AJ634" s="328">
        <f t="shared" si="407"/>
        <v>10.887184141488998</v>
      </c>
      <c r="AK634" s="337">
        <f t="shared" si="408"/>
        <v>2000.4440677742073</v>
      </c>
      <c r="AL634" s="42">
        <f t="shared" si="378"/>
        <v>33.666409950383979</v>
      </c>
    </row>
    <row r="635" spans="2:38" ht="15" x14ac:dyDescent="0.15">
      <c r="B635" s="328">
        <f t="shared" si="379"/>
        <v>2168.1029505472552</v>
      </c>
      <c r="C635" s="328">
        <f t="shared" si="380"/>
        <v>2164.4355718700504</v>
      </c>
      <c r="D635" s="328">
        <f t="shared" si="381"/>
        <v>3.223970798228593</v>
      </c>
      <c r="E635" s="328">
        <f t="shared" si="374"/>
        <v>207.65768430852992</v>
      </c>
      <c r="F635" s="328">
        <f t="shared" si="382"/>
        <v>207.70849744950345</v>
      </c>
      <c r="G635" s="328">
        <f t="shared" si="383"/>
        <v>1928.7793034168153</v>
      </c>
      <c r="H635" s="313">
        <f t="shared" si="384"/>
        <v>0.02</v>
      </c>
      <c r="I635" s="328">
        <f t="shared" si="385"/>
        <v>2.9339029417638813</v>
      </c>
      <c r="J635" s="328">
        <f t="shared" si="375"/>
        <v>859</v>
      </c>
      <c r="K635" s="335">
        <f t="shared" si="386"/>
        <v>-1</v>
      </c>
      <c r="L635" s="323">
        <f t="shared" si="387"/>
        <v>3.203970798228593</v>
      </c>
      <c r="M635" s="323">
        <f t="shared" si="388"/>
        <v>3.2139707982285932</v>
      </c>
      <c r="N635" s="328">
        <f t="shared" si="389"/>
        <v>-4.4809315706075381E-2</v>
      </c>
      <c r="O635" s="328">
        <f t="shared" si="390"/>
        <v>3.062837066290669E-2</v>
      </c>
      <c r="P635" s="332">
        <f t="shared" si="376"/>
        <v>44.2110178665774</v>
      </c>
      <c r="Q635" s="328">
        <f t="shared" si="391"/>
        <v>1087.1412468741034</v>
      </c>
      <c r="R635" s="277">
        <f>IF(H635&gt;0, rate1(1,$L$52,$L$51,$L$54,L635,$L$53,$L$50,P635),"")</f>
        <v>2071.6759503317749</v>
      </c>
      <c r="S635" s="323">
        <f t="shared" si="392"/>
        <v>17.133269837376858</v>
      </c>
      <c r="T635" s="323">
        <f t="shared" si="393"/>
        <v>2.7774478551312091E-3</v>
      </c>
      <c r="U635" s="328">
        <f t="shared" si="394"/>
        <v>3.223970798228593</v>
      </c>
      <c r="V635" s="336">
        <f t="shared" si="395"/>
        <v>3.223970798228593</v>
      </c>
      <c r="W635" s="328">
        <f t="shared" si="396"/>
        <v>6.2537880342983243E-4</v>
      </c>
      <c r="X635" s="328">
        <f t="shared" si="397"/>
        <v>1105.844264688265</v>
      </c>
      <c r="Y635" s="328">
        <f t="shared" si="377"/>
        <v>44.486563601616609</v>
      </c>
      <c r="Z635" s="108">
        <f>IF(H635&gt;0, rate1(1,$L$52,$L$51,$L$54,U635,$L$53,$L$50,Y635),"")</f>
        <v>2075.8031176865165</v>
      </c>
      <c r="AA635" s="336">
        <f t="shared" si="398"/>
        <v>17.393377214747918</v>
      </c>
      <c r="AB635" s="336">
        <f t="shared" si="399"/>
        <v>-3.8148259216973612E-5</v>
      </c>
      <c r="AC635" s="328">
        <f t="shared" si="400"/>
        <v>2.7774478551312091E-3</v>
      </c>
      <c r="AD635" s="328">
        <f t="shared" si="401"/>
        <v>-7.2008552610811059</v>
      </c>
      <c r="AE635" s="328">
        <f t="shared" si="402"/>
        <v>71.284588032896025</v>
      </c>
      <c r="AF635" s="328">
        <f t="shared" si="403"/>
        <v>2168.0553637836938</v>
      </c>
      <c r="AG635" s="328">
        <f t="shared" si="404"/>
        <v>2164.432794422195</v>
      </c>
      <c r="AH635" s="328">
        <f t="shared" si="405"/>
        <v>3.2042144637480914</v>
      </c>
      <c r="AI635" s="328">
        <f t="shared" si="406"/>
        <v>1.3406767861964157</v>
      </c>
      <c r="AJ635" s="328">
        <f t="shared" si="407"/>
        <v>10.887556551707386</v>
      </c>
      <c r="AK635" s="337">
        <f t="shared" si="408"/>
        <v>2000.4466267439793</v>
      </c>
      <c r="AL635" s="42">
        <f t="shared" si="378"/>
        <v>33.66752823914058</v>
      </c>
    </row>
    <row r="636" spans="2:38" ht="15" x14ac:dyDescent="0.15">
      <c r="B636" s="328">
        <f t="shared" si="379"/>
        <v>2168.0553637836938</v>
      </c>
      <c r="C636" s="328">
        <f t="shared" si="380"/>
        <v>2164.432794422195</v>
      </c>
      <c r="D636" s="328">
        <f t="shared" si="381"/>
        <v>3.2042144637480914</v>
      </c>
      <c r="E636" s="328">
        <f t="shared" si="374"/>
        <v>207.55684866836748</v>
      </c>
      <c r="F636" s="328">
        <f t="shared" si="382"/>
        <v>207.60726648844872</v>
      </c>
      <c r="G636" s="328">
        <f t="shared" si="383"/>
        <v>1892.3957082075863</v>
      </c>
      <c r="H636" s="313">
        <f t="shared" si="384"/>
        <v>0.02</v>
      </c>
      <c r="I636" s="328">
        <f t="shared" si="385"/>
        <v>2.8980554891990327</v>
      </c>
      <c r="J636" s="328">
        <f t="shared" si="375"/>
        <v>859</v>
      </c>
      <c r="K636" s="335">
        <f t="shared" si="386"/>
        <v>-1</v>
      </c>
      <c r="L636" s="323">
        <f t="shared" si="387"/>
        <v>3.1842144637480914</v>
      </c>
      <c r="M636" s="323">
        <f t="shared" si="388"/>
        <v>3.1942144637480911</v>
      </c>
      <c r="N636" s="328">
        <f t="shared" si="389"/>
        <v>-4.4538102759975828E-2</v>
      </c>
      <c r="O636" s="328">
        <f t="shared" si="390"/>
        <v>3.062837066290669E-2</v>
      </c>
      <c r="P636" s="332">
        <f t="shared" si="376"/>
        <v>43.848294587568496</v>
      </c>
      <c r="Q636" s="328">
        <f t="shared" si="391"/>
        <v>1050.5448135748995</v>
      </c>
      <c r="R636" s="277">
        <f>IF(H636&gt;0, rate1(1,$L$52,$L$51,$L$54,L636,$L$53,$L$50,P636),"")</f>
        <v>2066.1486477900467</v>
      </c>
      <c r="S636" s="323">
        <f t="shared" si="392"/>
        <v>16.600804129358938</v>
      </c>
      <c r="T636" s="323">
        <f t="shared" si="393"/>
        <v>2.8548594284419086E-3</v>
      </c>
      <c r="U636" s="328">
        <f t="shared" si="394"/>
        <v>3.2042144637480914</v>
      </c>
      <c r="V636" s="336">
        <f t="shared" si="395"/>
        <v>3.2042144637480914</v>
      </c>
      <c r="W636" s="328">
        <f t="shared" si="396"/>
        <v>6.1773770642314929E-4</v>
      </c>
      <c r="X636" s="328">
        <f t="shared" si="397"/>
        <v>1069.0036457391927</v>
      </c>
      <c r="Y636" s="328">
        <f t="shared" si="377"/>
        <v>44.123272565038164</v>
      </c>
      <c r="Z636" s="108">
        <f>IF(H636&gt;0, rate1(1,$L$52,$L$51,$L$54,U636,$L$53,$L$50,Y636),"")</f>
        <v>2070.3487893608176</v>
      </c>
      <c r="AA636" s="336">
        <f t="shared" si="398"/>
        <v>16.858222261289576</v>
      </c>
      <c r="AB636" s="336">
        <f t="shared" si="399"/>
        <v>-3.8953780332053149E-5</v>
      </c>
      <c r="AC636" s="328">
        <f t="shared" si="400"/>
        <v>2.8548594284419086E-3</v>
      </c>
      <c r="AD636" s="328">
        <f t="shared" si="401"/>
        <v>-7.0055988749384284</v>
      </c>
      <c r="AE636" s="328">
        <f t="shared" si="402"/>
        <v>69.334422399911205</v>
      </c>
      <c r="AF636" s="328">
        <f t="shared" si="403"/>
        <v>2168.0079708215053</v>
      </c>
      <c r="AG636" s="328">
        <f t="shared" si="404"/>
        <v>2164.4299395627668</v>
      </c>
      <c r="AH636" s="328">
        <f t="shared" si="405"/>
        <v>3.1844562512485974</v>
      </c>
      <c r="AI636" s="328">
        <f t="shared" si="406"/>
        <v>1.3817299309492892</v>
      </c>
      <c r="AJ636" s="328">
        <f t="shared" si="407"/>
        <v>10.887940365577094</v>
      </c>
      <c r="AK636" s="337">
        <f t="shared" si="408"/>
        <v>2000.4492126136172</v>
      </c>
      <c r="AL636" s="42">
        <f t="shared" si="378"/>
        <v>33.668679880499923</v>
      </c>
    </row>
    <row r="637" spans="2:38" ht="15" x14ac:dyDescent="0.15">
      <c r="B637" s="328">
        <f t="shared" si="379"/>
        <v>2168.0079708215053</v>
      </c>
      <c r="C637" s="328">
        <f t="shared" si="380"/>
        <v>2164.4299395627668</v>
      </c>
      <c r="D637" s="328">
        <f t="shared" si="381"/>
        <v>3.1844562512485974</v>
      </c>
      <c r="E637" s="328">
        <f t="shared" si="374"/>
        <v>207.45681194263142</v>
      </c>
      <c r="F637" s="328">
        <f t="shared" si="382"/>
        <v>207.50683030549945</v>
      </c>
      <c r="G637" s="328">
        <f t="shared" si="383"/>
        <v>1856.4873731218488</v>
      </c>
      <c r="H637" s="313">
        <f t="shared" si="384"/>
        <v>0.02</v>
      </c>
      <c r="I637" s="328">
        <f t="shared" si="385"/>
        <v>2.8624250069908159</v>
      </c>
      <c r="J637" s="328">
        <f t="shared" si="375"/>
        <v>859</v>
      </c>
      <c r="K637" s="335">
        <f t="shared" si="386"/>
        <v>-1</v>
      </c>
      <c r="L637" s="323">
        <f t="shared" si="387"/>
        <v>3.1644562512485974</v>
      </c>
      <c r="M637" s="323">
        <f t="shared" si="388"/>
        <v>3.1744562512485972</v>
      </c>
      <c r="N637" s="328">
        <f t="shared" si="389"/>
        <v>-4.4266817057741825E-2</v>
      </c>
      <c r="O637" s="328">
        <f t="shared" si="390"/>
        <v>3.062837066290669E-2</v>
      </c>
      <c r="P637" s="332">
        <f t="shared" si="376"/>
        <v>43.486286661972755</v>
      </c>
      <c r="Q637" s="328">
        <f t="shared" si="391"/>
        <v>1014.4249915704243</v>
      </c>
      <c r="R637" s="277">
        <f>IF(H637&gt;0, rate1(1,$L$52,$L$51,$L$54,L637,$L$53,$L$50,P637),"")</f>
        <v>2060.5223561109133</v>
      </c>
      <c r="S637" s="323">
        <f t="shared" si="392"/>
        <v>16.073805723308091</v>
      </c>
      <c r="T637" s="323">
        <f t="shared" si="393"/>
        <v>2.9366715924495179E-3</v>
      </c>
      <c r="U637" s="328">
        <f t="shared" si="394"/>
        <v>3.1844562512485974</v>
      </c>
      <c r="V637" s="336">
        <f t="shared" si="395"/>
        <v>3.1844562512485974</v>
      </c>
      <c r="W637" s="328">
        <f t="shared" si="396"/>
        <v>6.1014285793170586E-4</v>
      </c>
      <c r="X637" s="328">
        <f t="shared" si="397"/>
        <v>1032.6414776496963</v>
      </c>
      <c r="Y637" s="328">
        <f t="shared" si="377"/>
        <v>43.760694480422281</v>
      </c>
      <c r="Z637" s="108">
        <f>IF(H637&gt;0, rate1(1,$L$52,$L$51,$L$54,U637,$L$53,$L$50,Y637),"")</f>
        <v>2064.797367692127</v>
      </c>
      <c r="AA637" s="336">
        <f t="shared" si="398"/>
        <v>16.328573032322542</v>
      </c>
      <c r="AB637" s="336">
        <f t="shared" si="399"/>
        <v>-3.9804282932607641E-5</v>
      </c>
      <c r="AC637" s="328">
        <f t="shared" si="400"/>
        <v>2.9366715924495179E-3</v>
      </c>
      <c r="AD637" s="328">
        <f t="shared" si="401"/>
        <v>-6.810431255378381</v>
      </c>
      <c r="AE637" s="328">
        <f t="shared" si="402"/>
        <v>67.397591019035019</v>
      </c>
      <c r="AF637" s="328">
        <f t="shared" si="403"/>
        <v>2167.9607673328551</v>
      </c>
      <c r="AG637" s="328">
        <f t="shared" si="404"/>
        <v>2164.4270028911742</v>
      </c>
      <c r="AH637" s="328">
        <f t="shared" si="405"/>
        <v>3.1646961581339279</v>
      </c>
      <c r="AI637" s="328">
        <f t="shared" si="406"/>
        <v>1.4252073430507557</v>
      </c>
      <c r="AJ637" s="328">
        <f t="shared" si="407"/>
        <v>10.888336256505719</v>
      </c>
      <c r="AK637" s="337">
        <f t="shared" si="408"/>
        <v>2000.4518273934084</v>
      </c>
      <c r="AL637" s="42">
        <f t="shared" si="378"/>
        <v>33.66986678651061</v>
      </c>
    </row>
    <row r="638" spans="2:38" ht="15" x14ac:dyDescent="0.15">
      <c r="B638" s="328">
        <f t="shared" si="379"/>
        <v>2167.9607673328551</v>
      </c>
      <c r="C638" s="328">
        <f t="shared" si="380"/>
        <v>2164.4270028911742</v>
      </c>
      <c r="D638" s="328">
        <f t="shared" si="381"/>
        <v>3.1646961581339279</v>
      </c>
      <c r="E638" s="328">
        <f t="shared" ref="E638:E701" si="409">bb2wang($B$6,$H$12,C638,$H$8,$H$9,I638,$H$10,$H$11,$K$10,$K$11,$H$13)</f>
        <v>207.35758311793901</v>
      </c>
      <c r="F638" s="328">
        <f t="shared" si="382"/>
        <v>207.4071975302852</v>
      </c>
      <c r="G638" s="328">
        <f t="shared" si="383"/>
        <v>1821.0507517632</v>
      </c>
      <c r="H638" s="313">
        <f t="shared" si="384"/>
        <v>0.02</v>
      </c>
      <c r="I638" s="328">
        <f t="shared" si="385"/>
        <v>2.8270115533447098</v>
      </c>
      <c r="J638" s="328">
        <f t="shared" ref="J638:J701" si="410">$B$7</f>
        <v>859</v>
      </c>
      <c r="K638" s="335">
        <f t="shared" si="386"/>
        <v>-1</v>
      </c>
      <c r="L638" s="323">
        <f t="shared" si="387"/>
        <v>3.1446961581339279</v>
      </c>
      <c r="M638" s="323">
        <f t="shared" si="388"/>
        <v>3.1546961581339277</v>
      </c>
      <c r="N638" s="328">
        <f t="shared" si="389"/>
        <v>-4.3995458550334376E-2</v>
      </c>
      <c r="O638" s="328">
        <f t="shared" si="390"/>
        <v>3.062837066290669E-2</v>
      </c>
      <c r="P638" s="332">
        <f t="shared" si="376"/>
        <v>43.124997366859574</v>
      </c>
      <c r="Q638" s="328">
        <f t="shared" si="391"/>
        <v>978.77823584604971</v>
      </c>
      <c r="R638" s="277">
        <f>IF(H638&gt;0, rate1(1,$L$52,$L$51,$L$54,L638,$L$53,$L$50,P638),"")</f>
        <v>2054.7944783834364</v>
      </c>
      <c r="S638" s="323">
        <f t="shared" si="392"/>
        <v>15.552206693007689</v>
      </c>
      <c r="T638" s="323">
        <f t="shared" si="393"/>
        <v>3.0232843360776425E-3</v>
      </c>
      <c r="U638" s="328">
        <f t="shared" si="394"/>
        <v>3.1646961581339279</v>
      </c>
      <c r="V638" s="336">
        <f t="shared" si="395"/>
        <v>3.1646961581339279</v>
      </c>
      <c r="W638" s="328">
        <f t="shared" si="396"/>
        <v>6.0259427036513102E-4</v>
      </c>
      <c r="X638" s="328">
        <f t="shared" si="397"/>
        <v>996.75420780133754</v>
      </c>
      <c r="Y638" s="328">
        <f t="shared" si="377"/>
        <v>43.398832599659272</v>
      </c>
      <c r="Z638" s="108">
        <f>IF(H638&gt;0, rate1(1,$L$52,$L$51,$L$54,U638,$L$53,$L$50,Y638),"")</f>
        <v>2059.1463211966152</v>
      </c>
      <c r="AA638" s="336">
        <f t="shared" si="398"/>
        <v>15.80436223544999</v>
      </c>
      <c r="AB638" s="336">
        <f t="shared" si="399"/>
        <v>-4.0703831801830722E-5</v>
      </c>
      <c r="AC638" s="328">
        <f t="shared" si="400"/>
        <v>3.0232843360776425E-3</v>
      </c>
      <c r="AD638" s="328">
        <f t="shared" si="401"/>
        <v>-6.6153222048402034</v>
      </c>
      <c r="AE638" s="328">
        <f t="shared" si="402"/>
        <v>65.473319896307842</v>
      </c>
      <c r="AF638" s="328">
        <f t="shared" si="403"/>
        <v>2167.9137485899687</v>
      </c>
      <c r="AG638" s="328">
        <f t="shared" si="404"/>
        <v>2164.4239796068382</v>
      </c>
      <c r="AH638" s="328">
        <f t="shared" si="405"/>
        <v>3.1449341817607976</v>
      </c>
      <c r="AI638" s="328">
        <f t="shared" si="406"/>
        <v>1.4713317404162696</v>
      </c>
      <c r="AJ638" s="328">
        <f t="shared" si="407"/>
        <v>10.888744959766946</v>
      </c>
      <c r="AK638" s="337">
        <f t="shared" si="408"/>
        <v>2000.4544732728448</v>
      </c>
      <c r="AL638" s="42">
        <f t="shared" si="378"/>
        <v>33.67109103961829</v>
      </c>
    </row>
    <row r="639" spans="2:38" ht="15" x14ac:dyDescent="0.15">
      <c r="B639" s="328">
        <f t="shared" si="379"/>
        <v>2167.9137485899687</v>
      </c>
      <c r="C639" s="328">
        <f t="shared" si="380"/>
        <v>2164.4239796068382</v>
      </c>
      <c r="D639" s="328">
        <f t="shared" si="381"/>
        <v>3.1449341817607976</v>
      </c>
      <c r="E639" s="328">
        <f t="shared" si="409"/>
        <v>207.25917198225369</v>
      </c>
      <c r="F639" s="328">
        <f t="shared" si="382"/>
        <v>207.30837755009634</v>
      </c>
      <c r="G639" s="328">
        <f t="shared" si="383"/>
        <v>1786.0823120992898</v>
      </c>
      <c r="H639" s="313">
        <f t="shared" si="384"/>
        <v>0.02</v>
      </c>
      <c r="I639" s="328">
        <f t="shared" si="385"/>
        <v>2.7918151865043912</v>
      </c>
      <c r="J639" s="328">
        <f t="shared" si="410"/>
        <v>859</v>
      </c>
      <c r="K639" s="335">
        <f t="shared" si="386"/>
        <v>-1</v>
      </c>
      <c r="L639" s="323">
        <f t="shared" si="387"/>
        <v>3.1249341817607976</v>
      </c>
      <c r="M639" s="323">
        <f t="shared" si="388"/>
        <v>3.1349341817607979</v>
      </c>
      <c r="N639" s="328">
        <f t="shared" si="389"/>
        <v>-4.372402718802082E-2</v>
      </c>
      <c r="O639" s="328">
        <f t="shared" si="390"/>
        <v>3.062837066290669E-2</v>
      </c>
      <c r="P639" s="332">
        <f t="shared" si="376"/>
        <v>42.764430013121093</v>
      </c>
      <c r="Q639" s="328">
        <f t="shared" si="391"/>
        <v>943.60101598161964</v>
      </c>
      <c r="R639" s="277">
        <f>IF(H639&gt;0, rate1(1,$L$52,$L$51,$L$54,L639,$L$53,$L$50,P639),"")</f>
        <v>2048.9623272705485</v>
      </c>
      <c r="S639" s="323">
        <f t="shared" si="392"/>
        <v>15.035938203526655</v>
      </c>
      <c r="T639" s="323">
        <f t="shared" si="393"/>
        <v>3.1151481685089471E-3</v>
      </c>
      <c r="U639" s="328">
        <f t="shared" si="394"/>
        <v>3.1449341817607976</v>
      </c>
      <c r="V639" s="336">
        <f t="shared" si="395"/>
        <v>3.1449341817607976</v>
      </c>
      <c r="W639" s="328">
        <f t="shared" si="396"/>
        <v>5.9509195614015908E-4</v>
      </c>
      <c r="X639" s="328">
        <f t="shared" si="397"/>
        <v>961.3382980520355</v>
      </c>
      <c r="Y639" s="328">
        <f t="shared" si="377"/>
        <v>43.037690208035848</v>
      </c>
      <c r="Z639" s="108">
        <f>IF(H639&gt;0, rate1(1,$L$52,$L$51,$L$54,U639,$L$53,$L$50,Y639),"")</f>
        <v>2053.3930307948708</v>
      </c>
      <c r="AA639" s="336">
        <f t="shared" si="398"/>
        <v>15.285521710796242</v>
      </c>
      <c r="AB639" s="336">
        <f t="shared" si="399"/>
        <v>-4.165699847632586E-5</v>
      </c>
      <c r="AC639" s="328">
        <f t="shared" si="400"/>
        <v>3.1151481685089471E-3</v>
      </c>
      <c r="AD639" s="328">
        <f t="shared" si="401"/>
        <v>-6.4202403603719818</v>
      </c>
      <c r="AE639" s="328">
        <f t="shared" si="402"/>
        <v>63.560801335669318</v>
      </c>
      <c r="AF639" s="328">
        <f t="shared" si="403"/>
        <v>2167.8669094146121</v>
      </c>
      <c r="AG639" s="328">
        <f t="shared" si="404"/>
        <v>2164.4208644586697</v>
      </c>
      <c r="AH639" s="328">
        <f t="shared" si="405"/>
        <v>3.125170319438547</v>
      </c>
      <c r="AI639" s="328">
        <f t="shared" si="406"/>
        <v>1.5203540480213122</v>
      </c>
      <c r="AJ639" s="328">
        <f t="shared" si="407"/>
        <v>10.88916728033584</v>
      </c>
      <c r="AK639" s="337">
        <f t="shared" si="408"/>
        <v>2000.4571526426168</v>
      </c>
      <c r="AL639" s="42">
        <f t="shared" si="378"/>
        <v>33.672354913583305</v>
      </c>
    </row>
    <row r="640" spans="2:38" ht="15" x14ac:dyDescent="0.15">
      <c r="B640" s="328">
        <f t="shared" si="379"/>
        <v>2167.8669094146121</v>
      </c>
      <c r="C640" s="328">
        <f t="shared" si="380"/>
        <v>2164.4208644586697</v>
      </c>
      <c r="D640" s="328">
        <f t="shared" si="381"/>
        <v>3.125170319438547</v>
      </c>
      <c r="E640" s="328">
        <f t="shared" si="409"/>
        <v>207.16158922610191</v>
      </c>
      <c r="F640" s="328">
        <f t="shared" si="382"/>
        <v>207.2103806041778</v>
      </c>
      <c r="G640" s="328">
        <f t="shared" si="383"/>
        <v>1751.5785367253554</v>
      </c>
      <c r="H640" s="313">
        <f t="shared" si="384"/>
        <v>0.02</v>
      </c>
      <c r="I640" s="328">
        <f t="shared" si="385"/>
        <v>2.7568359647539182</v>
      </c>
      <c r="J640" s="328">
        <f t="shared" si="410"/>
        <v>859</v>
      </c>
      <c r="K640" s="335">
        <f t="shared" si="386"/>
        <v>-1</v>
      </c>
      <c r="L640" s="323">
        <f t="shared" si="387"/>
        <v>3.1051703194385469</v>
      </c>
      <c r="M640" s="323">
        <f t="shared" si="388"/>
        <v>3.1151703194385467</v>
      </c>
      <c r="N640" s="328">
        <f t="shared" si="389"/>
        <v>-4.3452522920405912E-2</v>
      </c>
      <c r="O640" s="328">
        <f t="shared" si="390"/>
        <v>3.062837066290669E-2</v>
      </c>
      <c r="P640" s="332">
        <f t="shared" si="376"/>
        <v>42.40458794605825</v>
      </c>
      <c r="Q640" s="328">
        <f t="shared" si="391"/>
        <v>908.88981644952582</v>
      </c>
      <c r="R640" s="277">
        <f>IF(H640&gt;0, rate1(1,$L$52,$L$51,$L$54,L640,$L$53,$L$50,P640),"")</f>
        <v>2043.02312106365</v>
      </c>
      <c r="S640" s="323">
        <f t="shared" si="392"/>
        <v>14.524930451730373</v>
      </c>
      <c r="T640" s="323">
        <f t="shared" si="393"/>
        <v>3.2127723743560262E-3</v>
      </c>
      <c r="U640" s="328">
        <f t="shared" si="394"/>
        <v>3.125170319438547</v>
      </c>
      <c r="V640" s="336">
        <f t="shared" si="395"/>
        <v>3.125170319438547</v>
      </c>
      <c r="W640" s="328">
        <f t="shared" si="396"/>
        <v>5.8763592767530071E-4</v>
      </c>
      <c r="X640" s="328">
        <f t="shared" si="397"/>
        <v>926.39022500834562</v>
      </c>
      <c r="Y640" s="328">
        <f t="shared" si="377"/>
        <v>42.67727062481142</v>
      </c>
      <c r="Z640" s="108">
        <f>IF(H640&gt;0, rate1(1,$L$52,$L$51,$L$54,U640,$L$53,$L$50,Y640),"")</f>
        <v>2047.5347860142949</v>
      </c>
      <c r="AA640" s="336">
        <f t="shared" si="398"/>
        <v>14.771982374153353</v>
      </c>
      <c r="AB640" s="336">
        <f t="shared" si="399"/>
        <v>-4.2668942764416385E-5</v>
      </c>
      <c r="AC640" s="328">
        <f t="shared" si="400"/>
        <v>3.2127723743560262E-3</v>
      </c>
      <c r="AD640" s="328">
        <f t="shared" si="401"/>
        <v>-6.2251531293152489</v>
      </c>
      <c r="AE640" s="328">
        <f t="shared" si="402"/>
        <v>61.659191115066342</v>
      </c>
      <c r="AF640" s="328">
        <f t="shared" si="403"/>
        <v>2167.8202441193175</v>
      </c>
      <c r="AG640" s="328">
        <f t="shared" si="404"/>
        <v>2164.4176516862954</v>
      </c>
      <c r="AH640" s="328">
        <f t="shared" si="405"/>
        <v>3.1054045684276215</v>
      </c>
      <c r="AI640" s="328">
        <f t="shared" si="406"/>
        <v>1.5725580103485932</v>
      </c>
      <c r="AJ640" s="328">
        <f t="shared" si="407"/>
        <v>10.889604102005382</v>
      </c>
      <c r="AK640" s="337">
        <f t="shared" si="408"/>
        <v>2000.4598681200901</v>
      </c>
      <c r="AL640" s="42">
        <f t="shared" ref="AL640:AL703" si="411">IF(H640&gt;0, AL639+AI639*J639/1000000,"")</f>
        <v>33.673660897710555</v>
      </c>
    </row>
    <row r="641" spans="2:38" ht="15" x14ac:dyDescent="0.15">
      <c r="B641" s="328">
        <f t="shared" si="379"/>
        <v>2167.8202441193175</v>
      </c>
      <c r="C641" s="328">
        <f t="shared" si="380"/>
        <v>2164.4176516862954</v>
      </c>
      <c r="D641" s="328">
        <f t="shared" si="381"/>
        <v>3.1054045684276215</v>
      </c>
      <c r="E641" s="328">
        <f t="shared" si="409"/>
        <v>207.06484656031546</v>
      </c>
      <c r="F641" s="328">
        <f t="shared" si="382"/>
        <v>207.11321789320868</v>
      </c>
      <c r="G641" s="328">
        <f t="shared" si="383"/>
        <v>1717.5359231817645</v>
      </c>
      <c r="H641" s="313">
        <f t="shared" si="384"/>
        <v>0.02</v>
      </c>
      <c r="I641" s="328">
        <f t="shared" si="385"/>
        <v>2.7220739464177317</v>
      </c>
      <c r="J641" s="328">
        <f t="shared" si="410"/>
        <v>859</v>
      </c>
      <c r="K641" s="335">
        <f t="shared" si="386"/>
        <v>-1</v>
      </c>
      <c r="L641" s="323">
        <f t="shared" si="387"/>
        <v>3.0854045684276215</v>
      </c>
      <c r="M641" s="323">
        <f t="shared" si="388"/>
        <v>3.0954045684276217</v>
      </c>
      <c r="N641" s="328">
        <f t="shared" si="389"/>
        <v>-4.318094569638653E-2</v>
      </c>
      <c r="O641" s="328">
        <f t="shared" si="390"/>
        <v>3.062837066290669E-2</v>
      </c>
      <c r="P641" s="332">
        <f t="shared" si="376"/>
        <v>42.045474545958321</v>
      </c>
      <c r="Q641" s="328">
        <f t="shared" si="391"/>
        <v>874.64113697321977</v>
      </c>
      <c r="R641" s="277">
        <f>IF(H641&gt;0, rate1(1,$L$52,$L$51,$L$54,L641,$L$53,$L$50,P641),"")</f>
        <v>2036.9739795291161</v>
      </c>
      <c r="S641" s="323">
        <f t="shared" si="392"/>
        <v>14.019112603246299</v>
      </c>
      <c r="T641" s="323">
        <f t="shared" si="393"/>
        <v>3.3167349428730969E-3</v>
      </c>
      <c r="U641" s="328">
        <f t="shared" si="394"/>
        <v>3.1054045684276215</v>
      </c>
      <c r="V641" s="336">
        <f t="shared" si="395"/>
        <v>3.1054045684276215</v>
      </c>
      <c r="W641" s="328">
        <f t="shared" si="396"/>
        <v>5.8022619740683012E-4</v>
      </c>
      <c r="X641" s="328">
        <f t="shared" si="397"/>
        <v>891.90648035311847</v>
      </c>
      <c r="Y641" s="328">
        <f t="shared" si="377"/>
        <v>42.317577203785113</v>
      </c>
      <c r="Z641" s="108">
        <f>IF(H641&gt;0, rate1(1,$L$52,$L$51,$L$54,U641,$L$53,$L$50,Y641),"")</f>
        <v>2041.5687809924686</v>
      </c>
      <c r="AA641" s="336">
        <f t="shared" si="398"/>
        <v>14.263674156748561</v>
      </c>
      <c r="AB641" s="336">
        <f t="shared" si="399"/>
        <v>-4.3745510523689311E-5</v>
      </c>
      <c r="AC641" s="328">
        <f t="shared" si="400"/>
        <v>3.3167349428730969E-3</v>
      </c>
      <c r="AD641" s="328">
        <f t="shared" si="401"/>
        <v>-6.030026620901805</v>
      </c>
      <c r="AE641" s="328">
        <f t="shared" si="402"/>
        <v>59.767605405256901</v>
      </c>
      <c r="AF641" s="328">
        <f t="shared" si="403"/>
        <v>2167.7737464386782</v>
      </c>
      <c r="AG641" s="328">
        <f t="shared" si="404"/>
        <v>2164.4143349513524</v>
      </c>
      <c r="AH641" s="328">
        <f t="shared" si="405"/>
        <v>3.0856369259379886</v>
      </c>
      <c r="AI641" s="328">
        <f t="shared" si="406"/>
        <v>1.6282657393786744</v>
      </c>
      <c r="AJ641" s="328">
        <f t="shared" si="407"/>
        <v>10.890056398044099</v>
      </c>
      <c r="AK641" s="337">
        <f t="shared" si="408"/>
        <v>2000.4626225789486</v>
      </c>
      <c r="AL641" s="42">
        <f t="shared" si="411"/>
        <v>33.675011725041443</v>
      </c>
    </row>
    <row r="642" spans="2:38" ht="15" x14ac:dyDescent="0.15">
      <c r="B642" s="328" t="str">
        <f t="shared" ref="B642:B703" si="412">IF(H642&gt;0, AF641,"")</f>
        <v/>
      </c>
      <c r="C642" s="328" t="str">
        <f t="shared" ref="C642:C703" si="413">IF(H642&gt;0, AG641,"")</f>
        <v/>
      </c>
      <c r="D642" s="328" t="str">
        <f t="shared" ref="D642:D703" si="414">IF(H642&gt;0, AH641,"")</f>
        <v/>
      </c>
      <c r="E642" s="328" t="e">
        <f t="shared" si="409"/>
        <v>#VALUE!</v>
      </c>
      <c r="F642" s="328" t="str">
        <f t="shared" ref="F642:F703" si="415">IF(H642&gt;0, (E642+E641)/2,"")</f>
        <v/>
      </c>
      <c r="G642" s="328" t="str">
        <f t="shared" ref="G642:G703" si="416">IF(H642&gt;0, F642*$S$53*$C$55*(B642-C642+N642)^1.5,"")</f>
        <v/>
      </c>
      <c r="H642" s="313"/>
      <c r="I642" s="328" t="str">
        <f t="shared" ref="I642:I703" si="417">IF(H642&gt;0, (B642-C642)*B$19,"")</f>
        <v/>
      </c>
      <c r="J642" s="328">
        <f t="shared" si="410"/>
        <v>859</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e">
        <f t="shared" si="409"/>
        <v>#VALUE!</v>
      </c>
      <c r="F643" s="328" t="str">
        <f t="shared" si="415"/>
        <v/>
      </c>
      <c r="G643" s="328" t="str">
        <f t="shared" si="416"/>
        <v/>
      </c>
      <c r="H643" s="313"/>
      <c r="I643" s="328" t="str">
        <f t="shared" si="417"/>
        <v/>
      </c>
      <c r="J643" s="328">
        <f t="shared" si="410"/>
        <v>859</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e">
        <f t="shared" si="409"/>
        <v>#VALUE!</v>
      </c>
      <c r="F644" s="328" t="str">
        <f t="shared" si="415"/>
        <v/>
      </c>
      <c r="G644" s="328" t="str">
        <f t="shared" si="416"/>
        <v/>
      </c>
      <c r="H644" s="313"/>
      <c r="I644" s="328" t="str">
        <f t="shared" si="417"/>
        <v/>
      </c>
      <c r="J644" s="328">
        <f t="shared" si="410"/>
        <v>859</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e">
        <f t="shared" si="409"/>
        <v>#VALUE!</v>
      </c>
      <c r="F645" s="328" t="str">
        <f t="shared" si="415"/>
        <v/>
      </c>
      <c r="G645" s="328" t="str">
        <f t="shared" si="416"/>
        <v/>
      </c>
      <c r="H645" s="313"/>
      <c r="I645" s="328" t="str">
        <f t="shared" si="417"/>
        <v/>
      </c>
      <c r="J645" s="328">
        <f t="shared" si="410"/>
        <v>859</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e">
        <f t="shared" si="409"/>
        <v>#VALUE!</v>
      </c>
      <c r="F646" s="328" t="str">
        <f t="shared" si="415"/>
        <v/>
      </c>
      <c r="G646" s="328" t="str">
        <f t="shared" si="416"/>
        <v/>
      </c>
      <c r="H646" s="313"/>
      <c r="I646" s="328" t="str">
        <f t="shared" si="417"/>
        <v/>
      </c>
      <c r="J646" s="328">
        <f t="shared" si="410"/>
        <v>859</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e">
        <f t="shared" si="409"/>
        <v>#VALUE!</v>
      </c>
      <c r="F647" s="328" t="str">
        <f t="shared" si="415"/>
        <v/>
      </c>
      <c r="G647" s="328" t="str">
        <f t="shared" si="416"/>
        <v/>
      </c>
      <c r="H647" s="313"/>
      <c r="I647" s="328" t="str">
        <f t="shared" si="417"/>
        <v/>
      </c>
      <c r="J647" s="328">
        <f t="shared" si="410"/>
        <v>859</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e">
        <f t="shared" si="409"/>
        <v>#VALUE!</v>
      </c>
      <c r="F648" s="328" t="str">
        <f t="shared" si="415"/>
        <v/>
      </c>
      <c r="G648" s="328" t="str">
        <f t="shared" si="416"/>
        <v/>
      </c>
      <c r="H648" s="313"/>
      <c r="I648" s="328" t="str">
        <f t="shared" si="417"/>
        <v/>
      </c>
      <c r="J648" s="328">
        <f t="shared" si="410"/>
        <v>859</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e">
        <f t="shared" si="409"/>
        <v>#VALUE!</v>
      </c>
      <c r="F649" s="328" t="str">
        <f t="shared" si="415"/>
        <v/>
      </c>
      <c r="G649" s="328" t="str">
        <f t="shared" si="416"/>
        <v/>
      </c>
      <c r="H649" s="313"/>
      <c r="I649" s="328" t="str">
        <f t="shared" si="417"/>
        <v/>
      </c>
      <c r="J649" s="328">
        <f t="shared" si="410"/>
        <v>859</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e">
        <f t="shared" si="409"/>
        <v>#VALUE!</v>
      </c>
      <c r="F650" s="328" t="str">
        <f t="shared" si="415"/>
        <v/>
      </c>
      <c r="G650" s="328" t="str">
        <f t="shared" si="416"/>
        <v/>
      </c>
      <c r="H650" s="313"/>
      <c r="I650" s="328" t="str">
        <f t="shared" si="417"/>
        <v/>
      </c>
      <c r="J650" s="328">
        <f t="shared" si="410"/>
        <v>859</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e">
        <f t="shared" si="409"/>
        <v>#VALUE!</v>
      </c>
      <c r="F651" s="328" t="str">
        <f t="shared" si="415"/>
        <v/>
      </c>
      <c r="G651" s="328" t="str">
        <f t="shared" si="416"/>
        <v/>
      </c>
      <c r="H651" s="313"/>
      <c r="I651" s="328" t="str">
        <f t="shared" si="417"/>
        <v/>
      </c>
      <c r="J651" s="328">
        <f t="shared" si="410"/>
        <v>859</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e">
        <f t="shared" si="409"/>
        <v>#VALUE!</v>
      </c>
      <c r="F652" s="328" t="str">
        <f t="shared" si="415"/>
        <v/>
      </c>
      <c r="G652" s="328" t="str">
        <f t="shared" si="416"/>
        <v/>
      </c>
      <c r="H652" s="313"/>
      <c r="I652" s="328" t="str">
        <f t="shared" si="417"/>
        <v/>
      </c>
      <c r="J652" s="328">
        <f t="shared" si="410"/>
        <v>859</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e">
        <f t="shared" si="409"/>
        <v>#VALUE!</v>
      </c>
      <c r="F653" s="328" t="str">
        <f t="shared" si="415"/>
        <v/>
      </c>
      <c r="G653" s="328" t="str">
        <f t="shared" si="416"/>
        <v/>
      </c>
      <c r="H653" s="313"/>
      <c r="I653" s="328" t="str">
        <f t="shared" si="417"/>
        <v/>
      </c>
      <c r="J653" s="328">
        <f t="shared" si="410"/>
        <v>859</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e">
        <f t="shared" si="409"/>
        <v>#VALUE!</v>
      </c>
      <c r="F654" s="328" t="str">
        <f t="shared" si="415"/>
        <v/>
      </c>
      <c r="G654" s="328" t="str">
        <f t="shared" si="416"/>
        <v/>
      </c>
      <c r="H654" s="313"/>
      <c r="I654" s="328" t="str">
        <f t="shared" si="417"/>
        <v/>
      </c>
      <c r="J654" s="328">
        <f t="shared" si="410"/>
        <v>859</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e">
        <f t="shared" si="409"/>
        <v>#VALUE!</v>
      </c>
      <c r="F655" s="328" t="str">
        <f t="shared" si="415"/>
        <v/>
      </c>
      <c r="G655" s="328" t="str">
        <f t="shared" si="416"/>
        <v/>
      </c>
      <c r="H655" s="313"/>
      <c r="I655" s="328" t="str">
        <f t="shared" si="417"/>
        <v/>
      </c>
      <c r="J655" s="328">
        <f t="shared" si="410"/>
        <v>859</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e">
        <f t="shared" si="409"/>
        <v>#VALUE!</v>
      </c>
      <c r="F656" s="328" t="str">
        <f t="shared" si="415"/>
        <v/>
      </c>
      <c r="G656" s="328" t="str">
        <f t="shared" si="416"/>
        <v/>
      </c>
      <c r="H656" s="313"/>
      <c r="I656" s="328" t="str">
        <f t="shared" si="417"/>
        <v/>
      </c>
      <c r="J656" s="328">
        <f t="shared" si="410"/>
        <v>859</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e">
        <f t="shared" si="409"/>
        <v>#VALUE!</v>
      </c>
      <c r="F657" s="328" t="str">
        <f t="shared" si="415"/>
        <v/>
      </c>
      <c r="G657" s="328" t="str">
        <f t="shared" si="416"/>
        <v/>
      </c>
      <c r="H657" s="313"/>
      <c r="I657" s="328" t="str">
        <f t="shared" si="417"/>
        <v/>
      </c>
      <c r="J657" s="328">
        <f t="shared" si="410"/>
        <v>859</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e">
        <f t="shared" si="409"/>
        <v>#VALUE!</v>
      </c>
      <c r="F658" s="328" t="str">
        <f t="shared" si="415"/>
        <v/>
      </c>
      <c r="G658" s="328" t="str">
        <f t="shared" si="416"/>
        <v/>
      </c>
      <c r="H658" s="313"/>
      <c r="I658" s="328" t="str">
        <f t="shared" si="417"/>
        <v/>
      </c>
      <c r="J658" s="328">
        <f t="shared" si="410"/>
        <v>859</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e">
        <f t="shared" si="409"/>
        <v>#VALUE!</v>
      </c>
      <c r="F659" s="328" t="str">
        <f t="shared" si="415"/>
        <v/>
      </c>
      <c r="G659" s="328" t="str">
        <f t="shared" si="416"/>
        <v/>
      </c>
      <c r="H659" s="313"/>
      <c r="I659" s="328" t="str">
        <f t="shared" si="417"/>
        <v/>
      </c>
      <c r="J659" s="328">
        <f t="shared" si="410"/>
        <v>859</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e">
        <f t="shared" si="409"/>
        <v>#VALUE!</v>
      </c>
      <c r="F660" s="328" t="str">
        <f t="shared" si="415"/>
        <v/>
      </c>
      <c r="G660" s="328" t="str">
        <f t="shared" si="416"/>
        <v/>
      </c>
      <c r="H660" s="313"/>
      <c r="I660" s="328" t="str">
        <f t="shared" si="417"/>
        <v/>
      </c>
      <c r="J660" s="328">
        <f t="shared" si="410"/>
        <v>859</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e">
        <f t="shared" si="409"/>
        <v>#VALUE!</v>
      </c>
      <c r="F661" s="328" t="str">
        <f t="shared" si="415"/>
        <v/>
      </c>
      <c r="G661" s="328" t="str">
        <f t="shared" si="416"/>
        <v/>
      </c>
      <c r="H661" s="313"/>
      <c r="I661" s="328" t="str">
        <f t="shared" si="417"/>
        <v/>
      </c>
      <c r="J661" s="328">
        <f t="shared" si="410"/>
        <v>859</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e">
        <f t="shared" si="409"/>
        <v>#VALUE!</v>
      </c>
      <c r="F662" s="328" t="str">
        <f t="shared" si="415"/>
        <v/>
      </c>
      <c r="G662" s="328" t="str">
        <f t="shared" si="416"/>
        <v/>
      </c>
      <c r="H662" s="313"/>
      <c r="I662" s="328" t="str">
        <f t="shared" si="417"/>
        <v/>
      </c>
      <c r="J662" s="328">
        <f t="shared" si="410"/>
        <v>859</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e">
        <f t="shared" si="409"/>
        <v>#VALUE!</v>
      </c>
      <c r="F663" s="328" t="str">
        <f t="shared" si="415"/>
        <v/>
      </c>
      <c r="G663" s="328" t="str">
        <f t="shared" si="416"/>
        <v/>
      </c>
      <c r="H663" s="313"/>
      <c r="I663" s="328" t="str">
        <f t="shared" si="417"/>
        <v/>
      </c>
      <c r="J663" s="328">
        <f t="shared" si="410"/>
        <v>859</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e">
        <f t="shared" si="409"/>
        <v>#VALUE!</v>
      </c>
      <c r="F664" s="328" t="str">
        <f t="shared" si="415"/>
        <v/>
      </c>
      <c r="G664" s="328" t="str">
        <f t="shared" si="416"/>
        <v/>
      </c>
      <c r="H664" s="313"/>
      <c r="I664" s="328" t="str">
        <f t="shared" si="417"/>
        <v/>
      </c>
      <c r="J664" s="328">
        <f t="shared" si="410"/>
        <v>859</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e">
        <f t="shared" si="409"/>
        <v>#VALUE!</v>
      </c>
      <c r="F665" s="328" t="str">
        <f t="shared" si="415"/>
        <v/>
      </c>
      <c r="G665" s="328" t="str">
        <f t="shared" si="416"/>
        <v/>
      </c>
      <c r="H665" s="313"/>
      <c r="I665" s="328" t="str">
        <f t="shared" si="417"/>
        <v/>
      </c>
      <c r="J665" s="328">
        <f t="shared" si="410"/>
        <v>859</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e">
        <f t="shared" si="409"/>
        <v>#VALUE!</v>
      </c>
      <c r="F666" s="328" t="str">
        <f t="shared" si="415"/>
        <v/>
      </c>
      <c r="G666" s="328" t="str">
        <f t="shared" si="416"/>
        <v/>
      </c>
      <c r="H666" s="313"/>
      <c r="I666" s="328" t="str">
        <f t="shared" si="417"/>
        <v/>
      </c>
      <c r="J666" s="328">
        <f t="shared" si="410"/>
        <v>859</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e">
        <f t="shared" si="409"/>
        <v>#VALUE!</v>
      </c>
      <c r="F667" s="328" t="str">
        <f t="shared" si="415"/>
        <v/>
      </c>
      <c r="G667" s="328" t="str">
        <f t="shared" si="416"/>
        <v/>
      </c>
      <c r="H667" s="313"/>
      <c r="I667" s="328" t="str">
        <f t="shared" si="417"/>
        <v/>
      </c>
      <c r="J667" s="328">
        <f t="shared" si="410"/>
        <v>859</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e">
        <f t="shared" si="409"/>
        <v>#VALUE!</v>
      </c>
      <c r="F668" s="328" t="str">
        <f t="shared" si="415"/>
        <v/>
      </c>
      <c r="G668" s="328" t="str">
        <f t="shared" si="416"/>
        <v/>
      </c>
      <c r="H668" s="313"/>
      <c r="I668" s="328" t="str">
        <f t="shared" si="417"/>
        <v/>
      </c>
      <c r="J668" s="328">
        <f t="shared" si="410"/>
        <v>859</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e">
        <f t="shared" si="409"/>
        <v>#VALUE!</v>
      </c>
      <c r="F669" s="328" t="str">
        <f t="shared" si="415"/>
        <v/>
      </c>
      <c r="G669" s="328" t="str">
        <f t="shared" si="416"/>
        <v/>
      </c>
      <c r="H669" s="313"/>
      <c r="I669" s="328" t="str">
        <f t="shared" si="417"/>
        <v/>
      </c>
      <c r="J669" s="328">
        <f t="shared" si="410"/>
        <v>859</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e">
        <f t="shared" si="409"/>
        <v>#VALUE!</v>
      </c>
      <c r="F670" s="328" t="str">
        <f t="shared" si="415"/>
        <v/>
      </c>
      <c r="G670" s="328" t="str">
        <f t="shared" si="416"/>
        <v/>
      </c>
      <c r="H670" s="313"/>
      <c r="I670" s="328" t="str">
        <f t="shared" si="417"/>
        <v/>
      </c>
      <c r="J670" s="328">
        <f t="shared" si="410"/>
        <v>859</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e">
        <f t="shared" si="409"/>
        <v>#VALUE!</v>
      </c>
      <c r="F671" s="328" t="str">
        <f t="shared" si="415"/>
        <v/>
      </c>
      <c r="G671" s="328" t="str">
        <f t="shared" si="416"/>
        <v/>
      </c>
      <c r="H671" s="313"/>
      <c r="I671" s="328" t="str">
        <f t="shared" si="417"/>
        <v/>
      </c>
      <c r="J671" s="328">
        <f t="shared" si="410"/>
        <v>859</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e">
        <f t="shared" si="409"/>
        <v>#VALUE!</v>
      </c>
      <c r="F672" s="328" t="str">
        <f t="shared" si="415"/>
        <v/>
      </c>
      <c r="G672" s="328" t="str">
        <f t="shared" si="416"/>
        <v/>
      </c>
      <c r="H672" s="313"/>
      <c r="I672" s="328" t="str">
        <f t="shared" si="417"/>
        <v/>
      </c>
      <c r="J672" s="328">
        <f t="shared" si="410"/>
        <v>859</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e">
        <f t="shared" si="409"/>
        <v>#VALUE!</v>
      </c>
      <c r="F673" s="328" t="str">
        <f t="shared" si="415"/>
        <v/>
      </c>
      <c r="G673" s="328" t="str">
        <f t="shared" si="416"/>
        <v/>
      </c>
      <c r="H673" s="313"/>
      <c r="I673" s="328" t="str">
        <f t="shared" si="417"/>
        <v/>
      </c>
      <c r="J673" s="328">
        <f t="shared" si="410"/>
        <v>859</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e">
        <f t="shared" si="409"/>
        <v>#VALUE!</v>
      </c>
      <c r="F674" s="328" t="str">
        <f t="shared" si="415"/>
        <v/>
      </c>
      <c r="G674" s="328" t="str">
        <f t="shared" si="416"/>
        <v/>
      </c>
      <c r="H674" s="313"/>
      <c r="I674" s="328" t="str">
        <f t="shared" si="417"/>
        <v/>
      </c>
      <c r="J674" s="328">
        <f t="shared" si="410"/>
        <v>859</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e">
        <f t="shared" si="409"/>
        <v>#VALUE!</v>
      </c>
      <c r="F675" s="328" t="str">
        <f t="shared" si="415"/>
        <v/>
      </c>
      <c r="G675" s="328" t="str">
        <f t="shared" si="416"/>
        <v/>
      </c>
      <c r="H675" s="313"/>
      <c r="I675" s="328" t="str">
        <f t="shared" si="417"/>
        <v/>
      </c>
      <c r="J675" s="328">
        <f t="shared" si="410"/>
        <v>859</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e">
        <f t="shared" si="409"/>
        <v>#VALUE!</v>
      </c>
      <c r="F676" s="328" t="str">
        <f t="shared" si="415"/>
        <v/>
      </c>
      <c r="G676" s="328" t="str">
        <f t="shared" si="416"/>
        <v/>
      </c>
      <c r="H676" s="313"/>
      <c r="I676" s="328" t="str">
        <f t="shared" si="417"/>
        <v/>
      </c>
      <c r="J676" s="328">
        <f t="shared" si="410"/>
        <v>859</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e">
        <f t="shared" si="409"/>
        <v>#VALUE!</v>
      </c>
      <c r="F677" s="328" t="str">
        <f t="shared" si="415"/>
        <v/>
      </c>
      <c r="G677" s="328" t="str">
        <f t="shared" si="416"/>
        <v/>
      </c>
      <c r="H677" s="313"/>
      <c r="I677" s="328" t="str">
        <f t="shared" si="417"/>
        <v/>
      </c>
      <c r="J677" s="328">
        <f t="shared" si="410"/>
        <v>859</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e">
        <f t="shared" si="409"/>
        <v>#VALUE!</v>
      </c>
      <c r="F678" s="328" t="str">
        <f t="shared" si="415"/>
        <v/>
      </c>
      <c r="G678" s="328" t="str">
        <f t="shared" si="416"/>
        <v/>
      </c>
      <c r="H678" s="313"/>
      <c r="I678" s="328" t="str">
        <f t="shared" si="417"/>
        <v/>
      </c>
      <c r="J678" s="328">
        <f t="shared" si="410"/>
        <v>859</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e">
        <f t="shared" si="409"/>
        <v>#VALUE!</v>
      </c>
      <c r="F679" s="328" t="str">
        <f t="shared" si="415"/>
        <v/>
      </c>
      <c r="G679" s="328" t="str">
        <f t="shared" si="416"/>
        <v/>
      </c>
      <c r="H679" s="313"/>
      <c r="I679" s="328" t="str">
        <f t="shared" si="417"/>
        <v/>
      </c>
      <c r="J679" s="328">
        <f t="shared" si="410"/>
        <v>859</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e">
        <f t="shared" si="409"/>
        <v>#VALUE!</v>
      </c>
      <c r="F680" s="328" t="str">
        <f t="shared" si="415"/>
        <v/>
      </c>
      <c r="G680" s="328" t="str">
        <f t="shared" si="416"/>
        <v/>
      </c>
      <c r="H680" s="313"/>
      <c r="I680" s="328" t="str">
        <f t="shared" si="417"/>
        <v/>
      </c>
      <c r="J680" s="328">
        <f t="shared" si="410"/>
        <v>859</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e">
        <f t="shared" si="409"/>
        <v>#VALUE!</v>
      </c>
      <c r="F681" s="328" t="str">
        <f t="shared" si="415"/>
        <v/>
      </c>
      <c r="G681" s="328" t="str">
        <f t="shared" si="416"/>
        <v/>
      </c>
      <c r="H681" s="313"/>
      <c r="I681" s="328" t="str">
        <f t="shared" si="417"/>
        <v/>
      </c>
      <c r="J681" s="328">
        <f t="shared" si="410"/>
        <v>859</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e">
        <f t="shared" si="409"/>
        <v>#VALUE!</v>
      </c>
      <c r="F682" s="328" t="str">
        <f t="shared" si="415"/>
        <v/>
      </c>
      <c r="G682" s="328" t="str">
        <f t="shared" si="416"/>
        <v/>
      </c>
      <c r="H682" s="313"/>
      <c r="I682" s="328" t="str">
        <f t="shared" si="417"/>
        <v/>
      </c>
      <c r="J682" s="328">
        <f t="shared" si="410"/>
        <v>859</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e">
        <f t="shared" si="409"/>
        <v>#VALUE!</v>
      </c>
      <c r="F683" s="328" t="str">
        <f t="shared" si="415"/>
        <v/>
      </c>
      <c r="G683" s="328" t="str">
        <f t="shared" si="416"/>
        <v/>
      </c>
      <c r="H683" s="313"/>
      <c r="I683" s="328" t="str">
        <f t="shared" si="417"/>
        <v/>
      </c>
      <c r="J683" s="328">
        <f t="shared" si="410"/>
        <v>859</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e">
        <f t="shared" si="409"/>
        <v>#VALUE!</v>
      </c>
      <c r="F684" s="328" t="str">
        <f t="shared" si="415"/>
        <v/>
      </c>
      <c r="G684" s="328" t="str">
        <f t="shared" si="416"/>
        <v/>
      </c>
      <c r="H684" s="313"/>
      <c r="I684" s="328" t="str">
        <f t="shared" si="417"/>
        <v/>
      </c>
      <c r="J684" s="328">
        <f t="shared" si="410"/>
        <v>859</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e">
        <f t="shared" si="409"/>
        <v>#VALUE!</v>
      </c>
      <c r="F685" s="328" t="str">
        <f t="shared" si="415"/>
        <v/>
      </c>
      <c r="G685" s="328" t="str">
        <f t="shared" si="416"/>
        <v/>
      </c>
      <c r="H685" s="313"/>
      <c r="I685" s="328" t="str">
        <f t="shared" si="417"/>
        <v/>
      </c>
      <c r="J685" s="328">
        <f t="shared" si="410"/>
        <v>859</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e">
        <f t="shared" si="409"/>
        <v>#VALUE!</v>
      </c>
      <c r="F686" s="328" t="str">
        <f t="shared" si="415"/>
        <v/>
      </c>
      <c r="G686" s="328" t="str">
        <f t="shared" si="416"/>
        <v/>
      </c>
      <c r="H686" s="313"/>
      <c r="I686" s="328" t="str">
        <f t="shared" si="417"/>
        <v/>
      </c>
      <c r="J686" s="328">
        <f t="shared" si="410"/>
        <v>859</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e">
        <f t="shared" si="409"/>
        <v>#VALUE!</v>
      </c>
      <c r="F687" s="328" t="str">
        <f t="shared" si="415"/>
        <v/>
      </c>
      <c r="G687" s="328" t="str">
        <f t="shared" si="416"/>
        <v/>
      </c>
      <c r="H687" s="313"/>
      <c r="I687" s="328" t="str">
        <f t="shared" si="417"/>
        <v/>
      </c>
      <c r="J687" s="328">
        <f t="shared" si="410"/>
        <v>859</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e">
        <f t="shared" si="409"/>
        <v>#VALUE!</v>
      </c>
      <c r="F688" s="328" t="str">
        <f t="shared" si="415"/>
        <v/>
      </c>
      <c r="G688" s="328" t="str">
        <f t="shared" si="416"/>
        <v/>
      </c>
      <c r="H688" s="313"/>
      <c r="I688" s="328" t="str">
        <f t="shared" si="417"/>
        <v/>
      </c>
      <c r="J688" s="328">
        <f t="shared" si="410"/>
        <v>859</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e">
        <f t="shared" si="409"/>
        <v>#VALUE!</v>
      </c>
      <c r="F689" s="328" t="str">
        <f t="shared" si="415"/>
        <v/>
      </c>
      <c r="G689" s="328" t="str">
        <f t="shared" si="416"/>
        <v/>
      </c>
      <c r="H689" s="313"/>
      <c r="I689" s="328" t="str">
        <f t="shared" si="417"/>
        <v/>
      </c>
      <c r="J689" s="328">
        <f t="shared" si="410"/>
        <v>859</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e">
        <f t="shared" si="409"/>
        <v>#VALUE!</v>
      </c>
      <c r="F690" s="328" t="str">
        <f t="shared" si="415"/>
        <v/>
      </c>
      <c r="G690" s="328" t="str">
        <f t="shared" si="416"/>
        <v/>
      </c>
      <c r="H690" s="313"/>
      <c r="I690" s="328" t="str">
        <f t="shared" si="417"/>
        <v/>
      </c>
      <c r="J690" s="328">
        <f t="shared" si="410"/>
        <v>859</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e">
        <f t="shared" si="409"/>
        <v>#VALUE!</v>
      </c>
      <c r="F691" s="328" t="str">
        <f t="shared" si="415"/>
        <v/>
      </c>
      <c r="G691" s="328" t="str">
        <f t="shared" si="416"/>
        <v/>
      </c>
      <c r="H691" s="313"/>
      <c r="I691" s="328" t="str">
        <f t="shared" si="417"/>
        <v/>
      </c>
      <c r="J691" s="328">
        <f t="shared" si="410"/>
        <v>859</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e">
        <f t="shared" si="409"/>
        <v>#VALUE!</v>
      </c>
      <c r="F692" s="328" t="str">
        <f t="shared" si="415"/>
        <v/>
      </c>
      <c r="G692" s="328" t="str">
        <f t="shared" si="416"/>
        <v/>
      </c>
      <c r="H692" s="313"/>
      <c r="I692" s="328" t="str">
        <f t="shared" si="417"/>
        <v/>
      </c>
      <c r="J692" s="328">
        <f t="shared" si="410"/>
        <v>859</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e">
        <f t="shared" si="409"/>
        <v>#VALUE!</v>
      </c>
      <c r="F693" s="328" t="str">
        <f t="shared" si="415"/>
        <v/>
      </c>
      <c r="G693" s="328" t="str">
        <f t="shared" si="416"/>
        <v/>
      </c>
      <c r="H693" s="313"/>
      <c r="I693" s="328" t="str">
        <f t="shared" si="417"/>
        <v/>
      </c>
      <c r="J693" s="328">
        <f t="shared" si="410"/>
        <v>859</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e">
        <f t="shared" si="409"/>
        <v>#VALUE!</v>
      </c>
      <c r="F694" s="328" t="str">
        <f t="shared" si="415"/>
        <v/>
      </c>
      <c r="G694" s="328" t="str">
        <f t="shared" si="416"/>
        <v/>
      </c>
      <c r="H694" s="313"/>
      <c r="I694" s="328" t="str">
        <f t="shared" si="417"/>
        <v/>
      </c>
      <c r="J694" s="328">
        <f t="shared" si="410"/>
        <v>859</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e">
        <f t="shared" si="409"/>
        <v>#VALUE!</v>
      </c>
      <c r="F695" s="328" t="str">
        <f t="shared" si="415"/>
        <v/>
      </c>
      <c r="G695" s="328" t="str">
        <f t="shared" si="416"/>
        <v/>
      </c>
      <c r="H695" s="313"/>
      <c r="I695" s="328" t="str">
        <f t="shared" si="417"/>
        <v/>
      </c>
      <c r="J695" s="328">
        <f t="shared" si="410"/>
        <v>859</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e">
        <f t="shared" si="409"/>
        <v>#VALUE!</v>
      </c>
      <c r="F696" s="328" t="str">
        <f t="shared" si="415"/>
        <v/>
      </c>
      <c r="G696" s="328" t="str">
        <f t="shared" si="416"/>
        <v/>
      </c>
      <c r="H696" s="313"/>
      <c r="I696" s="328" t="str">
        <f t="shared" si="417"/>
        <v/>
      </c>
      <c r="J696" s="328">
        <f t="shared" si="410"/>
        <v>859</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e">
        <f t="shared" si="409"/>
        <v>#VALUE!</v>
      </c>
      <c r="F697" s="328" t="str">
        <f t="shared" si="415"/>
        <v/>
      </c>
      <c r="G697" s="328" t="str">
        <f t="shared" si="416"/>
        <v/>
      </c>
      <c r="H697" s="313"/>
      <c r="I697" s="328" t="str">
        <f t="shared" si="417"/>
        <v/>
      </c>
      <c r="J697" s="328">
        <f t="shared" si="410"/>
        <v>859</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e">
        <f t="shared" si="409"/>
        <v>#VALUE!</v>
      </c>
      <c r="F698" s="328" t="str">
        <f t="shared" si="415"/>
        <v/>
      </c>
      <c r="G698" s="328" t="str">
        <f t="shared" si="416"/>
        <v/>
      </c>
      <c r="H698" s="313"/>
      <c r="I698" s="328" t="str">
        <f t="shared" si="417"/>
        <v/>
      </c>
      <c r="J698" s="328">
        <f t="shared" si="410"/>
        <v>859</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e">
        <f t="shared" si="409"/>
        <v>#VALUE!</v>
      </c>
      <c r="F699" s="328" t="str">
        <f t="shared" si="415"/>
        <v/>
      </c>
      <c r="G699" s="328" t="str">
        <f t="shared" si="416"/>
        <v/>
      </c>
      <c r="H699" s="313"/>
      <c r="I699" s="328" t="str">
        <f t="shared" si="417"/>
        <v/>
      </c>
      <c r="J699" s="328">
        <f t="shared" si="410"/>
        <v>859</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e">
        <f t="shared" si="409"/>
        <v>#VALUE!</v>
      </c>
      <c r="F700" s="328" t="str">
        <f t="shared" si="415"/>
        <v/>
      </c>
      <c r="G700" s="328" t="str">
        <f t="shared" si="416"/>
        <v/>
      </c>
      <c r="H700" s="313"/>
      <c r="I700" s="328" t="str">
        <f t="shared" si="417"/>
        <v/>
      </c>
      <c r="J700" s="328">
        <f t="shared" si="410"/>
        <v>859</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e">
        <f t="shared" si="409"/>
        <v>#VALUE!</v>
      </c>
      <c r="F701" s="328" t="str">
        <f t="shared" si="415"/>
        <v/>
      </c>
      <c r="G701" s="328" t="str">
        <f t="shared" si="416"/>
        <v/>
      </c>
      <c r="H701" s="313"/>
      <c r="I701" s="328" t="str">
        <f t="shared" si="417"/>
        <v/>
      </c>
      <c r="J701" s="328">
        <f t="shared" si="410"/>
        <v>859</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e">
        <f t="shared" ref="E702:E765" si="434">bb2wang($B$6,$H$12,C702,$H$8,$H$9,I702,$H$10,$H$11,$K$10,$K$11,$H$13)</f>
        <v>#VALUE!</v>
      </c>
      <c r="F702" s="328" t="str">
        <f t="shared" si="415"/>
        <v/>
      </c>
      <c r="G702" s="328" t="str">
        <f t="shared" si="416"/>
        <v/>
      </c>
      <c r="H702" s="313"/>
      <c r="I702" s="328" t="str">
        <f t="shared" si="417"/>
        <v/>
      </c>
      <c r="J702" s="328">
        <f t="shared" ref="J702:J765" si="435">$B$7</f>
        <v>859</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e">
        <f t="shared" si="434"/>
        <v>#VALUE!</v>
      </c>
      <c r="F703" s="328" t="str">
        <f t="shared" si="415"/>
        <v/>
      </c>
      <c r="G703" s="328" t="str">
        <f t="shared" si="416"/>
        <v/>
      </c>
      <c r="H703" s="313"/>
      <c r="I703" s="328" t="str">
        <f t="shared" si="417"/>
        <v/>
      </c>
      <c r="J703" s="328">
        <f t="shared" si="435"/>
        <v>859</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e">
        <f t="shared" si="434"/>
        <v>#VALUE!</v>
      </c>
      <c r="F704" s="328" t="str">
        <f t="shared" ref="F704:F767" si="439">IF(H704&gt;0, (E704+E703)/2,"")</f>
        <v/>
      </c>
      <c r="G704" s="328" t="str">
        <f t="shared" ref="G704:G767" si="440">IF(H704&gt;0, F704*$S$53*$C$55*(B704-C704+N704)^1.5,"")</f>
        <v/>
      </c>
      <c r="H704" s="313"/>
      <c r="I704" s="328" t="str">
        <f t="shared" ref="I704:I767" si="441">IF(H704&gt;0, (B704-C704)*B$19,"")</f>
        <v/>
      </c>
      <c r="J704" s="328">
        <f t="shared" si="435"/>
        <v>859</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e">
        <f t="shared" si="434"/>
        <v>#VALUE!</v>
      </c>
      <c r="F705" s="328" t="str">
        <f t="shared" si="439"/>
        <v/>
      </c>
      <c r="G705" s="328" t="str">
        <f t="shared" si="440"/>
        <v/>
      </c>
      <c r="H705" s="313"/>
      <c r="I705" s="328" t="str">
        <f t="shared" si="441"/>
        <v/>
      </c>
      <c r="J705" s="328">
        <f t="shared" si="435"/>
        <v>859</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e">
        <f t="shared" si="434"/>
        <v>#VALUE!</v>
      </c>
      <c r="F706" s="328" t="str">
        <f t="shared" si="439"/>
        <v/>
      </c>
      <c r="G706" s="328" t="str">
        <f t="shared" si="440"/>
        <v/>
      </c>
      <c r="H706" s="313"/>
      <c r="I706" s="328" t="str">
        <f t="shared" si="441"/>
        <v/>
      </c>
      <c r="J706" s="328">
        <f t="shared" si="435"/>
        <v>859</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e">
        <f t="shared" si="434"/>
        <v>#VALUE!</v>
      </c>
      <c r="F707" s="328" t="str">
        <f t="shared" si="439"/>
        <v/>
      </c>
      <c r="G707" s="328" t="str">
        <f t="shared" si="440"/>
        <v/>
      </c>
      <c r="H707" s="313"/>
      <c r="I707" s="328" t="str">
        <f t="shared" si="441"/>
        <v/>
      </c>
      <c r="J707" s="328">
        <f t="shared" si="435"/>
        <v>859</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e">
        <f t="shared" si="434"/>
        <v>#VALUE!</v>
      </c>
      <c r="F708" s="328" t="str">
        <f t="shared" si="439"/>
        <v/>
      </c>
      <c r="G708" s="328" t="str">
        <f t="shared" si="440"/>
        <v/>
      </c>
      <c r="H708" s="313"/>
      <c r="I708" s="328" t="str">
        <f t="shared" si="441"/>
        <v/>
      </c>
      <c r="J708" s="328">
        <f t="shared" si="435"/>
        <v>859</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e">
        <f t="shared" si="434"/>
        <v>#VALUE!</v>
      </c>
      <c r="F709" s="328" t="str">
        <f t="shared" si="439"/>
        <v/>
      </c>
      <c r="G709" s="328" t="str">
        <f t="shared" si="440"/>
        <v/>
      </c>
      <c r="H709" s="313"/>
      <c r="I709" s="328" t="str">
        <f t="shared" si="441"/>
        <v/>
      </c>
      <c r="J709" s="328">
        <f t="shared" si="435"/>
        <v>859</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e">
        <f t="shared" si="434"/>
        <v>#VALUE!</v>
      </c>
      <c r="F710" s="328" t="str">
        <f t="shared" si="439"/>
        <v/>
      </c>
      <c r="G710" s="328" t="str">
        <f t="shared" si="440"/>
        <v/>
      </c>
      <c r="H710" s="313"/>
      <c r="I710" s="328" t="str">
        <f t="shared" si="441"/>
        <v/>
      </c>
      <c r="J710" s="328">
        <f t="shared" si="435"/>
        <v>859</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e">
        <f t="shared" si="434"/>
        <v>#VALUE!</v>
      </c>
      <c r="F711" s="328" t="str">
        <f t="shared" si="439"/>
        <v/>
      </c>
      <c r="G711" s="328" t="str">
        <f t="shared" si="440"/>
        <v/>
      </c>
      <c r="H711" s="313"/>
      <c r="I711" s="328" t="str">
        <f t="shared" si="441"/>
        <v/>
      </c>
      <c r="J711" s="328">
        <f t="shared" si="435"/>
        <v>859</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e">
        <f t="shared" si="434"/>
        <v>#VALUE!</v>
      </c>
      <c r="F712" s="328" t="str">
        <f t="shared" si="439"/>
        <v/>
      </c>
      <c r="G712" s="328" t="str">
        <f t="shared" si="440"/>
        <v/>
      </c>
      <c r="H712" s="313"/>
      <c r="I712" s="328" t="str">
        <f t="shared" si="441"/>
        <v/>
      </c>
      <c r="J712" s="328">
        <f t="shared" si="435"/>
        <v>859</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e">
        <f t="shared" si="434"/>
        <v>#VALUE!</v>
      </c>
      <c r="F713" s="328" t="str">
        <f t="shared" si="439"/>
        <v/>
      </c>
      <c r="G713" s="328" t="str">
        <f t="shared" si="440"/>
        <v/>
      </c>
      <c r="H713" s="313"/>
      <c r="I713" s="328" t="str">
        <f t="shared" si="441"/>
        <v/>
      </c>
      <c r="J713" s="328">
        <f t="shared" si="435"/>
        <v>859</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e">
        <f t="shared" si="434"/>
        <v>#VALUE!</v>
      </c>
      <c r="F714" s="328" t="str">
        <f t="shared" si="439"/>
        <v/>
      </c>
      <c r="G714" s="328" t="str">
        <f t="shared" si="440"/>
        <v/>
      </c>
      <c r="H714" s="313"/>
      <c r="I714" s="328" t="str">
        <f t="shared" si="441"/>
        <v/>
      </c>
      <c r="J714" s="328">
        <f t="shared" si="435"/>
        <v>859</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e">
        <f t="shared" si="434"/>
        <v>#VALUE!</v>
      </c>
      <c r="F715" s="328" t="str">
        <f t="shared" si="439"/>
        <v/>
      </c>
      <c r="G715" s="328" t="str">
        <f t="shared" si="440"/>
        <v/>
      </c>
      <c r="H715" s="313"/>
      <c r="I715" s="328" t="str">
        <f t="shared" si="441"/>
        <v/>
      </c>
      <c r="J715" s="328">
        <f t="shared" si="435"/>
        <v>859</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e">
        <f t="shared" si="434"/>
        <v>#VALUE!</v>
      </c>
      <c r="F716" s="328" t="str">
        <f t="shared" si="439"/>
        <v/>
      </c>
      <c r="G716" s="328" t="str">
        <f t="shared" si="440"/>
        <v/>
      </c>
      <c r="H716" s="313"/>
      <c r="I716" s="328" t="str">
        <f t="shared" si="441"/>
        <v/>
      </c>
      <c r="J716" s="328">
        <f t="shared" si="435"/>
        <v>859</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e">
        <f t="shared" si="434"/>
        <v>#VALUE!</v>
      </c>
      <c r="F717" s="328" t="str">
        <f t="shared" si="439"/>
        <v/>
      </c>
      <c r="G717" s="328" t="str">
        <f t="shared" si="440"/>
        <v/>
      </c>
      <c r="H717" s="313"/>
      <c r="I717" s="328" t="str">
        <f t="shared" si="441"/>
        <v/>
      </c>
      <c r="J717" s="328">
        <f t="shared" si="435"/>
        <v>859</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e">
        <f t="shared" si="434"/>
        <v>#VALUE!</v>
      </c>
      <c r="F718" s="328" t="str">
        <f t="shared" si="439"/>
        <v/>
      </c>
      <c r="G718" s="328" t="str">
        <f t="shared" si="440"/>
        <v/>
      </c>
      <c r="H718" s="313"/>
      <c r="I718" s="328" t="str">
        <f t="shared" si="441"/>
        <v/>
      </c>
      <c r="J718" s="328">
        <f t="shared" si="435"/>
        <v>859</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e">
        <f t="shared" si="434"/>
        <v>#VALUE!</v>
      </c>
      <c r="F719" s="328" t="str">
        <f t="shared" si="439"/>
        <v/>
      </c>
      <c r="G719" s="328" t="str">
        <f t="shared" si="440"/>
        <v/>
      </c>
      <c r="H719" s="313"/>
      <c r="I719" s="328" t="str">
        <f t="shared" si="441"/>
        <v/>
      </c>
      <c r="J719" s="328">
        <f t="shared" si="435"/>
        <v>859</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e">
        <f t="shared" si="434"/>
        <v>#VALUE!</v>
      </c>
      <c r="F720" s="328" t="str">
        <f t="shared" si="439"/>
        <v/>
      </c>
      <c r="G720" s="328" t="str">
        <f t="shared" si="440"/>
        <v/>
      </c>
      <c r="H720" s="313"/>
      <c r="I720" s="328" t="str">
        <f t="shared" si="441"/>
        <v/>
      </c>
      <c r="J720" s="328">
        <f t="shared" si="435"/>
        <v>859</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e">
        <f t="shared" si="434"/>
        <v>#VALUE!</v>
      </c>
      <c r="F721" s="328" t="str">
        <f t="shared" si="439"/>
        <v/>
      </c>
      <c r="G721" s="328" t="str">
        <f t="shared" si="440"/>
        <v/>
      </c>
      <c r="H721" s="313"/>
      <c r="I721" s="328" t="str">
        <f t="shared" si="441"/>
        <v/>
      </c>
      <c r="J721" s="328">
        <f t="shared" si="435"/>
        <v>859</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e">
        <f t="shared" si="434"/>
        <v>#VALUE!</v>
      </c>
      <c r="F722" s="328" t="str">
        <f t="shared" si="439"/>
        <v/>
      </c>
      <c r="G722" s="328" t="str">
        <f t="shared" si="440"/>
        <v/>
      </c>
      <c r="H722" s="313"/>
      <c r="I722" s="328" t="str">
        <f t="shared" si="441"/>
        <v/>
      </c>
      <c r="J722" s="328">
        <f t="shared" si="435"/>
        <v>859</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e">
        <f t="shared" si="434"/>
        <v>#VALUE!</v>
      </c>
      <c r="F723" s="328" t="str">
        <f t="shared" si="439"/>
        <v/>
      </c>
      <c r="G723" s="328" t="str">
        <f t="shared" si="440"/>
        <v/>
      </c>
      <c r="H723" s="313"/>
      <c r="I723" s="328" t="str">
        <f t="shared" si="441"/>
        <v/>
      </c>
      <c r="J723" s="328">
        <f t="shared" si="435"/>
        <v>859</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e">
        <f t="shared" si="434"/>
        <v>#VALUE!</v>
      </c>
      <c r="F724" s="328" t="str">
        <f t="shared" si="439"/>
        <v/>
      </c>
      <c r="G724" s="328" t="str">
        <f t="shared" si="440"/>
        <v/>
      </c>
      <c r="H724" s="313"/>
      <c r="I724" s="328" t="str">
        <f t="shared" si="441"/>
        <v/>
      </c>
      <c r="J724" s="328">
        <f t="shared" si="435"/>
        <v>859</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e">
        <f t="shared" si="434"/>
        <v>#VALUE!</v>
      </c>
      <c r="F725" s="328" t="str">
        <f t="shared" si="439"/>
        <v/>
      </c>
      <c r="G725" s="328" t="str">
        <f t="shared" si="440"/>
        <v/>
      </c>
      <c r="H725" s="313"/>
      <c r="I725" s="328" t="str">
        <f t="shared" si="441"/>
        <v/>
      </c>
      <c r="J725" s="328">
        <f t="shared" si="435"/>
        <v>859</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e">
        <f t="shared" si="434"/>
        <v>#VALUE!</v>
      </c>
      <c r="F726" s="328" t="str">
        <f t="shared" si="439"/>
        <v/>
      </c>
      <c r="G726" s="328" t="str">
        <f t="shared" si="440"/>
        <v/>
      </c>
      <c r="H726" s="313"/>
      <c r="I726" s="328" t="str">
        <f t="shared" si="441"/>
        <v/>
      </c>
      <c r="J726" s="328">
        <f t="shared" si="435"/>
        <v>859</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e">
        <f t="shared" si="434"/>
        <v>#VALUE!</v>
      </c>
      <c r="F727" s="328" t="str">
        <f t="shared" si="439"/>
        <v/>
      </c>
      <c r="G727" s="328" t="str">
        <f t="shared" si="440"/>
        <v/>
      </c>
      <c r="H727" s="313"/>
      <c r="I727" s="328" t="str">
        <f t="shared" si="441"/>
        <v/>
      </c>
      <c r="J727" s="328">
        <f t="shared" si="435"/>
        <v>859</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e">
        <f t="shared" si="434"/>
        <v>#VALUE!</v>
      </c>
      <c r="F728" s="328" t="str">
        <f t="shared" si="439"/>
        <v/>
      </c>
      <c r="G728" s="328" t="str">
        <f t="shared" si="440"/>
        <v/>
      </c>
      <c r="H728" s="313"/>
      <c r="I728" s="328" t="str">
        <f t="shared" si="441"/>
        <v/>
      </c>
      <c r="J728" s="328">
        <f t="shared" si="435"/>
        <v>859</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e">
        <f t="shared" si="434"/>
        <v>#VALUE!</v>
      </c>
      <c r="F729" s="328" t="str">
        <f t="shared" si="439"/>
        <v/>
      </c>
      <c r="G729" s="328" t="str">
        <f t="shared" si="440"/>
        <v/>
      </c>
      <c r="H729" s="313"/>
      <c r="I729" s="328" t="str">
        <f t="shared" si="441"/>
        <v/>
      </c>
      <c r="J729" s="328">
        <f t="shared" si="435"/>
        <v>859</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e">
        <f t="shared" si="434"/>
        <v>#VALUE!</v>
      </c>
      <c r="F730" s="328" t="str">
        <f t="shared" si="439"/>
        <v/>
      </c>
      <c r="G730" s="328" t="str">
        <f t="shared" si="440"/>
        <v/>
      </c>
      <c r="H730" s="313"/>
      <c r="I730" s="328" t="str">
        <f t="shared" si="441"/>
        <v/>
      </c>
      <c r="J730" s="328">
        <f t="shared" si="435"/>
        <v>859</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e">
        <f t="shared" si="434"/>
        <v>#VALUE!</v>
      </c>
      <c r="F731" s="328" t="str">
        <f t="shared" si="439"/>
        <v/>
      </c>
      <c r="G731" s="328" t="str">
        <f t="shared" si="440"/>
        <v/>
      </c>
      <c r="H731" s="313"/>
      <c r="I731" s="328" t="str">
        <f t="shared" si="441"/>
        <v/>
      </c>
      <c r="J731" s="328">
        <f t="shared" si="435"/>
        <v>859</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e">
        <f t="shared" si="434"/>
        <v>#VALUE!</v>
      </c>
      <c r="F732" s="328" t="str">
        <f t="shared" si="439"/>
        <v/>
      </c>
      <c r="G732" s="328" t="str">
        <f t="shared" si="440"/>
        <v/>
      </c>
      <c r="H732" s="313"/>
      <c r="I732" s="328" t="str">
        <f t="shared" si="441"/>
        <v/>
      </c>
      <c r="J732" s="328">
        <f t="shared" si="435"/>
        <v>859</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e">
        <f t="shared" si="434"/>
        <v>#VALUE!</v>
      </c>
      <c r="F733" s="328" t="str">
        <f t="shared" si="439"/>
        <v/>
      </c>
      <c r="G733" s="328" t="str">
        <f t="shared" si="440"/>
        <v/>
      </c>
      <c r="H733" s="313"/>
      <c r="I733" s="328" t="str">
        <f t="shared" si="441"/>
        <v/>
      </c>
      <c r="J733" s="328">
        <f t="shared" si="435"/>
        <v>859</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e">
        <f t="shared" si="434"/>
        <v>#VALUE!</v>
      </c>
      <c r="F734" s="328" t="str">
        <f t="shared" si="439"/>
        <v/>
      </c>
      <c r="G734" s="328" t="str">
        <f t="shared" si="440"/>
        <v/>
      </c>
      <c r="H734" s="313"/>
      <c r="I734" s="328" t="str">
        <f t="shared" si="441"/>
        <v/>
      </c>
      <c r="J734" s="328">
        <f t="shared" si="435"/>
        <v>859</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e">
        <f t="shared" si="434"/>
        <v>#VALUE!</v>
      </c>
      <c r="F735" s="328" t="str">
        <f t="shared" si="439"/>
        <v/>
      </c>
      <c r="G735" s="328" t="str">
        <f t="shared" si="440"/>
        <v/>
      </c>
      <c r="H735" s="313"/>
      <c r="I735" s="328" t="str">
        <f t="shared" si="441"/>
        <v/>
      </c>
      <c r="J735" s="328">
        <f t="shared" si="435"/>
        <v>859</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e">
        <f t="shared" si="434"/>
        <v>#VALUE!</v>
      </c>
      <c r="F736" s="328" t="str">
        <f t="shared" si="439"/>
        <v/>
      </c>
      <c r="G736" s="328" t="str">
        <f t="shared" si="440"/>
        <v/>
      </c>
      <c r="H736" s="313"/>
      <c r="I736" s="328" t="str">
        <f t="shared" si="441"/>
        <v/>
      </c>
      <c r="J736" s="328">
        <f t="shared" si="435"/>
        <v>859</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e">
        <f t="shared" si="434"/>
        <v>#VALUE!</v>
      </c>
      <c r="F737" s="328" t="str">
        <f t="shared" si="439"/>
        <v/>
      </c>
      <c r="G737" s="328" t="str">
        <f t="shared" si="440"/>
        <v/>
      </c>
      <c r="H737" s="313"/>
      <c r="I737" s="328" t="str">
        <f t="shared" si="441"/>
        <v/>
      </c>
      <c r="J737" s="328">
        <f t="shared" si="435"/>
        <v>859</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e">
        <f t="shared" si="434"/>
        <v>#VALUE!</v>
      </c>
      <c r="F738" s="328" t="str">
        <f t="shared" si="439"/>
        <v/>
      </c>
      <c r="G738" s="328" t="str">
        <f t="shared" si="440"/>
        <v/>
      </c>
      <c r="H738" s="313"/>
      <c r="I738" s="328" t="str">
        <f t="shared" si="441"/>
        <v/>
      </c>
      <c r="J738" s="328">
        <f t="shared" si="435"/>
        <v>859</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e">
        <f t="shared" si="434"/>
        <v>#VALUE!</v>
      </c>
      <c r="F739" s="328" t="str">
        <f t="shared" si="439"/>
        <v/>
      </c>
      <c r="G739" s="328" t="str">
        <f t="shared" si="440"/>
        <v/>
      </c>
      <c r="H739" s="313"/>
      <c r="I739" s="328" t="str">
        <f t="shared" si="441"/>
        <v/>
      </c>
      <c r="J739" s="328">
        <f t="shared" si="435"/>
        <v>859</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e">
        <f t="shared" si="434"/>
        <v>#VALUE!</v>
      </c>
      <c r="F740" s="328" t="str">
        <f t="shared" si="439"/>
        <v/>
      </c>
      <c r="G740" s="328" t="str">
        <f t="shared" si="440"/>
        <v/>
      </c>
      <c r="H740" s="313"/>
      <c r="I740" s="328" t="str">
        <f t="shared" si="441"/>
        <v/>
      </c>
      <c r="J740" s="328">
        <f t="shared" si="435"/>
        <v>859</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e">
        <f t="shared" si="434"/>
        <v>#VALUE!</v>
      </c>
      <c r="F741" s="328" t="str">
        <f t="shared" si="439"/>
        <v/>
      </c>
      <c r="G741" s="328" t="str">
        <f t="shared" si="440"/>
        <v/>
      </c>
      <c r="H741" s="313"/>
      <c r="I741" s="328" t="str">
        <f t="shared" si="441"/>
        <v/>
      </c>
      <c r="J741" s="328">
        <f t="shared" si="435"/>
        <v>859</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e">
        <f t="shared" si="434"/>
        <v>#VALUE!</v>
      </c>
      <c r="F742" s="328" t="str">
        <f t="shared" si="439"/>
        <v/>
      </c>
      <c r="G742" s="328" t="str">
        <f t="shared" si="440"/>
        <v/>
      </c>
      <c r="H742" s="313"/>
      <c r="I742" s="328" t="str">
        <f t="shared" si="441"/>
        <v/>
      </c>
      <c r="J742" s="328">
        <f t="shared" si="435"/>
        <v>859</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e">
        <f t="shared" si="434"/>
        <v>#VALUE!</v>
      </c>
      <c r="F743" s="328" t="str">
        <f t="shared" si="439"/>
        <v/>
      </c>
      <c r="G743" s="328" t="str">
        <f t="shared" si="440"/>
        <v/>
      </c>
      <c r="H743" s="313"/>
      <c r="I743" s="328" t="str">
        <f t="shared" si="441"/>
        <v/>
      </c>
      <c r="J743" s="328">
        <f t="shared" si="435"/>
        <v>859</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e">
        <f t="shared" si="434"/>
        <v>#VALUE!</v>
      </c>
      <c r="F744" s="328" t="str">
        <f t="shared" si="439"/>
        <v/>
      </c>
      <c r="G744" s="328" t="str">
        <f t="shared" si="440"/>
        <v/>
      </c>
      <c r="H744" s="313"/>
      <c r="I744" s="328" t="str">
        <f t="shared" si="441"/>
        <v/>
      </c>
      <c r="J744" s="328">
        <f t="shared" si="435"/>
        <v>859</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e">
        <f t="shared" si="434"/>
        <v>#VALUE!</v>
      </c>
      <c r="F745" s="328" t="str">
        <f t="shared" si="439"/>
        <v/>
      </c>
      <c r="G745" s="328" t="str">
        <f t="shared" si="440"/>
        <v/>
      </c>
      <c r="H745" s="313"/>
      <c r="I745" s="328" t="str">
        <f t="shared" si="441"/>
        <v/>
      </c>
      <c r="J745" s="328">
        <f t="shared" si="435"/>
        <v>859</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e">
        <f t="shared" si="434"/>
        <v>#VALUE!</v>
      </c>
      <c r="F746" s="328" t="str">
        <f t="shared" si="439"/>
        <v/>
      </c>
      <c r="G746" s="328" t="str">
        <f t="shared" si="440"/>
        <v/>
      </c>
      <c r="H746" s="313"/>
      <c r="I746" s="328" t="str">
        <f t="shared" si="441"/>
        <v/>
      </c>
      <c r="J746" s="328">
        <f t="shared" si="435"/>
        <v>859</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e">
        <f t="shared" si="434"/>
        <v>#VALUE!</v>
      </c>
      <c r="F747" s="328" t="str">
        <f t="shared" si="439"/>
        <v/>
      </c>
      <c r="G747" s="328" t="str">
        <f t="shared" si="440"/>
        <v/>
      </c>
      <c r="H747" s="313"/>
      <c r="I747" s="328" t="str">
        <f t="shared" si="441"/>
        <v/>
      </c>
      <c r="J747" s="328">
        <f t="shared" si="435"/>
        <v>859</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e">
        <f t="shared" si="434"/>
        <v>#VALUE!</v>
      </c>
      <c r="F748" s="328" t="str">
        <f t="shared" si="439"/>
        <v/>
      </c>
      <c r="G748" s="328" t="str">
        <f t="shared" si="440"/>
        <v/>
      </c>
      <c r="H748" s="313"/>
      <c r="I748" s="328" t="str">
        <f t="shared" si="441"/>
        <v/>
      </c>
      <c r="J748" s="328">
        <f t="shared" si="435"/>
        <v>859</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e">
        <f t="shared" si="434"/>
        <v>#VALUE!</v>
      </c>
      <c r="F749" s="328" t="str">
        <f t="shared" si="439"/>
        <v/>
      </c>
      <c r="G749" s="328" t="str">
        <f t="shared" si="440"/>
        <v/>
      </c>
      <c r="H749" s="313"/>
      <c r="I749" s="328" t="str">
        <f t="shared" si="441"/>
        <v/>
      </c>
      <c r="J749" s="328">
        <f t="shared" si="435"/>
        <v>859</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e">
        <f t="shared" si="434"/>
        <v>#VALUE!</v>
      </c>
      <c r="F750" s="328" t="str">
        <f t="shared" si="439"/>
        <v/>
      </c>
      <c r="G750" s="328" t="str">
        <f t="shared" si="440"/>
        <v/>
      </c>
      <c r="H750" s="313"/>
      <c r="I750" s="328" t="str">
        <f t="shared" si="441"/>
        <v/>
      </c>
      <c r="J750" s="328">
        <f t="shared" si="435"/>
        <v>859</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e">
        <f t="shared" si="434"/>
        <v>#VALUE!</v>
      </c>
      <c r="F751" s="328" t="str">
        <f t="shared" si="439"/>
        <v/>
      </c>
      <c r="G751" s="328" t="str">
        <f t="shared" si="440"/>
        <v/>
      </c>
      <c r="H751" s="313"/>
      <c r="I751" s="328" t="str">
        <f t="shared" si="441"/>
        <v/>
      </c>
      <c r="J751" s="328">
        <f t="shared" si="435"/>
        <v>859</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e">
        <f t="shared" si="434"/>
        <v>#VALUE!</v>
      </c>
      <c r="F752" s="328" t="str">
        <f t="shared" si="439"/>
        <v/>
      </c>
      <c r="G752" s="328" t="str">
        <f t="shared" si="440"/>
        <v/>
      </c>
      <c r="H752" s="313"/>
      <c r="I752" s="328" t="str">
        <f t="shared" si="441"/>
        <v/>
      </c>
      <c r="J752" s="328">
        <f t="shared" si="435"/>
        <v>859</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e">
        <f t="shared" si="434"/>
        <v>#VALUE!</v>
      </c>
      <c r="F753" s="328" t="str">
        <f t="shared" si="439"/>
        <v/>
      </c>
      <c r="G753" s="328" t="str">
        <f t="shared" si="440"/>
        <v/>
      </c>
      <c r="H753" s="313"/>
      <c r="I753" s="328" t="str">
        <f t="shared" si="441"/>
        <v/>
      </c>
      <c r="J753" s="328">
        <f t="shared" si="435"/>
        <v>859</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e">
        <f t="shared" si="434"/>
        <v>#VALUE!</v>
      </c>
      <c r="F754" s="328" t="str">
        <f t="shared" si="439"/>
        <v/>
      </c>
      <c r="G754" s="328" t="str">
        <f t="shared" si="440"/>
        <v/>
      </c>
      <c r="H754" s="313"/>
      <c r="I754" s="328" t="str">
        <f t="shared" si="441"/>
        <v/>
      </c>
      <c r="J754" s="328">
        <f t="shared" si="435"/>
        <v>859</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e">
        <f t="shared" si="434"/>
        <v>#VALUE!</v>
      </c>
      <c r="F755" s="328" t="str">
        <f t="shared" si="439"/>
        <v/>
      </c>
      <c r="G755" s="328" t="str">
        <f t="shared" si="440"/>
        <v/>
      </c>
      <c r="H755" s="313"/>
      <c r="I755" s="328" t="str">
        <f t="shared" si="441"/>
        <v/>
      </c>
      <c r="J755" s="328">
        <f t="shared" si="435"/>
        <v>859</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e">
        <f t="shared" si="434"/>
        <v>#VALUE!</v>
      </c>
      <c r="F756" s="328" t="str">
        <f t="shared" si="439"/>
        <v/>
      </c>
      <c r="G756" s="328" t="str">
        <f t="shared" si="440"/>
        <v/>
      </c>
      <c r="H756" s="313"/>
      <c r="I756" s="328" t="str">
        <f t="shared" si="441"/>
        <v/>
      </c>
      <c r="J756" s="328">
        <f t="shared" si="435"/>
        <v>859</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e">
        <f t="shared" si="434"/>
        <v>#VALUE!</v>
      </c>
      <c r="F757" s="328" t="str">
        <f t="shared" si="439"/>
        <v/>
      </c>
      <c r="G757" s="328" t="str">
        <f t="shared" si="440"/>
        <v/>
      </c>
      <c r="H757" s="313"/>
      <c r="I757" s="328" t="str">
        <f t="shared" si="441"/>
        <v/>
      </c>
      <c r="J757" s="328">
        <f t="shared" si="435"/>
        <v>859</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e">
        <f t="shared" si="434"/>
        <v>#VALUE!</v>
      </c>
      <c r="F758" s="328" t="str">
        <f t="shared" si="439"/>
        <v/>
      </c>
      <c r="G758" s="328" t="str">
        <f t="shared" si="440"/>
        <v/>
      </c>
      <c r="H758" s="313"/>
      <c r="I758" s="328" t="str">
        <f t="shared" si="441"/>
        <v/>
      </c>
      <c r="J758" s="328">
        <f t="shared" si="435"/>
        <v>859</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e">
        <f t="shared" si="434"/>
        <v>#VALUE!</v>
      </c>
      <c r="F759" s="328" t="str">
        <f t="shared" si="439"/>
        <v/>
      </c>
      <c r="G759" s="328" t="str">
        <f t="shared" si="440"/>
        <v/>
      </c>
      <c r="H759" s="313"/>
      <c r="I759" s="328" t="str">
        <f t="shared" si="441"/>
        <v/>
      </c>
      <c r="J759" s="328">
        <f t="shared" si="435"/>
        <v>859</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e">
        <f t="shared" si="434"/>
        <v>#VALUE!</v>
      </c>
      <c r="F760" s="328" t="str">
        <f t="shared" si="439"/>
        <v/>
      </c>
      <c r="G760" s="328" t="str">
        <f t="shared" si="440"/>
        <v/>
      </c>
      <c r="H760" s="313"/>
      <c r="I760" s="328" t="str">
        <f t="shared" si="441"/>
        <v/>
      </c>
      <c r="J760" s="328">
        <f t="shared" si="435"/>
        <v>859</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e">
        <f t="shared" si="434"/>
        <v>#VALUE!</v>
      </c>
      <c r="F761" s="328" t="str">
        <f t="shared" si="439"/>
        <v/>
      </c>
      <c r="G761" s="328" t="str">
        <f t="shared" si="440"/>
        <v/>
      </c>
      <c r="H761" s="313"/>
      <c r="I761" s="328" t="str">
        <f t="shared" si="441"/>
        <v/>
      </c>
      <c r="J761" s="328">
        <f t="shared" si="435"/>
        <v>859</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e">
        <f t="shared" si="434"/>
        <v>#VALUE!</v>
      </c>
      <c r="F762" s="328" t="str">
        <f t="shared" si="439"/>
        <v/>
      </c>
      <c r="G762" s="328" t="str">
        <f t="shared" si="440"/>
        <v/>
      </c>
      <c r="H762" s="313"/>
      <c r="I762" s="328" t="str">
        <f t="shared" si="441"/>
        <v/>
      </c>
      <c r="J762" s="328">
        <f t="shared" si="435"/>
        <v>859</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e">
        <f t="shared" si="434"/>
        <v>#VALUE!</v>
      </c>
      <c r="F763" s="328" t="str">
        <f t="shared" si="439"/>
        <v/>
      </c>
      <c r="G763" s="328" t="str">
        <f t="shared" si="440"/>
        <v/>
      </c>
      <c r="H763" s="313"/>
      <c r="I763" s="328" t="str">
        <f t="shared" si="441"/>
        <v/>
      </c>
      <c r="J763" s="328">
        <f t="shared" si="435"/>
        <v>859</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e">
        <f t="shared" si="434"/>
        <v>#VALUE!</v>
      </c>
      <c r="F764" s="328" t="str">
        <f t="shared" si="439"/>
        <v/>
      </c>
      <c r="G764" s="328" t="str">
        <f t="shared" si="440"/>
        <v/>
      </c>
      <c r="H764" s="313"/>
      <c r="I764" s="328" t="str">
        <f t="shared" si="441"/>
        <v/>
      </c>
      <c r="J764" s="328">
        <f t="shared" si="435"/>
        <v>859</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e">
        <f t="shared" si="434"/>
        <v>#VALUE!</v>
      </c>
      <c r="F765" s="328" t="str">
        <f t="shared" si="439"/>
        <v/>
      </c>
      <c r="G765" s="328" t="str">
        <f t="shared" si="440"/>
        <v/>
      </c>
      <c r="H765" s="313"/>
      <c r="I765" s="328" t="str">
        <f t="shared" si="441"/>
        <v/>
      </c>
      <c r="J765" s="328">
        <f t="shared" si="435"/>
        <v>859</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e">
        <f t="shared" ref="E766:E829" si="459">bb2wang($B$6,$H$12,C766,$H$8,$H$9,I766,$H$10,$H$11,$K$10,$K$11,$H$13)</f>
        <v>#VALUE!</v>
      </c>
      <c r="F766" s="328" t="str">
        <f t="shared" si="439"/>
        <v/>
      </c>
      <c r="G766" s="328" t="str">
        <f t="shared" si="440"/>
        <v/>
      </c>
      <c r="H766" s="313"/>
      <c r="I766" s="328" t="str">
        <f t="shared" si="441"/>
        <v/>
      </c>
      <c r="J766" s="328">
        <f t="shared" ref="J766:J829" si="460">$B$7</f>
        <v>859</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e">
        <f t="shared" si="459"/>
        <v>#VALUE!</v>
      </c>
      <c r="F767" s="328" t="str">
        <f t="shared" si="439"/>
        <v/>
      </c>
      <c r="G767" s="328" t="str">
        <f t="shared" si="440"/>
        <v/>
      </c>
      <c r="H767" s="313"/>
      <c r="I767" s="328" t="str">
        <f t="shared" si="441"/>
        <v/>
      </c>
      <c r="J767" s="328">
        <f t="shared" si="460"/>
        <v>859</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e">
        <f t="shared" si="459"/>
        <v>#VALUE!</v>
      </c>
      <c r="F768" s="328" t="str">
        <f t="shared" ref="F768:F831" si="464">IF(H768&gt;0, (E768+E767)/2,"")</f>
        <v/>
      </c>
      <c r="G768" s="328" t="str">
        <f t="shared" ref="G768:G831" si="465">IF(H768&gt;0, F768*$S$53*$C$55*(B768-C768+N768)^1.5,"")</f>
        <v/>
      </c>
      <c r="H768" s="313"/>
      <c r="I768" s="328" t="str">
        <f t="shared" ref="I768:I831" si="466">IF(H768&gt;0, (B768-C768)*B$19,"")</f>
        <v/>
      </c>
      <c r="J768" s="328">
        <f t="shared" si="460"/>
        <v>859</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e">
        <f t="shared" si="459"/>
        <v>#VALUE!</v>
      </c>
      <c r="F769" s="328" t="str">
        <f t="shared" si="464"/>
        <v/>
      </c>
      <c r="G769" s="328" t="str">
        <f t="shared" si="465"/>
        <v/>
      </c>
      <c r="H769" s="313"/>
      <c r="I769" s="328" t="str">
        <f t="shared" si="466"/>
        <v/>
      </c>
      <c r="J769" s="328">
        <f t="shared" si="460"/>
        <v>859</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e">
        <f t="shared" si="459"/>
        <v>#VALUE!</v>
      </c>
      <c r="F770" s="328" t="str">
        <f t="shared" si="464"/>
        <v/>
      </c>
      <c r="G770" s="328" t="str">
        <f t="shared" si="465"/>
        <v/>
      </c>
      <c r="H770" s="313"/>
      <c r="I770" s="328" t="str">
        <f t="shared" si="466"/>
        <v/>
      </c>
      <c r="J770" s="328">
        <f t="shared" si="460"/>
        <v>859</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e">
        <f t="shared" si="459"/>
        <v>#VALUE!</v>
      </c>
      <c r="F771" s="328" t="str">
        <f t="shared" si="464"/>
        <v/>
      </c>
      <c r="G771" s="328" t="str">
        <f t="shared" si="465"/>
        <v/>
      </c>
      <c r="H771" s="313"/>
      <c r="I771" s="328" t="str">
        <f t="shared" si="466"/>
        <v/>
      </c>
      <c r="J771" s="328">
        <f t="shared" si="460"/>
        <v>859</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e">
        <f t="shared" si="459"/>
        <v>#VALUE!</v>
      </c>
      <c r="F772" s="328" t="str">
        <f t="shared" si="464"/>
        <v/>
      </c>
      <c r="G772" s="328" t="str">
        <f t="shared" si="465"/>
        <v/>
      </c>
      <c r="H772" s="313"/>
      <c r="I772" s="328" t="str">
        <f t="shared" si="466"/>
        <v/>
      </c>
      <c r="J772" s="328">
        <f t="shared" si="460"/>
        <v>859</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e">
        <f t="shared" si="459"/>
        <v>#VALUE!</v>
      </c>
      <c r="F773" s="328" t="str">
        <f t="shared" si="464"/>
        <v/>
      </c>
      <c r="G773" s="328" t="str">
        <f t="shared" si="465"/>
        <v/>
      </c>
      <c r="H773" s="313"/>
      <c r="I773" s="328" t="str">
        <f t="shared" si="466"/>
        <v/>
      </c>
      <c r="J773" s="328">
        <f t="shared" si="460"/>
        <v>859</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e">
        <f t="shared" si="459"/>
        <v>#VALUE!</v>
      </c>
      <c r="F774" s="328" t="str">
        <f t="shared" si="464"/>
        <v/>
      </c>
      <c r="G774" s="328" t="str">
        <f t="shared" si="465"/>
        <v/>
      </c>
      <c r="H774" s="313"/>
      <c r="I774" s="328" t="str">
        <f t="shared" si="466"/>
        <v/>
      </c>
      <c r="J774" s="328">
        <f t="shared" si="460"/>
        <v>859</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e">
        <f t="shared" si="459"/>
        <v>#VALUE!</v>
      </c>
      <c r="F775" s="328" t="str">
        <f t="shared" si="464"/>
        <v/>
      </c>
      <c r="G775" s="328" t="str">
        <f t="shared" si="465"/>
        <v/>
      </c>
      <c r="H775" s="313"/>
      <c r="I775" s="328" t="str">
        <f t="shared" si="466"/>
        <v/>
      </c>
      <c r="J775" s="328">
        <f t="shared" si="460"/>
        <v>859</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e">
        <f t="shared" si="459"/>
        <v>#VALUE!</v>
      </c>
      <c r="F776" s="328" t="str">
        <f t="shared" si="464"/>
        <v/>
      </c>
      <c r="G776" s="328" t="str">
        <f t="shared" si="465"/>
        <v/>
      </c>
      <c r="H776" s="313"/>
      <c r="I776" s="328" t="str">
        <f t="shared" si="466"/>
        <v/>
      </c>
      <c r="J776" s="328">
        <f t="shared" si="460"/>
        <v>859</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e">
        <f t="shared" si="459"/>
        <v>#VALUE!</v>
      </c>
      <c r="F777" s="328" t="str">
        <f t="shared" si="464"/>
        <v/>
      </c>
      <c r="G777" s="328" t="str">
        <f t="shared" si="465"/>
        <v/>
      </c>
      <c r="H777" s="313"/>
      <c r="I777" s="328" t="str">
        <f t="shared" si="466"/>
        <v/>
      </c>
      <c r="J777" s="328">
        <f t="shared" si="460"/>
        <v>859</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e">
        <f t="shared" si="459"/>
        <v>#VALUE!</v>
      </c>
      <c r="F778" s="328" t="str">
        <f t="shared" si="464"/>
        <v/>
      </c>
      <c r="G778" s="328" t="str">
        <f t="shared" si="465"/>
        <v/>
      </c>
      <c r="H778" s="313"/>
      <c r="I778" s="328" t="str">
        <f t="shared" si="466"/>
        <v/>
      </c>
      <c r="J778" s="328">
        <f t="shared" si="460"/>
        <v>859</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e">
        <f t="shared" si="459"/>
        <v>#VALUE!</v>
      </c>
      <c r="F779" s="328" t="str">
        <f t="shared" si="464"/>
        <v/>
      </c>
      <c r="G779" s="328" t="str">
        <f t="shared" si="465"/>
        <v/>
      </c>
      <c r="H779" s="313"/>
      <c r="I779" s="328" t="str">
        <f t="shared" si="466"/>
        <v/>
      </c>
      <c r="J779" s="328">
        <f t="shared" si="460"/>
        <v>859</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e">
        <f t="shared" si="459"/>
        <v>#VALUE!</v>
      </c>
      <c r="F780" s="328" t="str">
        <f t="shared" si="464"/>
        <v/>
      </c>
      <c r="G780" s="328" t="str">
        <f t="shared" si="465"/>
        <v/>
      </c>
      <c r="H780" s="313"/>
      <c r="I780" s="328" t="str">
        <f t="shared" si="466"/>
        <v/>
      </c>
      <c r="J780" s="328">
        <f t="shared" si="460"/>
        <v>859</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e">
        <f t="shared" si="459"/>
        <v>#VALUE!</v>
      </c>
      <c r="F781" s="328" t="str">
        <f t="shared" si="464"/>
        <v/>
      </c>
      <c r="G781" s="328" t="str">
        <f t="shared" si="465"/>
        <v/>
      </c>
      <c r="H781" s="313"/>
      <c r="I781" s="328" t="str">
        <f t="shared" si="466"/>
        <v/>
      </c>
      <c r="J781" s="328">
        <f t="shared" si="460"/>
        <v>859</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e">
        <f t="shared" si="459"/>
        <v>#VALUE!</v>
      </c>
      <c r="F782" s="328" t="str">
        <f t="shared" si="464"/>
        <v/>
      </c>
      <c r="G782" s="328" t="str">
        <f t="shared" si="465"/>
        <v/>
      </c>
      <c r="H782" s="313"/>
      <c r="I782" s="328" t="str">
        <f t="shared" si="466"/>
        <v/>
      </c>
      <c r="J782" s="328">
        <f t="shared" si="460"/>
        <v>859</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e">
        <f t="shared" si="459"/>
        <v>#VALUE!</v>
      </c>
      <c r="F783" s="328" t="str">
        <f t="shared" si="464"/>
        <v/>
      </c>
      <c r="G783" s="328" t="str">
        <f t="shared" si="465"/>
        <v/>
      </c>
      <c r="H783" s="313"/>
      <c r="I783" s="328" t="str">
        <f t="shared" si="466"/>
        <v/>
      </c>
      <c r="J783" s="328">
        <f t="shared" si="460"/>
        <v>859</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e">
        <f t="shared" si="459"/>
        <v>#VALUE!</v>
      </c>
      <c r="F784" s="328" t="str">
        <f t="shared" si="464"/>
        <v/>
      </c>
      <c r="G784" s="328" t="str">
        <f t="shared" si="465"/>
        <v/>
      </c>
      <c r="H784" s="313"/>
      <c r="I784" s="328" t="str">
        <f t="shared" si="466"/>
        <v/>
      </c>
      <c r="J784" s="328">
        <f t="shared" si="460"/>
        <v>859</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e">
        <f t="shared" si="459"/>
        <v>#VALUE!</v>
      </c>
      <c r="F785" s="328" t="str">
        <f t="shared" si="464"/>
        <v/>
      </c>
      <c r="G785" s="328" t="str">
        <f t="shared" si="465"/>
        <v/>
      </c>
      <c r="H785" s="313"/>
      <c r="I785" s="328" t="str">
        <f t="shared" si="466"/>
        <v/>
      </c>
      <c r="J785" s="328">
        <f t="shared" si="460"/>
        <v>859</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e">
        <f t="shared" si="459"/>
        <v>#VALUE!</v>
      </c>
      <c r="F786" s="328" t="str">
        <f t="shared" si="464"/>
        <v/>
      </c>
      <c r="G786" s="328" t="str">
        <f t="shared" si="465"/>
        <v/>
      </c>
      <c r="H786" s="313"/>
      <c r="I786" s="328" t="str">
        <f t="shared" si="466"/>
        <v/>
      </c>
      <c r="J786" s="328">
        <f t="shared" si="460"/>
        <v>859</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e">
        <f t="shared" si="459"/>
        <v>#VALUE!</v>
      </c>
      <c r="F787" s="328" t="str">
        <f t="shared" si="464"/>
        <v/>
      </c>
      <c r="G787" s="328" t="str">
        <f t="shared" si="465"/>
        <v/>
      </c>
      <c r="H787" s="313"/>
      <c r="I787" s="328" t="str">
        <f t="shared" si="466"/>
        <v/>
      </c>
      <c r="J787" s="328">
        <f t="shared" si="460"/>
        <v>859</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e">
        <f t="shared" si="459"/>
        <v>#VALUE!</v>
      </c>
      <c r="F788" s="328" t="str">
        <f t="shared" si="464"/>
        <v/>
      </c>
      <c r="G788" s="328" t="str">
        <f t="shared" si="465"/>
        <v/>
      </c>
      <c r="H788" s="313"/>
      <c r="I788" s="328" t="str">
        <f t="shared" si="466"/>
        <v/>
      </c>
      <c r="J788" s="328">
        <f t="shared" si="460"/>
        <v>859</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e">
        <f t="shared" si="459"/>
        <v>#VALUE!</v>
      </c>
      <c r="F789" s="328" t="str">
        <f t="shared" si="464"/>
        <v/>
      </c>
      <c r="G789" s="328" t="str">
        <f t="shared" si="465"/>
        <v/>
      </c>
      <c r="H789" s="313"/>
      <c r="I789" s="328" t="str">
        <f t="shared" si="466"/>
        <v/>
      </c>
      <c r="J789" s="328">
        <f t="shared" si="460"/>
        <v>859</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e">
        <f t="shared" si="459"/>
        <v>#VALUE!</v>
      </c>
      <c r="F790" s="328" t="str">
        <f t="shared" si="464"/>
        <v/>
      </c>
      <c r="G790" s="328" t="str">
        <f t="shared" si="465"/>
        <v/>
      </c>
      <c r="H790" s="313"/>
      <c r="I790" s="328" t="str">
        <f t="shared" si="466"/>
        <v/>
      </c>
      <c r="J790" s="328">
        <f t="shared" si="460"/>
        <v>859</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e">
        <f t="shared" si="459"/>
        <v>#VALUE!</v>
      </c>
      <c r="F791" s="328" t="str">
        <f t="shared" si="464"/>
        <v/>
      </c>
      <c r="G791" s="328" t="str">
        <f t="shared" si="465"/>
        <v/>
      </c>
      <c r="H791" s="313"/>
      <c r="I791" s="328" t="str">
        <f t="shared" si="466"/>
        <v/>
      </c>
      <c r="J791" s="328">
        <f t="shared" si="460"/>
        <v>859</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e">
        <f t="shared" si="459"/>
        <v>#VALUE!</v>
      </c>
      <c r="F792" s="328" t="str">
        <f t="shared" si="464"/>
        <v/>
      </c>
      <c r="G792" s="328" t="str">
        <f t="shared" si="465"/>
        <v/>
      </c>
      <c r="H792" s="313"/>
      <c r="I792" s="328" t="str">
        <f t="shared" si="466"/>
        <v/>
      </c>
      <c r="J792" s="328">
        <f t="shared" si="460"/>
        <v>859</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e">
        <f t="shared" si="459"/>
        <v>#VALUE!</v>
      </c>
      <c r="F793" s="328" t="str">
        <f t="shared" si="464"/>
        <v/>
      </c>
      <c r="G793" s="328" t="str">
        <f t="shared" si="465"/>
        <v/>
      </c>
      <c r="H793" s="313"/>
      <c r="I793" s="328" t="str">
        <f t="shared" si="466"/>
        <v/>
      </c>
      <c r="J793" s="328">
        <f t="shared" si="460"/>
        <v>859</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e">
        <f t="shared" si="459"/>
        <v>#VALUE!</v>
      </c>
      <c r="F794" s="328" t="str">
        <f t="shared" si="464"/>
        <v/>
      </c>
      <c r="G794" s="328" t="str">
        <f t="shared" si="465"/>
        <v/>
      </c>
      <c r="H794" s="313"/>
      <c r="I794" s="328" t="str">
        <f t="shared" si="466"/>
        <v/>
      </c>
      <c r="J794" s="328">
        <f t="shared" si="460"/>
        <v>859</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e">
        <f t="shared" si="459"/>
        <v>#VALUE!</v>
      </c>
      <c r="F795" s="328" t="str">
        <f t="shared" si="464"/>
        <v/>
      </c>
      <c r="G795" s="328" t="str">
        <f t="shared" si="465"/>
        <v/>
      </c>
      <c r="H795" s="313"/>
      <c r="I795" s="328" t="str">
        <f t="shared" si="466"/>
        <v/>
      </c>
      <c r="J795" s="328">
        <f t="shared" si="460"/>
        <v>859</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e">
        <f t="shared" si="459"/>
        <v>#VALUE!</v>
      </c>
      <c r="F796" s="328" t="str">
        <f t="shared" si="464"/>
        <v/>
      </c>
      <c r="G796" s="328" t="str">
        <f t="shared" si="465"/>
        <v/>
      </c>
      <c r="H796" s="313"/>
      <c r="I796" s="328" t="str">
        <f t="shared" si="466"/>
        <v/>
      </c>
      <c r="J796" s="328">
        <f t="shared" si="460"/>
        <v>859</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e">
        <f t="shared" si="459"/>
        <v>#VALUE!</v>
      </c>
      <c r="F797" s="328" t="str">
        <f t="shared" si="464"/>
        <v/>
      </c>
      <c r="G797" s="328" t="str">
        <f t="shared" si="465"/>
        <v/>
      </c>
      <c r="H797" s="313"/>
      <c r="I797" s="328" t="str">
        <f t="shared" si="466"/>
        <v/>
      </c>
      <c r="J797" s="328">
        <f t="shared" si="460"/>
        <v>859</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e">
        <f t="shared" si="459"/>
        <v>#VALUE!</v>
      </c>
      <c r="F798" s="328" t="str">
        <f t="shared" si="464"/>
        <v/>
      </c>
      <c r="G798" s="328" t="str">
        <f t="shared" si="465"/>
        <v/>
      </c>
      <c r="H798" s="313"/>
      <c r="I798" s="328" t="str">
        <f t="shared" si="466"/>
        <v/>
      </c>
      <c r="J798" s="328">
        <f t="shared" si="460"/>
        <v>859</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e">
        <f t="shared" si="459"/>
        <v>#VALUE!</v>
      </c>
      <c r="F799" s="328" t="str">
        <f t="shared" si="464"/>
        <v/>
      </c>
      <c r="G799" s="328" t="str">
        <f t="shared" si="465"/>
        <v/>
      </c>
      <c r="H799" s="313"/>
      <c r="I799" s="328" t="str">
        <f t="shared" si="466"/>
        <v/>
      </c>
      <c r="J799" s="328">
        <f t="shared" si="460"/>
        <v>859</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e">
        <f t="shared" si="459"/>
        <v>#VALUE!</v>
      </c>
      <c r="F800" s="328" t="str">
        <f t="shared" si="464"/>
        <v/>
      </c>
      <c r="G800" s="328" t="str">
        <f t="shared" si="465"/>
        <v/>
      </c>
      <c r="H800" s="313"/>
      <c r="I800" s="328" t="str">
        <f t="shared" si="466"/>
        <v/>
      </c>
      <c r="J800" s="328">
        <f t="shared" si="460"/>
        <v>859</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e">
        <f t="shared" si="459"/>
        <v>#VALUE!</v>
      </c>
      <c r="F801" s="328" t="str">
        <f t="shared" si="464"/>
        <v/>
      </c>
      <c r="G801" s="328" t="str">
        <f t="shared" si="465"/>
        <v/>
      </c>
      <c r="H801" s="313"/>
      <c r="I801" s="328" t="str">
        <f t="shared" si="466"/>
        <v/>
      </c>
      <c r="J801" s="328">
        <f t="shared" si="460"/>
        <v>859</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e">
        <f t="shared" si="459"/>
        <v>#VALUE!</v>
      </c>
      <c r="F802" s="328" t="str">
        <f t="shared" si="464"/>
        <v/>
      </c>
      <c r="G802" s="328" t="str">
        <f t="shared" si="465"/>
        <v/>
      </c>
      <c r="H802" s="313"/>
      <c r="I802" s="328" t="str">
        <f t="shared" si="466"/>
        <v/>
      </c>
      <c r="J802" s="328">
        <f t="shared" si="460"/>
        <v>859</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e">
        <f t="shared" si="459"/>
        <v>#VALUE!</v>
      </c>
      <c r="F803" s="328" t="str">
        <f t="shared" si="464"/>
        <v/>
      </c>
      <c r="G803" s="328" t="str">
        <f t="shared" si="465"/>
        <v/>
      </c>
      <c r="H803" s="313"/>
      <c r="I803" s="328" t="str">
        <f t="shared" si="466"/>
        <v/>
      </c>
      <c r="J803" s="328">
        <f t="shared" si="460"/>
        <v>859</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e">
        <f t="shared" si="459"/>
        <v>#VALUE!</v>
      </c>
      <c r="F804" s="328" t="str">
        <f t="shared" si="464"/>
        <v/>
      </c>
      <c r="G804" s="328" t="str">
        <f t="shared" si="465"/>
        <v/>
      </c>
      <c r="H804" s="313"/>
      <c r="I804" s="328" t="str">
        <f t="shared" si="466"/>
        <v/>
      </c>
      <c r="J804" s="328">
        <f t="shared" si="460"/>
        <v>859</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e">
        <f t="shared" si="459"/>
        <v>#VALUE!</v>
      </c>
      <c r="F805" s="328" t="str">
        <f t="shared" si="464"/>
        <v/>
      </c>
      <c r="G805" s="328" t="str">
        <f t="shared" si="465"/>
        <v/>
      </c>
      <c r="H805" s="313"/>
      <c r="I805" s="328" t="str">
        <f t="shared" si="466"/>
        <v/>
      </c>
      <c r="J805" s="328">
        <f t="shared" si="460"/>
        <v>859</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e">
        <f t="shared" si="459"/>
        <v>#VALUE!</v>
      </c>
      <c r="F806" s="328" t="str">
        <f t="shared" si="464"/>
        <v/>
      </c>
      <c r="G806" s="328" t="str">
        <f t="shared" si="465"/>
        <v/>
      </c>
      <c r="H806" s="313"/>
      <c r="I806" s="328" t="str">
        <f t="shared" si="466"/>
        <v/>
      </c>
      <c r="J806" s="328">
        <f t="shared" si="460"/>
        <v>859</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e">
        <f t="shared" si="459"/>
        <v>#VALUE!</v>
      </c>
      <c r="F807" s="328" t="str">
        <f t="shared" si="464"/>
        <v/>
      </c>
      <c r="G807" s="328" t="str">
        <f t="shared" si="465"/>
        <v/>
      </c>
      <c r="H807" s="313"/>
      <c r="I807" s="328" t="str">
        <f t="shared" si="466"/>
        <v/>
      </c>
      <c r="J807" s="328">
        <f t="shared" si="460"/>
        <v>859</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e">
        <f t="shared" si="459"/>
        <v>#VALUE!</v>
      </c>
      <c r="F808" s="328" t="str">
        <f t="shared" si="464"/>
        <v/>
      </c>
      <c r="G808" s="328" t="str">
        <f t="shared" si="465"/>
        <v/>
      </c>
      <c r="H808" s="313"/>
      <c r="I808" s="328" t="str">
        <f t="shared" si="466"/>
        <v/>
      </c>
      <c r="J808" s="328">
        <f t="shared" si="460"/>
        <v>859</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e">
        <f t="shared" si="459"/>
        <v>#VALUE!</v>
      </c>
      <c r="F809" s="328" t="str">
        <f t="shared" si="464"/>
        <v/>
      </c>
      <c r="G809" s="328" t="str">
        <f t="shared" si="465"/>
        <v/>
      </c>
      <c r="H809" s="313"/>
      <c r="I809" s="328" t="str">
        <f t="shared" si="466"/>
        <v/>
      </c>
      <c r="J809" s="328">
        <f t="shared" si="460"/>
        <v>859</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e">
        <f t="shared" si="459"/>
        <v>#VALUE!</v>
      </c>
      <c r="F810" s="328" t="str">
        <f t="shared" si="464"/>
        <v/>
      </c>
      <c r="G810" s="328" t="str">
        <f t="shared" si="465"/>
        <v/>
      </c>
      <c r="H810" s="313"/>
      <c r="I810" s="328" t="str">
        <f t="shared" si="466"/>
        <v/>
      </c>
      <c r="J810" s="328">
        <f t="shared" si="460"/>
        <v>859</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e">
        <f t="shared" si="459"/>
        <v>#VALUE!</v>
      </c>
      <c r="F811" s="328" t="str">
        <f t="shared" si="464"/>
        <v/>
      </c>
      <c r="G811" s="328" t="str">
        <f t="shared" si="465"/>
        <v/>
      </c>
      <c r="H811" s="313"/>
      <c r="I811" s="328" t="str">
        <f t="shared" si="466"/>
        <v/>
      </c>
      <c r="J811" s="328">
        <f t="shared" si="460"/>
        <v>859</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e">
        <f t="shared" si="459"/>
        <v>#VALUE!</v>
      </c>
      <c r="F812" s="328" t="str">
        <f t="shared" si="464"/>
        <v/>
      </c>
      <c r="G812" s="328" t="str">
        <f t="shared" si="465"/>
        <v/>
      </c>
      <c r="H812" s="313"/>
      <c r="I812" s="328" t="str">
        <f t="shared" si="466"/>
        <v/>
      </c>
      <c r="J812" s="328">
        <f t="shared" si="460"/>
        <v>859</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e">
        <f t="shared" si="459"/>
        <v>#VALUE!</v>
      </c>
      <c r="F813" s="328" t="str">
        <f t="shared" si="464"/>
        <v/>
      </c>
      <c r="G813" s="328" t="str">
        <f t="shared" si="465"/>
        <v/>
      </c>
      <c r="H813" s="313"/>
      <c r="I813" s="328" t="str">
        <f t="shared" si="466"/>
        <v/>
      </c>
      <c r="J813" s="328">
        <f t="shared" si="460"/>
        <v>859</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e">
        <f t="shared" si="459"/>
        <v>#VALUE!</v>
      </c>
      <c r="F814" s="328" t="str">
        <f t="shared" si="464"/>
        <v/>
      </c>
      <c r="G814" s="328" t="str">
        <f t="shared" si="465"/>
        <v/>
      </c>
      <c r="H814" s="313"/>
      <c r="I814" s="328" t="str">
        <f t="shared" si="466"/>
        <v/>
      </c>
      <c r="J814" s="328">
        <f t="shared" si="460"/>
        <v>859</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e">
        <f t="shared" si="459"/>
        <v>#VALUE!</v>
      </c>
      <c r="F815" s="328" t="str">
        <f t="shared" si="464"/>
        <v/>
      </c>
      <c r="G815" s="328" t="str">
        <f t="shared" si="465"/>
        <v/>
      </c>
      <c r="H815" s="313"/>
      <c r="I815" s="328" t="str">
        <f t="shared" si="466"/>
        <v/>
      </c>
      <c r="J815" s="328">
        <f t="shared" si="460"/>
        <v>859</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e">
        <f t="shared" si="459"/>
        <v>#VALUE!</v>
      </c>
      <c r="F816" s="328" t="str">
        <f t="shared" si="464"/>
        <v/>
      </c>
      <c r="G816" s="328" t="str">
        <f t="shared" si="465"/>
        <v/>
      </c>
      <c r="H816" s="313"/>
      <c r="I816" s="328" t="str">
        <f t="shared" si="466"/>
        <v/>
      </c>
      <c r="J816" s="328">
        <f t="shared" si="460"/>
        <v>859</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e">
        <f t="shared" si="459"/>
        <v>#VALUE!</v>
      </c>
      <c r="F817" s="328" t="str">
        <f t="shared" si="464"/>
        <v/>
      </c>
      <c r="G817" s="328" t="str">
        <f t="shared" si="465"/>
        <v/>
      </c>
      <c r="H817" s="313"/>
      <c r="I817" s="328" t="str">
        <f t="shared" si="466"/>
        <v/>
      </c>
      <c r="J817" s="328">
        <f t="shared" si="460"/>
        <v>859</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e">
        <f t="shared" si="459"/>
        <v>#VALUE!</v>
      </c>
      <c r="F818" s="328" t="str">
        <f t="shared" si="464"/>
        <v/>
      </c>
      <c r="G818" s="328" t="str">
        <f t="shared" si="465"/>
        <v/>
      </c>
      <c r="H818" s="313"/>
      <c r="I818" s="328" t="str">
        <f t="shared" si="466"/>
        <v/>
      </c>
      <c r="J818" s="328">
        <f t="shared" si="460"/>
        <v>859</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e">
        <f t="shared" si="459"/>
        <v>#VALUE!</v>
      </c>
      <c r="F819" s="328" t="str">
        <f t="shared" si="464"/>
        <v/>
      </c>
      <c r="G819" s="328" t="str">
        <f t="shared" si="465"/>
        <v/>
      </c>
      <c r="H819" s="313"/>
      <c r="I819" s="328" t="str">
        <f t="shared" si="466"/>
        <v/>
      </c>
      <c r="J819" s="328">
        <f t="shared" si="460"/>
        <v>859</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e">
        <f t="shared" si="459"/>
        <v>#VALUE!</v>
      </c>
      <c r="F820" s="328" t="str">
        <f t="shared" si="464"/>
        <v/>
      </c>
      <c r="G820" s="328" t="str">
        <f t="shared" si="465"/>
        <v/>
      </c>
      <c r="H820" s="313"/>
      <c r="I820" s="328" t="str">
        <f t="shared" si="466"/>
        <v/>
      </c>
      <c r="J820" s="328">
        <f t="shared" si="460"/>
        <v>859</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e">
        <f t="shared" si="459"/>
        <v>#VALUE!</v>
      </c>
      <c r="F821" s="328" t="str">
        <f t="shared" si="464"/>
        <v/>
      </c>
      <c r="G821" s="328" t="str">
        <f t="shared" si="465"/>
        <v/>
      </c>
      <c r="H821" s="313"/>
      <c r="I821" s="328" t="str">
        <f t="shared" si="466"/>
        <v/>
      </c>
      <c r="J821" s="328">
        <f t="shared" si="460"/>
        <v>859</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e">
        <f t="shared" si="459"/>
        <v>#VALUE!</v>
      </c>
      <c r="F822" s="328" t="str">
        <f t="shared" si="464"/>
        <v/>
      </c>
      <c r="G822" s="328" t="str">
        <f t="shared" si="465"/>
        <v/>
      </c>
      <c r="H822" s="313"/>
      <c r="I822" s="328" t="str">
        <f t="shared" si="466"/>
        <v/>
      </c>
      <c r="J822" s="328">
        <f t="shared" si="460"/>
        <v>859</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e">
        <f t="shared" si="459"/>
        <v>#VALUE!</v>
      </c>
      <c r="F823" s="328" t="str">
        <f t="shared" si="464"/>
        <v/>
      </c>
      <c r="G823" s="328" t="str">
        <f t="shared" si="465"/>
        <v/>
      </c>
      <c r="H823" s="313"/>
      <c r="I823" s="328" t="str">
        <f t="shared" si="466"/>
        <v/>
      </c>
      <c r="J823" s="328">
        <f t="shared" si="460"/>
        <v>859</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e">
        <f t="shared" si="459"/>
        <v>#VALUE!</v>
      </c>
      <c r="F824" s="328" t="str">
        <f t="shared" si="464"/>
        <v/>
      </c>
      <c r="G824" s="328" t="str">
        <f t="shared" si="465"/>
        <v/>
      </c>
      <c r="H824" s="313"/>
      <c r="I824" s="328" t="str">
        <f t="shared" si="466"/>
        <v/>
      </c>
      <c r="J824" s="328">
        <f t="shared" si="460"/>
        <v>859</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e">
        <f t="shared" si="459"/>
        <v>#VALUE!</v>
      </c>
      <c r="F825" s="328" t="str">
        <f t="shared" si="464"/>
        <v/>
      </c>
      <c r="G825" s="328" t="str">
        <f t="shared" si="465"/>
        <v/>
      </c>
      <c r="H825" s="313"/>
      <c r="I825" s="328" t="str">
        <f t="shared" si="466"/>
        <v/>
      </c>
      <c r="J825" s="328">
        <f t="shared" si="460"/>
        <v>859</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e">
        <f t="shared" si="459"/>
        <v>#VALUE!</v>
      </c>
      <c r="F826" s="328" t="str">
        <f t="shared" si="464"/>
        <v/>
      </c>
      <c r="G826" s="328" t="str">
        <f t="shared" si="465"/>
        <v/>
      </c>
      <c r="H826" s="313"/>
      <c r="I826" s="328" t="str">
        <f t="shared" si="466"/>
        <v/>
      </c>
      <c r="J826" s="328">
        <f t="shared" si="460"/>
        <v>859</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e">
        <f t="shared" si="459"/>
        <v>#VALUE!</v>
      </c>
      <c r="F827" s="328" t="str">
        <f t="shared" si="464"/>
        <v/>
      </c>
      <c r="G827" s="328" t="str">
        <f t="shared" si="465"/>
        <v/>
      </c>
      <c r="H827" s="313"/>
      <c r="I827" s="328" t="str">
        <f t="shared" si="466"/>
        <v/>
      </c>
      <c r="J827" s="328">
        <f t="shared" si="460"/>
        <v>859</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e">
        <f t="shared" si="459"/>
        <v>#VALUE!</v>
      </c>
      <c r="F828" s="328" t="str">
        <f t="shared" si="464"/>
        <v/>
      </c>
      <c r="G828" s="328" t="str">
        <f t="shared" si="465"/>
        <v/>
      </c>
      <c r="H828" s="313"/>
      <c r="I828" s="328" t="str">
        <f t="shared" si="466"/>
        <v/>
      </c>
      <c r="J828" s="328">
        <f t="shared" si="460"/>
        <v>859</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e">
        <f t="shared" si="459"/>
        <v>#VALUE!</v>
      </c>
      <c r="F829" s="328" t="str">
        <f t="shared" si="464"/>
        <v/>
      </c>
      <c r="G829" s="328" t="str">
        <f t="shared" si="465"/>
        <v/>
      </c>
      <c r="H829" s="313"/>
      <c r="I829" s="328" t="str">
        <f t="shared" si="466"/>
        <v/>
      </c>
      <c r="J829" s="328">
        <f t="shared" si="460"/>
        <v>859</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e">
        <f t="shared" ref="E830:E893" si="484">bb2wang($B$6,$H$12,C830,$H$8,$H$9,I830,$H$10,$H$11,$K$10,$K$11,$H$13)</f>
        <v>#VALUE!</v>
      </c>
      <c r="F830" s="328" t="str">
        <f t="shared" si="464"/>
        <v/>
      </c>
      <c r="G830" s="328" t="str">
        <f t="shared" si="465"/>
        <v/>
      </c>
      <c r="H830" s="313"/>
      <c r="I830" s="328" t="str">
        <f t="shared" si="466"/>
        <v/>
      </c>
      <c r="J830" s="328">
        <f t="shared" ref="J830:J893" si="485">$B$7</f>
        <v>859</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e">
        <f t="shared" si="484"/>
        <v>#VALUE!</v>
      </c>
      <c r="F831" s="328" t="str">
        <f t="shared" si="464"/>
        <v/>
      </c>
      <c r="G831" s="328" t="str">
        <f t="shared" si="465"/>
        <v/>
      </c>
      <c r="H831" s="313"/>
      <c r="I831" s="328" t="str">
        <f t="shared" si="466"/>
        <v/>
      </c>
      <c r="J831" s="328">
        <f t="shared" si="485"/>
        <v>859</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e">
        <f t="shared" si="484"/>
        <v>#VALUE!</v>
      </c>
      <c r="F832" s="328" t="str">
        <f t="shared" ref="F832:F895" si="489">IF(H832&gt;0, (E832+E831)/2,"")</f>
        <v/>
      </c>
      <c r="G832" s="328" t="str">
        <f t="shared" ref="G832:G895" si="490">IF(H832&gt;0, F832*$S$53*$C$55*(B832-C832+N832)^1.5,"")</f>
        <v/>
      </c>
      <c r="H832" s="313"/>
      <c r="I832" s="328" t="str">
        <f t="shared" ref="I832:I895" si="491">IF(H832&gt;0, (B832-C832)*B$19,"")</f>
        <v/>
      </c>
      <c r="J832" s="328">
        <f t="shared" si="485"/>
        <v>859</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e">
        <f t="shared" si="484"/>
        <v>#VALUE!</v>
      </c>
      <c r="F833" s="328" t="str">
        <f t="shared" si="489"/>
        <v/>
      </c>
      <c r="G833" s="328" t="str">
        <f t="shared" si="490"/>
        <v/>
      </c>
      <c r="H833" s="313"/>
      <c r="I833" s="328" t="str">
        <f t="shared" si="491"/>
        <v/>
      </c>
      <c r="J833" s="328">
        <f t="shared" si="485"/>
        <v>859</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e">
        <f t="shared" si="484"/>
        <v>#VALUE!</v>
      </c>
      <c r="F834" s="328" t="str">
        <f t="shared" si="489"/>
        <v/>
      </c>
      <c r="G834" s="328" t="str">
        <f t="shared" si="490"/>
        <v/>
      </c>
      <c r="H834" s="313"/>
      <c r="I834" s="328" t="str">
        <f t="shared" si="491"/>
        <v/>
      </c>
      <c r="J834" s="328">
        <f t="shared" si="485"/>
        <v>859</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e">
        <f t="shared" si="484"/>
        <v>#VALUE!</v>
      </c>
      <c r="F835" s="328" t="str">
        <f t="shared" si="489"/>
        <v/>
      </c>
      <c r="G835" s="328" t="str">
        <f t="shared" si="490"/>
        <v/>
      </c>
      <c r="H835" s="313"/>
      <c r="I835" s="328" t="str">
        <f t="shared" si="491"/>
        <v/>
      </c>
      <c r="J835" s="328">
        <f t="shared" si="485"/>
        <v>859</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e">
        <f t="shared" si="484"/>
        <v>#VALUE!</v>
      </c>
      <c r="F836" s="328" t="str">
        <f t="shared" si="489"/>
        <v/>
      </c>
      <c r="G836" s="328" t="str">
        <f t="shared" si="490"/>
        <v/>
      </c>
      <c r="H836" s="313"/>
      <c r="I836" s="328" t="str">
        <f t="shared" si="491"/>
        <v/>
      </c>
      <c r="J836" s="328">
        <f t="shared" si="485"/>
        <v>859</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e">
        <f t="shared" si="484"/>
        <v>#VALUE!</v>
      </c>
      <c r="F837" s="328" t="str">
        <f t="shared" si="489"/>
        <v/>
      </c>
      <c r="G837" s="328" t="str">
        <f t="shared" si="490"/>
        <v/>
      </c>
      <c r="H837" s="313"/>
      <c r="I837" s="328" t="str">
        <f t="shared" si="491"/>
        <v/>
      </c>
      <c r="J837" s="328">
        <f t="shared" si="485"/>
        <v>859</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e">
        <f t="shared" si="484"/>
        <v>#VALUE!</v>
      </c>
      <c r="F838" s="328" t="str">
        <f t="shared" si="489"/>
        <v/>
      </c>
      <c r="G838" s="328" t="str">
        <f t="shared" si="490"/>
        <v/>
      </c>
      <c r="H838" s="313"/>
      <c r="I838" s="328" t="str">
        <f t="shared" si="491"/>
        <v/>
      </c>
      <c r="J838" s="328">
        <f t="shared" si="485"/>
        <v>859</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e">
        <f t="shared" si="484"/>
        <v>#VALUE!</v>
      </c>
      <c r="F839" s="328" t="str">
        <f t="shared" si="489"/>
        <v/>
      </c>
      <c r="G839" s="328" t="str">
        <f t="shared" si="490"/>
        <v/>
      </c>
      <c r="H839" s="313"/>
      <c r="I839" s="328" t="str">
        <f t="shared" si="491"/>
        <v/>
      </c>
      <c r="J839" s="328">
        <f t="shared" si="485"/>
        <v>859</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e">
        <f t="shared" si="484"/>
        <v>#VALUE!</v>
      </c>
      <c r="F840" s="328" t="str">
        <f t="shared" si="489"/>
        <v/>
      </c>
      <c r="G840" s="328" t="str">
        <f t="shared" si="490"/>
        <v/>
      </c>
      <c r="H840" s="313"/>
      <c r="I840" s="328" t="str">
        <f t="shared" si="491"/>
        <v/>
      </c>
      <c r="J840" s="328">
        <f t="shared" si="485"/>
        <v>859</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e">
        <f t="shared" si="484"/>
        <v>#VALUE!</v>
      </c>
      <c r="F841" s="328" t="str">
        <f t="shared" si="489"/>
        <v/>
      </c>
      <c r="G841" s="328" t="str">
        <f t="shared" si="490"/>
        <v/>
      </c>
      <c r="H841" s="313"/>
      <c r="I841" s="328" t="str">
        <f t="shared" si="491"/>
        <v/>
      </c>
      <c r="J841" s="328">
        <f t="shared" si="485"/>
        <v>859</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e">
        <f t="shared" si="484"/>
        <v>#VALUE!</v>
      </c>
      <c r="F842" s="328" t="str">
        <f t="shared" si="489"/>
        <v/>
      </c>
      <c r="G842" s="328" t="str">
        <f t="shared" si="490"/>
        <v/>
      </c>
      <c r="H842" s="313"/>
      <c r="I842" s="328" t="str">
        <f t="shared" si="491"/>
        <v/>
      </c>
      <c r="J842" s="328">
        <f t="shared" si="485"/>
        <v>859</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e">
        <f t="shared" si="484"/>
        <v>#VALUE!</v>
      </c>
      <c r="F843" s="328" t="str">
        <f t="shared" si="489"/>
        <v/>
      </c>
      <c r="G843" s="328" t="str">
        <f t="shared" si="490"/>
        <v/>
      </c>
      <c r="H843" s="313"/>
      <c r="I843" s="328" t="str">
        <f t="shared" si="491"/>
        <v/>
      </c>
      <c r="J843" s="328">
        <f t="shared" si="485"/>
        <v>859</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e">
        <f t="shared" si="484"/>
        <v>#VALUE!</v>
      </c>
      <c r="F844" s="328" t="str">
        <f t="shared" si="489"/>
        <v/>
      </c>
      <c r="G844" s="328" t="str">
        <f t="shared" si="490"/>
        <v/>
      </c>
      <c r="H844" s="313"/>
      <c r="I844" s="328" t="str">
        <f t="shared" si="491"/>
        <v/>
      </c>
      <c r="J844" s="328">
        <f t="shared" si="485"/>
        <v>859</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e">
        <f t="shared" si="484"/>
        <v>#VALUE!</v>
      </c>
      <c r="F845" s="328" t="str">
        <f t="shared" si="489"/>
        <v/>
      </c>
      <c r="G845" s="328" t="str">
        <f t="shared" si="490"/>
        <v/>
      </c>
      <c r="H845" s="313"/>
      <c r="I845" s="328" t="str">
        <f t="shared" si="491"/>
        <v/>
      </c>
      <c r="J845" s="328">
        <f t="shared" si="485"/>
        <v>859</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e">
        <f t="shared" si="484"/>
        <v>#VALUE!</v>
      </c>
      <c r="F846" s="328" t="str">
        <f t="shared" si="489"/>
        <v/>
      </c>
      <c r="G846" s="328" t="str">
        <f t="shared" si="490"/>
        <v/>
      </c>
      <c r="H846" s="313"/>
      <c r="I846" s="328" t="str">
        <f t="shared" si="491"/>
        <v/>
      </c>
      <c r="J846" s="328">
        <f t="shared" si="485"/>
        <v>859</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e">
        <f t="shared" si="484"/>
        <v>#VALUE!</v>
      </c>
      <c r="F847" s="328" t="str">
        <f t="shared" si="489"/>
        <v/>
      </c>
      <c r="G847" s="328" t="str">
        <f t="shared" si="490"/>
        <v/>
      </c>
      <c r="H847" s="313"/>
      <c r="I847" s="328" t="str">
        <f t="shared" si="491"/>
        <v/>
      </c>
      <c r="J847" s="328">
        <f t="shared" si="485"/>
        <v>859</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e">
        <f t="shared" si="484"/>
        <v>#VALUE!</v>
      </c>
      <c r="F848" s="328" t="str">
        <f t="shared" si="489"/>
        <v/>
      </c>
      <c r="G848" s="328" t="str">
        <f t="shared" si="490"/>
        <v/>
      </c>
      <c r="H848" s="313"/>
      <c r="I848" s="328" t="str">
        <f t="shared" si="491"/>
        <v/>
      </c>
      <c r="J848" s="328">
        <f t="shared" si="485"/>
        <v>859</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e">
        <f t="shared" si="484"/>
        <v>#VALUE!</v>
      </c>
      <c r="F849" s="328" t="str">
        <f t="shared" si="489"/>
        <v/>
      </c>
      <c r="G849" s="328" t="str">
        <f t="shared" si="490"/>
        <v/>
      </c>
      <c r="H849" s="313"/>
      <c r="I849" s="328" t="str">
        <f t="shared" si="491"/>
        <v/>
      </c>
      <c r="J849" s="328">
        <f t="shared" si="485"/>
        <v>859</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e">
        <f t="shared" si="484"/>
        <v>#VALUE!</v>
      </c>
      <c r="F850" s="328" t="str">
        <f t="shared" si="489"/>
        <v/>
      </c>
      <c r="G850" s="328" t="str">
        <f t="shared" si="490"/>
        <v/>
      </c>
      <c r="H850" s="313"/>
      <c r="I850" s="328" t="str">
        <f t="shared" si="491"/>
        <v/>
      </c>
      <c r="J850" s="328">
        <f t="shared" si="485"/>
        <v>859</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e">
        <f t="shared" si="484"/>
        <v>#VALUE!</v>
      </c>
      <c r="F851" s="328" t="str">
        <f t="shared" si="489"/>
        <v/>
      </c>
      <c r="G851" s="328" t="str">
        <f t="shared" si="490"/>
        <v/>
      </c>
      <c r="H851" s="313"/>
      <c r="I851" s="328" t="str">
        <f t="shared" si="491"/>
        <v/>
      </c>
      <c r="J851" s="328">
        <f t="shared" si="485"/>
        <v>859</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e">
        <f t="shared" si="484"/>
        <v>#VALUE!</v>
      </c>
      <c r="F852" s="328" t="str">
        <f t="shared" si="489"/>
        <v/>
      </c>
      <c r="G852" s="328" t="str">
        <f t="shared" si="490"/>
        <v/>
      </c>
      <c r="H852" s="313"/>
      <c r="I852" s="328" t="str">
        <f t="shared" si="491"/>
        <v/>
      </c>
      <c r="J852" s="328">
        <f t="shared" si="485"/>
        <v>859</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e">
        <f t="shared" si="484"/>
        <v>#VALUE!</v>
      </c>
      <c r="F853" s="328" t="str">
        <f t="shared" si="489"/>
        <v/>
      </c>
      <c r="G853" s="328" t="str">
        <f t="shared" si="490"/>
        <v/>
      </c>
      <c r="H853" s="313"/>
      <c r="I853" s="328" t="str">
        <f t="shared" si="491"/>
        <v/>
      </c>
      <c r="J853" s="328">
        <f t="shared" si="485"/>
        <v>859</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e">
        <f t="shared" si="484"/>
        <v>#VALUE!</v>
      </c>
      <c r="F854" s="328" t="str">
        <f t="shared" si="489"/>
        <v/>
      </c>
      <c r="G854" s="328" t="str">
        <f t="shared" si="490"/>
        <v/>
      </c>
      <c r="H854" s="313"/>
      <c r="I854" s="328" t="str">
        <f t="shared" si="491"/>
        <v/>
      </c>
      <c r="J854" s="328">
        <f t="shared" si="485"/>
        <v>859</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e">
        <f t="shared" si="484"/>
        <v>#VALUE!</v>
      </c>
      <c r="F855" s="328" t="str">
        <f t="shared" si="489"/>
        <v/>
      </c>
      <c r="G855" s="328" t="str">
        <f t="shared" si="490"/>
        <v/>
      </c>
      <c r="H855" s="313"/>
      <c r="I855" s="328" t="str">
        <f t="shared" si="491"/>
        <v/>
      </c>
      <c r="J855" s="328">
        <f t="shared" si="485"/>
        <v>859</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e">
        <f t="shared" si="484"/>
        <v>#VALUE!</v>
      </c>
      <c r="F856" s="328" t="str">
        <f t="shared" si="489"/>
        <v/>
      </c>
      <c r="G856" s="328" t="str">
        <f t="shared" si="490"/>
        <v/>
      </c>
      <c r="H856" s="313"/>
      <c r="I856" s="328" t="str">
        <f t="shared" si="491"/>
        <v/>
      </c>
      <c r="J856" s="328">
        <f t="shared" si="485"/>
        <v>859</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e">
        <f t="shared" si="484"/>
        <v>#VALUE!</v>
      </c>
      <c r="F857" s="328" t="str">
        <f t="shared" si="489"/>
        <v/>
      </c>
      <c r="G857" s="328" t="str">
        <f t="shared" si="490"/>
        <v/>
      </c>
      <c r="H857" s="313"/>
      <c r="I857" s="328" t="str">
        <f t="shared" si="491"/>
        <v/>
      </c>
      <c r="J857" s="328">
        <f t="shared" si="485"/>
        <v>859</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e">
        <f t="shared" si="484"/>
        <v>#VALUE!</v>
      </c>
      <c r="F858" s="328" t="str">
        <f t="shared" si="489"/>
        <v/>
      </c>
      <c r="G858" s="328" t="str">
        <f t="shared" si="490"/>
        <v/>
      </c>
      <c r="H858" s="313"/>
      <c r="I858" s="328" t="str">
        <f t="shared" si="491"/>
        <v/>
      </c>
      <c r="J858" s="328">
        <f t="shared" si="485"/>
        <v>859</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e">
        <f t="shared" si="484"/>
        <v>#VALUE!</v>
      </c>
      <c r="F859" s="328" t="str">
        <f t="shared" si="489"/>
        <v/>
      </c>
      <c r="G859" s="328" t="str">
        <f t="shared" si="490"/>
        <v/>
      </c>
      <c r="H859" s="313"/>
      <c r="I859" s="328" t="str">
        <f t="shared" si="491"/>
        <v/>
      </c>
      <c r="J859" s="328">
        <f t="shared" si="485"/>
        <v>859</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e">
        <f t="shared" si="484"/>
        <v>#VALUE!</v>
      </c>
      <c r="F860" s="328" t="str">
        <f t="shared" si="489"/>
        <v/>
      </c>
      <c r="G860" s="328" t="str">
        <f t="shared" si="490"/>
        <v/>
      </c>
      <c r="H860" s="313"/>
      <c r="I860" s="328" t="str">
        <f t="shared" si="491"/>
        <v/>
      </c>
      <c r="J860" s="328">
        <f t="shared" si="485"/>
        <v>859</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e">
        <f t="shared" si="484"/>
        <v>#VALUE!</v>
      </c>
      <c r="F861" s="328" t="str">
        <f t="shared" si="489"/>
        <v/>
      </c>
      <c r="G861" s="328" t="str">
        <f t="shared" si="490"/>
        <v/>
      </c>
      <c r="H861" s="313"/>
      <c r="I861" s="328" t="str">
        <f t="shared" si="491"/>
        <v/>
      </c>
      <c r="J861" s="328">
        <f t="shared" si="485"/>
        <v>859</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e">
        <f t="shared" si="484"/>
        <v>#VALUE!</v>
      </c>
      <c r="F862" s="328" t="str">
        <f t="shared" si="489"/>
        <v/>
      </c>
      <c r="G862" s="328" t="str">
        <f t="shared" si="490"/>
        <v/>
      </c>
      <c r="H862" s="313"/>
      <c r="I862" s="328" t="str">
        <f t="shared" si="491"/>
        <v/>
      </c>
      <c r="J862" s="328">
        <f t="shared" si="485"/>
        <v>859</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e">
        <f t="shared" si="484"/>
        <v>#VALUE!</v>
      </c>
      <c r="F863" s="328" t="str">
        <f t="shared" si="489"/>
        <v/>
      </c>
      <c r="G863" s="328" t="str">
        <f t="shared" si="490"/>
        <v/>
      </c>
      <c r="H863" s="313"/>
      <c r="I863" s="328" t="str">
        <f t="shared" si="491"/>
        <v/>
      </c>
      <c r="J863" s="328">
        <f t="shared" si="485"/>
        <v>859</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e">
        <f t="shared" si="484"/>
        <v>#VALUE!</v>
      </c>
      <c r="F864" s="328" t="str">
        <f t="shared" si="489"/>
        <v/>
      </c>
      <c r="G864" s="328" t="str">
        <f t="shared" si="490"/>
        <v/>
      </c>
      <c r="H864" s="313"/>
      <c r="I864" s="328" t="str">
        <f t="shared" si="491"/>
        <v/>
      </c>
      <c r="J864" s="328">
        <f t="shared" si="485"/>
        <v>859</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e">
        <f t="shared" si="484"/>
        <v>#VALUE!</v>
      </c>
      <c r="F865" s="328" t="str">
        <f t="shared" si="489"/>
        <v/>
      </c>
      <c r="G865" s="328" t="str">
        <f t="shared" si="490"/>
        <v/>
      </c>
      <c r="H865" s="313"/>
      <c r="I865" s="328" t="str">
        <f t="shared" si="491"/>
        <v/>
      </c>
      <c r="J865" s="328">
        <f t="shared" si="485"/>
        <v>859</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e">
        <f t="shared" si="484"/>
        <v>#VALUE!</v>
      </c>
      <c r="F866" s="328" t="str">
        <f t="shared" si="489"/>
        <v/>
      </c>
      <c r="G866" s="328" t="str">
        <f t="shared" si="490"/>
        <v/>
      </c>
      <c r="H866" s="313"/>
      <c r="I866" s="328" t="str">
        <f t="shared" si="491"/>
        <v/>
      </c>
      <c r="J866" s="328">
        <f t="shared" si="485"/>
        <v>859</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e">
        <f t="shared" si="484"/>
        <v>#VALUE!</v>
      </c>
      <c r="F867" s="328" t="str">
        <f t="shared" si="489"/>
        <v/>
      </c>
      <c r="G867" s="328" t="str">
        <f t="shared" si="490"/>
        <v/>
      </c>
      <c r="H867" s="313"/>
      <c r="I867" s="328" t="str">
        <f t="shared" si="491"/>
        <v/>
      </c>
      <c r="J867" s="328">
        <f t="shared" si="485"/>
        <v>859</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e">
        <f t="shared" si="484"/>
        <v>#VALUE!</v>
      </c>
      <c r="F868" s="328" t="str">
        <f t="shared" si="489"/>
        <v/>
      </c>
      <c r="G868" s="328" t="str">
        <f t="shared" si="490"/>
        <v/>
      </c>
      <c r="H868" s="313"/>
      <c r="I868" s="328" t="str">
        <f t="shared" si="491"/>
        <v/>
      </c>
      <c r="J868" s="328">
        <f t="shared" si="485"/>
        <v>859</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e">
        <f t="shared" si="484"/>
        <v>#VALUE!</v>
      </c>
      <c r="F869" s="328" t="str">
        <f t="shared" si="489"/>
        <v/>
      </c>
      <c r="G869" s="328" t="str">
        <f t="shared" si="490"/>
        <v/>
      </c>
      <c r="H869" s="313"/>
      <c r="I869" s="328" t="str">
        <f t="shared" si="491"/>
        <v/>
      </c>
      <c r="J869" s="328">
        <f t="shared" si="485"/>
        <v>859</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e">
        <f t="shared" si="484"/>
        <v>#VALUE!</v>
      </c>
      <c r="F870" s="328" t="str">
        <f t="shared" si="489"/>
        <v/>
      </c>
      <c r="G870" s="328" t="str">
        <f t="shared" si="490"/>
        <v/>
      </c>
      <c r="H870" s="313"/>
      <c r="I870" s="328" t="str">
        <f t="shared" si="491"/>
        <v/>
      </c>
      <c r="J870" s="328">
        <f t="shared" si="485"/>
        <v>859</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e">
        <f t="shared" si="484"/>
        <v>#VALUE!</v>
      </c>
      <c r="F871" s="328" t="str">
        <f t="shared" si="489"/>
        <v/>
      </c>
      <c r="G871" s="328" t="str">
        <f t="shared" si="490"/>
        <v/>
      </c>
      <c r="H871" s="313"/>
      <c r="I871" s="328" t="str">
        <f t="shared" si="491"/>
        <v/>
      </c>
      <c r="J871" s="328">
        <f t="shared" si="485"/>
        <v>859</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e">
        <f t="shared" si="484"/>
        <v>#VALUE!</v>
      </c>
      <c r="F872" s="328" t="str">
        <f t="shared" si="489"/>
        <v/>
      </c>
      <c r="G872" s="328" t="str">
        <f t="shared" si="490"/>
        <v/>
      </c>
      <c r="H872" s="313"/>
      <c r="I872" s="328" t="str">
        <f t="shared" si="491"/>
        <v/>
      </c>
      <c r="J872" s="328">
        <f t="shared" si="485"/>
        <v>859</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e">
        <f t="shared" si="484"/>
        <v>#VALUE!</v>
      </c>
      <c r="F873" s="328" t="str">
        <f t="shared" si="489"/>
        <v/>
      </c>
      <c r="G873" s="328" t="str">
        <f t="shared" si="490"/>
        <v/>
      </c>
      <c r="H873" s="313"/>
      <c r="I873" s="328" t="str">
        <f t="shared" si="491"/>
        <v/>
      </c>
      <c r="J873" s="328">
        <f t="shared" si="485"/>
        <v>859</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e">
        <f t="shared" si="484"/>
        <v>#VALUE!</v>
      </c>
      <c r="F874" s="328" t="str">
        <f t="shared" si="489"/>
        <v/>
      </c>
      <c r="G874" s="328" t="str">
        <f t="shared" si="490"/>
        <v/>
      </c>
      <c r="H874" s="313"/>
      <c r="I874" s="328" t="str">
        <f t="shared" si="491"/>
        <v/>
      </c>
      <c r="J874" s="328">
        <f t="shared" si="485"/>
        <v>859</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e">
        <f t="shared" si="484"/>
        <v>#VALUE!</v>
      </c>
      <c r="F875" s="328" t="str">
        <f t="shared" si="489"/>
        <v/>
      </c>
      <c r="G875" s="328" t="str">
        <f t="shared" si="490"/>
        <v/>
      </c>
      <c r="H875" s="313"/>
      <c r="I875" s="328" t="str">
        <f t="shared" si="491"/>
        <v/>
      </c>
      <c r="J875" s="328">
        <f t="shared" si="485"/>
        <v>859</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e">
        <f t="shared" si="484"/>
        <v>#VALUE!</v>
      </c>
      <c r="F876" s="328" t="str">
        <f t="shared" si="489"/>
        <v/>
      </c>
      <c r="G876" s="328" t="str">
        <f t="shared" si="490"/>
        <v/>
      </c>
      <c r="H876" s="313"/>
      <c r="I876" s="328" t="str">
        <f t="shared" si="491"/>
        <v/>
      </c>
      <c r="J876" s="328">
        <f t="shared" si="485"/>
        <v>859</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e">
        <f t="shared" si="484"/>
        <v>#VALUE!</v>
      </c>
      <c r="F877" s="328" t="str">
        <f t="shared" si="489"/>
        <v/>
      </c>
      <c r="G877" s="328" t="str">
        <f t="shared" si="490"/>
        <v/>
      </c>
      <c r="H877" s="313"/>
      <c r="I877" s="328" t="str">
        <f t="shared" si="491"/>
        <v/>
      </c>
      <c r="J877" s="328">
        <f t="shared" si="485"/>
        <v>859</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e">
        <f t="shared" si="484"/>
        <v>#VALUE!</v>
      </c>
      <c r="F878" s="328" t="str">
        <f t="shared" si="489"/>
        <v/>
      </c>
      <c r="G878" s="328" t="str">
        <f t="shared" si="490"/>
        <v/>
      </c>
      <c r="H878" s="313"/>
      <c r="I878" s="328" t="str">
        <f t="shared" si="491"/>
        <v/>
      </c>
      <c r="J878" s="328">
        <f t="shared" si="485"/>
        <v>859</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e">
        <f t="shared" si="484"/>
        <v>#VALUE!</v>
      </c>
      <c r="F879" s="328" t="str">
        <f t="shared" si="489"/>
        <v/>
      </c>
      <c r="G879" s="328" t="str">
        <f t="shared" si="490"/>
        <v/>
      </c>
      <c r="H879" s="313"/>
      <c r="I879" s="328" t="str">
        <f t="shared" si="491"/>
        <v/>
      </c>
      <c r="J879" s="328">
        <f t="shared" si="485"/>
        <v>859</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e">
        <f t="shared" si="484"/>
        <v>#VALUE!</v>
      </c>
      <c r="F880" s="328" t="str">
        <f t="shared" si="489"/>
        <v/>
      </c>
      <c r="G880" s="328" t="str">
        <f t="shared" si="490"/>
        <v/>
      </c>
      <c r="H880" s="313"/>
      <c r="I880" s="328" t="str">
        <f t="shared" si="491"/>
        <v/>
      </c>
      <c r="J880" s="328">
        <f t="shared" si="485"/>
        <v>859</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e">
        <f t="shared" si="484"/>
        <v>#VALUE!</v>
      </c>
      <c r="F881" s="328" t="str">
        <f t="shared" si="489"/>
        <v/>
      </c>
      <c r="G881" s="328" t="str">
        <f t="shared" si="490"/>
        <v/>
      </c>
      <c r="H881" s="313"/>
      <c r="I881" s="328" t="str">
        <f t="shared" si="491"/>
        <v/>
      </c>
      <c r="J881" s="328">
        <f t="shared" si="485"/>
        <v>859</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e">
        <f t="shared" si="484"/>
        <v>#VALUE!</v>
      </c>
      <c r="F882" s="328" t="str">
        <f t="shared" si="489"/>
        <v/>
      </c>
      <c r="G882" s="328" t="str">
        <f t="shared" si="490"/>
        <v/>
      </c>
      <c r="H882" s="313"/>
      <c r="I882" s="328" t="str">
        <f t="shared" si="491"/>
        <v/>
      </c>
      <c r="J882" s="328">
        <f t="shared" si="485"/>
        <v>859</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e">
        <f t="shared" si="484"/>
        <v>#VALUE!</v>
      </c>
      <c r="F883" s="328" t="str">
        <f t="shared" si="489"/>
        <v/>
      </c>
      <c r="G883" s="328" t="str">
        <f t="shared" si="490"/>
        <v/>
      </c>
      <c r="H883" s="313"/>
      <c r="I883" s="328" t="str">
        <f t="shared" si="491"/>
        <v/>
      </c>
      <c r="J883" s="328">
        <f t="shared" si="485"/>
        <v>859</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e">
        <f t="shared" si="484"/>
        <v>#VALUE!</v>
      </c>
      <c r="F884" s="328" t="str">
        <f t="shared" si="489"/>
        <v/>
      </c>
      <c r="G884" s="328" t="str">
        <f t="shared" si="490"/>
        <v/>
      </c>
      <c r="H884" s="313"/>
      <c r="I884" s="328" t="str">
        <f t="shared" si="491"/>
        <v/>
      </c>
      <c r="J884" s="328">
        <f t="shared" si="485"/>
        <v>859</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e">
        <f t="shared" si="484"/>
        <v>#VALUE!</v>
      </c>
      <c r="F885" s="328" t="str">
        <f t="shared" si="489"/>
        <v/>
      </c>
      <c r="G885" s="328" t="str">
        <f t="shared" si="490"/>
        <v/>
      </c>
      <c r="H885" s="313"/>
      <c r="I885" s="328" t="str">
        <f t="shared" si="491"/>
        <v/>
      </c>
      <c r="J885" s="328">
        <f t="shared" si="485"/>
        <v>859</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e">
        <f t="shared" si="484"/>
        <v>#VALUE!</v>
      </c>
      <c r="F886" s="328" t="str">
        <f t="shared" si="489"/>
        <v/>
      </c>
      <c r="G886" s="328" t="str">
        <f t="shared" si="490"/>
        <v/>
      </c>
      <c r="H886" s="313"/>
      <c r="I886" s="328" t="str">
        <f t="shared" si="491"/>
        <v/>
      </c>
      <c r="J886" s="328">
        <f t="shared" si="485"/>
        <v>859</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e">
        <f t="shared" si="484"/>
        <v>#VALUE!</v>
      </c>
      <c r="F887" s="328" t="str">
        <f t="shared" si="489"/>
        <v/>
      </c>
      <c r="G887" s="328" t="str">
        <f t="shared" si="490"/>
        <v/>
      </c>
      <c r="H887" s="313"/>
      <c r="I887" s="328" t="str">
        <f t="shared" si="491"/>
        <v/>
      </c>
      <c r="J887" s="328">
        <f t="shared" si="485"/>
        <v>859</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e">
        <f t="shared" si="484"/>
        <v>#VALUE!</v>
      </c>
      <c r="F888" s="328" t="str">
        <f t="shared" si="489"/>
        <v/>
      </c>
      <c r="G888" s="328" t="str">
        <f t="shared" si="490"/>
        <v/>
      </c>
      <c r="H888" s="313"/>
      <c r="I888" s="328" t="str">
        <f t="shared" si="491"/>
        <v/>
      </c>
      <c r="J888" s="328">
        <f t="shared" si="485"/>
        <v>859</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e">
        <f t="shared" si="484"/>
        <v>#VALUE!</v>
      </c>
      <c r="F889" s="328" t="str">
        <f t="shared" si="489"/>
        <v/>
      </c>
      <c r="G889" s="328" t="str">
        <f t="shared" si="490"/>
        <v/>
      </c>
      <c r="H889" s="313"/>
      <c r="I889" s="328" t="str">
        <f t="shared" si="491"/>
        <v/>
      </c>
      <c r="J889" s="328">
        <f t="shared" si="485"/>
        <v>859</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e">
        <f t="shared" si="484"/>
        <v>#VALUE!</v>
      </c>
      <c r="F890" s="328" t="str">
        <f t="shared" si="489"/>
        <v/>
      </c>
      <c r="G890" s="328" t="str">
        <f t="shared" si="490"/>
        <v/>
      </c>
      <c r="H890" s="313"/>
      <c r="I890" s="328" t="str">
        <f t="shared" si="491"/>
        <v/>
      </c>
      <c r="J890" s="328">
        <f t="shared" si="485"/>
        <v>859</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e">
        <f t="shared" si="484"/>
        <v>#VALUE!</v>
      </c>
      <c r="F891" s="328" t="str">
        <f t="shared" si="489"/>
        <v/>
      </c>
      <c r="G891" s="328" t="str">
        <f t="shared" si="490"/>
        <v/>
      </c>
      <c r="H891" s="313"/>
      <c r="I891" s="328" t="str">
        <f t="shared" si="491"/>
        <v/>
      </c>
      <c r="J891" s="328">
        <f t="shared" si="485"/>
        <v>859</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e">
        <f t="shared" si="484"/>
        <v>#VALUE!</v>
      </c>
      <c r="F892" s="328" t="str">
        <f t="shared" si="489"/>
        <v/>
      </c>
      <c r="G892" s="328" t="str">
        <f t="shared" si="490"/>
        <v/>
      </c>
      <c r="H892" s="313"/>
      <c r="I892" s="328" t="str">
        <f t="shared" si="491"/>
        <v/>
      </c>
      <c r="J892" s="328">
        <f t="shared" si="485"/>
        <v>859</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e">
        <f t="shared" si="484"/>
        <v>#VALUE!</v>
      </c>
      <c r="F893" s="328" t="str">
        <f t="shared" si="489"/>
        <v/>
      </c>
      <c r="G893" s="328" t="str">
        <f t="shared" si="490"/>
        <v/>
      </c>
      <c r="H893" s="313"/>
      <c r="I893" s="328" t="str">
        <f t="shared" si="491"/>
        <v/>
      </c>
      <c r="J893" s="328">
        <f t="shared" si="485"/>
        <v>859</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e">
        <f t="shared" ref="E894:E957" si="509">bb2wang($B$6,$H$12,C894,$H$8,$H$9,I894,$H$10,$H$11,$K$10,$K$11,$H$13)</f>
        <v>#VALUE!</v>
      </c>
      <c r="F894" s="328" t="str">
        <f t="shared" si="489"/>
        <v/>
      </c>
      <c r="G894" s="328" t="str">
        <f t="shared" si="490"/>
        <v/>
      </c>
      <c r="H894" s="313"/>
      <c r="I894" s="328" t="str">
        <f t="shared" si="491"/>
        <v/>
      </c>
      <c r="J894" s="328">
        <f t="shared" ref="J894:J957" si="510">$B$7</f>
        <v>859</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e">
        <f t="shared" si="509"/>
        <v>#VALUE!</v>
      </c>
      <c r="F895" s="328" t="str">
        <f t="shared" si="489"/>
        <v/>
      </c>
      <c r="G895" s="328" t="str">
        <f t="shared" si="490"/>
        <v/>
      </c>
      <c r="H895" s="313"/>
      <c r="I895" s="328" t="str">
        <f t="shared" si="491"/>
        <v/>
      </c>
      <c r="J895" s="328">
        <f t="shared" si="510"/>
        <v>859</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e">
        <f t="shared" si="509"/>
        <v>#VALUE!</v>
      </c>
      <c r="F896" s="328" t="str">
        <f t="shared" ref="F896:F959" si="514">IF(H896&gt;0, (E896+E895)/2,"")</f>
        <v/>
      </c>
      <c r="G896" s="328" t="str">
        <f t="shared" ref="G896:G959" si="515">IF(H896&gt;0, F896*$S$53*$C$55*(B896-C896+N896)^1.5,"")</f>
        <v/>
      </c>
      <c r="H896" s="313"/>
      <c r="I896" s="328" t="str">
        <f t="shared" ref="I896:I959" si="516">IF(H896&gt;0, (B896-C896)*B$19,"")</f>
        <v/>
      </c>
      <c r="J896" s="328">
        <f t="shared" si="510"/>
        <v>859</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e">
        <f t="shared" si="509"/>
        <v>#VALUE!</v>
      </c>
      <c r="F897" s="328" t="str">
        <f t="shared" si="514"/>
        <v/>
      </c>
      <c r="G897" s="328" t="str">
        <f t="shared" si="515"/>
        <v/>
      </c>
      <c r="H897" s="313"/>
      <c r="I897" s="328" t="str">
        <f t="shared" si="516"/>
        <v/>
      </c>
      <c r="J897" s="328">
        <f t="shared" si="510"/>
        <v>859</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e">
        <f t="shared" si="509"/>
        <v>#VALUE!</v>
      </c>
      <c r="F898" s="328" t="str">
        <f t="shared" si="514"/>
        <v/>
      </c>
      <c r="G898" s="328" t="str">
        <f t="shared" si="515"/>
        <v/>
      </c>
      <c r="H898" s="313"/>
      <c r="I898" s="328" t="str">
        <f t="shared" si="516"/>
        <v/>
      </c>
      <c r="J898" s="328">
        <f t="shared" si="510"/>
        <v>859</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e">
        <f t="shared" si="509"/>
        <v>#VALUE!</v>
      </c>
      <c r="F899" s="328" t="str">
        <f t="shared" si="514"/>
        <v/>
      </c>
      <c r="G899" s="328" t="str">
        <f t="shared" si="515"/>
        <v/>
      </c>
      <c r="H899" s="313"/>
      <c r="I899" s="328" t="str">
        <f t="shared" si="516"/>
        <v/>
      </c>
      <c r="J899" s="328">
        <f t="shared" si="510"/>
        <v>859</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e">
        <f t="shared" si="509"/>
        <v>#VALUE!</v>
      </c>
      <c r="F900" s="328" t="str">
        <f t="shared" si="514"/>
        <v/>
      </c>
      <c r="G900" s="328" t="str">
        <f t="shared" si="515"/>
        <v/>
      </c>
      <c r="H900" s="313"/>
      <c r="I900" s="328" t="str">
        <f t="shared" si="516"/>
        <v/>
      </c>
      <c r="J900" s="328">
        <f t="shared" si="510"/>
        <v>859</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e">
        <f t="shared" si="509"/>
        <v>#VALUE!</v>
      </c>
      <c r="F901" s="328" t="str">
        <f t="shared" si="514"/>
        <v/>
      </c>
      <c r="G901" s="328" t="str">
        <f t="shared" si="515"/>
        <v/>
      </c>
      <c r="H901" s="313"/>
      <c r="I901" s="328" t="str">
        <f t="shared" si="516"/>
        <v/>
      </c>
      <c r="J901" s="328">
        <f t="shared" si="510"/>
        <v>859</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e">
        <f t="shared" si="509"/>
        <v>#VALUE!</v>
      </c>
      <c r="F902" s="328" t="str">
        <f t="shared" si="514"/>
        <v/>
      </c>
      <c r="G902" s="328" t="str">
        <f t="shared" si="515"/>
        <v/>
      </c>
      <c r="H902" s="313"/>
      <c r="I902" s="328" t="str">
        <f t="shared" si="516"/>
        <v/>
      </c>
      <c r="J902" s="328">
        <f t="shared" si="510"/>
        <v>859</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e">
        <f t="shared" si="509"/>
        <v>#VALUE!</v>
      </c>
      <c r="F903" s="328" t="str">
        <f t="shared" si="514"/>
        <v/>
      </c>
      <c r="G903" s="328" t="str">
        <f t="shared" si="515"/>
        <v/>
      </c>
      <c r="H903" s="313"/>
      <c r="I903" s="328" t="str">
        <f t="shared" si="516"/>
        <v/>
      </c>
      <c r="J903" s="328">
        <f t="shared" si="510"/>
        <v>859</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e">
        <f t="shared" si="509"/>
        <v>#VALUE!</v>
      </c>
      <c r="F904" s="328" t="str">
        <f t="shared" si="514"/>
        <v/>
      </c>
      <c r="G904" s="328" t="str">
        <f t="shared" si="515"/>
        <v/>
      </c>
      <c r="H904" s="313"/>
      <c r="I904" s="328" t="str">
        <f t="shared" si="516"/>
        <v/>
      </c>
      <c r="J904" s="328">
        <f t="shared" si="510"/>
        <v>859</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e">
        <f t="shared" si="509"/>
        <v>#VALUE!</v>
      </c>
      <c r="F905" s="328" t="str">
        <f t="shared" si="514"/>
        <v/>
      </c>
      <c r="G905" s="328" t="str">
        <f t="shared" si="515"/>
        <v/>
      </c>
      <c r="H905" s="313"/>
      <c r="I905" s="328" t="str">
        <f t="shared" si="516"/>
        <v/>
      </c>
      <c r="J905" s="328">
        <f t="shared" si="510"/>
        <v>859</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e">
        <f t="shared" si="509"/>
        <v>#VALUE!</v>
      </c>
      <c r="F906" s="328" t="str">
        <f t="shared" si="514"/>
        <v/>
      </c>
      <c r="G906" s="328" t="str">
        <f t="shared" si="515"/>
        <v/>
      </c>
      <c r="H906" s="313"/>
      <c r="I906" s="328" t="str">
        <f t="shared" si="516"/>
        <v/>
      </c>
      <c r="J906" s="328">
        <f t="shared" si="510"/>
        <v>859</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e">
        <f t="shared" si="509"/>
        <v>#VALUE!</v>
      </c>
      <c r="F907" s="328" t="str">
        <f t="shared" si="514"/>
        <v/>
      </c>
      <c r="G907" s="328" t="str">
        <f t="shared" si="515"/>
        <v/>
      </c>
      <c r="H907" s="313"/>
      <c r="I907" s="328" t="str">
        <f t="shared" si="516"/>
        <v/>
      </c>
      <c r="J907" s="328">
        <f t="shared" si="510"/>
        <v>859</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e">
        <f t="shared" si="509"/>
        <v>#VALUE!</v>
      </c>
      <c r="F908" s="328" t="str">
        <f t="shared" si="514"/>
        <v/>
      </c>
      <c r="G908" s="328" t="str">
        <f t="shared" si="515"/>
        <v/>
      </c>
      <c r="H908" s="313"/>
      <c r="I908" s="328" t="str">
        <f t="shared" si="516"/>
        <v/>
      </c>
      <c r="J908" s="328">
        <f t="shared" si="510"/>
        <v>859</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e">
        <f t="shared" si="509"/>
        <v>#VALUE!</v>
      </c>
      <c r="F909" s="328" t="str">
        <f t="shared" si="514"/>
        <v/>
      </c>
      <c r="G909" s="328" t="str">
        <f t="shared" si="515"/>
        <v/>
      </c>
      <c r="H909" s="313"/>
      <c r="I909" s="328" t="str">
        <f t="shared" si="516"/>
        <v/>
      </c>
      <c r="J909" s="328">
        <f t="shared" si="510"/>
        <v>859</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e">
        <f t="shared" si="509"/>
        <v>#VALUE!</v>
      </c>
      <c r="F910" s="328" t="str">
        <f t="shared" si="514"/>
        <v/>
      </c>
      <c r="G910" s="328" t="str">
        <f t="shared" si="515"/>
        <v/>
      </c>
      <c r="H910" s="313"/>
      <c r="I910" s="328" t="str">
        <f t="shared" si="516"/>
        <v/>
      </c>
      <c r="J910" s="328">
        <f t="shared" si="510"/>
        <v>859</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e">
        <f t="shared" si="509"/>
        <v>#VALUE!</v>
      </c>
      <c r="F911" s="328" t="str">
        <f t="shared" si="514"/>
        <v/>
      </c>
      <c r="G911" s="328" t="str">
        <f t="shared" si="515"/>
        <v/>
      </c>
      <c r="H911" s="313"/>
      <c r="I911" s="328" t="str">
        <f t="shared" si="516"/>
        <v/>
      </c>
      <c r="J911" s="328">
        <f t="shared" si="510"/>
        <v>859</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e">
        <f t="shared" si="509"/>
        <v>#VALUE!</v>
      </c>
      <c r="F912" s="328" t="str">
        <f t="shared" si="514"/>
        <v/>
      </c>
      <c r="G912" s="328" t="str">
        <f t="shared" si="515"/>
        <v/>
      </c>
      <c r="H912" s="313"/>
      <c r="I912" s="328" t="str">
        <f t="shared" si="516"/>
        <v/>
      </c>
      <c r="J912" s="328">
        <f t="shared" si="510"/>
        <v>859</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e">
        <f t="shared" si="509"/>
        <v>#VALUE!</v>
      </c>
      <c r="F913" s="328" t="str">
        <f t="shared" si="514"/>
        <v/>
      </c>
      <c r="G913" s="328" t="str">
        <f t="shared" si="515"/>
        <v/>
      </c>
      <c r="H913" s="313"/>
      <c r="I913" s="328" t="str">
        <f t="shared" si="516"/>
        <v/>
      </c>
      <c r="J913" s="328">
        <f t="shared" si="510"/>
        <v>859</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e">
        <f t="shared" si="509"/>
        <v>#VALUE!</v>
      </c>
      <c r="F914" s="328" t="str">
        <f t="shared" si="514"/>
        <v/>
      </c>
      <c r="G914" s="328" t="str">
        <f t="shared" si="515"/>
        <v/>
      </c>
      <c r="H914" s="313"/>
      <c r="I914" s="328" t="str">
        <f t="shared" si="516"/>
        <v/>
      </c>
      <c r="J914" s="328">
        <f t="shared" si="510"/>
        <v>859</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e">
        <f t="shared" si="509"/>
        <v>#VALUE!</v>
      </c>
      <c r="F915" s="328" t="str">
        <f t="shared" si="514"/>
        <v/>
      </c>
      <c r="G915" s="328" t="str">
        <f t="shared" si="515"/>
        <v/>
      </c>
      <c r="H915" s="313"/>
      <c r="I915" s="328" t="str">
        <f t="shared" si="516"/>
        <v/>
      </c>
      <c r="J915" s="328">
        <f t="shared" si="510"/>
        <v>859</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e">
        <f t="shared" si="509"/>
        <v>#VALUE!</v>
      </c>
      <c r="F916" s="328" t="str">
        <f t="shared" si="514"/>
        <v/>
      </c>
      <c r="G916" s="328" t="str">
        <f t="shared" si="515"/>
        <v/>
      </c>
      <c r="H916" s="313"/>
      <c r="I916" s="328" t="str">
        <f t="shared" si="516"/>
        <v/>
      </c>
      <c r="J916" s="328">
        <f t="shared" si="510"/>
        <v>859</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e">
        <f t="shared" si="509"/>
        <v>#VALUE!</v>
      </c>
      <c r="F917" s="328" t="str">
        <f t="shared" si="514"/>
        <v/>
      </c>
      <c r="G917" s="328" t="str">
        <f t="shared" si="515"/>
        <v/>
      </c>
      <c r="H917" s="313"/>
      <c r="I917" s="328" t="str">
        <f t="shared" si="516"/>
        <v/>
      </c>
      <c r="J917" s="328">
        <f t="shared" si="510"/>
        <v>859</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e">
        <f t="shared" si="509"/>
        <v>#VALUE!</v>
      </c>
      <c r="F918" s="328" t="str">
        <f t="shared" si="514"/>
        <v/>
      </c>
      <c r="G918" s="328" t="str">
        <f t="shared" si="515"/>
        <v/>
      </c>
      <c r="H918" s="313"/>
      <c r="I918" s="328" t="str">
        <f t="shared" si="516"/>
        <v/>
      </c>
      <c r="J918" s="328">
        <f t="shared" si="510"/>
        <v>859</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e">
        <f t="shared" si="509"/>
        <v>#VALUE!</v>
      </c>
      <c r="F919" s="328" t="str">
        <f t="shared" si="514"/>
        <v/>
      </c>
      <c r="G919" s="328" t="str">
        <f t="shared" si="515"/>
        <v/>
      </c>
      <c r="H919" s="313"/>
      <c r="I919" s="328" t="str">
        <f t="shared" si="516"/>
        <v/>
      </c>
      <c r="J919" s="328">
        <f t="shared" si="510"/>
        <v>859</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e">
        <f t="shared" si="509"/>
        <v>#VALUE!</v>
      </c>
      <c r="F920" s="328" t="str">
        <f t="shared" si="514"/>
        <v/>
      </c>
      <c r="G920" s="328" t="str">
        <f t="shared" si="515"/>
        <v/>
      </c>
      <c r="H920" s="313"/>
      <c r="I920" s="328" t="str">
        <f t="shared" si="516"/>
        <v/>
      </c>
      <c r="J920" s="328">
        <f t="shared" si="510"/>
        <v>859</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e">
        <f t="shared" si="509"/>
        <v>#VALUE!</v>
      </c>
      <c r="F921" s="328" t="str">
        <f t="shared" si="514"/>
        <v/>
      </c>
      <c r="G921" s="328" t="str">
        <f t="shared" si="515"/>
        <v/>
      </c>
      <c r="H921" s="313"/>
      <c r="I921" s="328" t="str">
        <f t="shared" si="516"/>
        <v/>
      </c>
      <c r="J921" s="328">
        <f t="shared" si="510"/>
        <v>859</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e">
        <f t="shared" si="509"/>
        <v>#VALUE!</v>
      </c>
      <c r="F922" s="328" t="str">
        <f t="shared" si="514"/>
        <v/>
      </c>
      <c r="G922" s="328" t="str">
        <f t="shared" si="515"/>
        <v/>
      </c>
      <c r="H922" s="313"/>
      <c r="I922" s="328" t="str">
        <f t="shared" si="516"/>
        <v/>
      </c>
      <c r="J922" s="328">
        <f t="shared" si="510"/>
        <v>859</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e">
        <f t="shared" si="509"/>
        <v>#VALUE!</v>
      </c>
      <c r="F923" s="328" t="str">
        <f t="shared" si="514"/>
        <v/>
      </c>
      <c r="G923" s="328" t="str">
        <f t="shared" si="515"/>
        <v/>
      </c>
      <c r="H923" s="313"/>
      <c r="I923" s="328" t="str">
        <f t="shared" si="516"/>
        <v/>
      </c>
      <c r="J923" s="328">
        <f t="shared" si="510"/>
        <v>859</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e">
        <f t="shared" si="509"/>
        <v>#VALUE!</v>
      </c>
      <c r="F924" s="328" t="str">
        <f t="shared" si="514"/>
        <v/>
      </c>
      <c r="G924" s="328" t="str">
        <f t="shared" si="515"/>
        <v/>
      </c>
      <c r="H924" s="313"/>
      <c r="I924" s="328" t="str">
        <f t="shared" si="516"/>
        <v/>
      </c>
      <c r="J924" s="328">
        <f t="shared" si="510"/>
        <v>859</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e">
        <f t="shared" si="509"/>
        <v>#VALUE!</v>
      </c>
      <c r="F925" s="328" t="str">
        <f t="shared" si="514"/>
        <v/>
      </c>
      <c r="G925" s="328" t="str">
        <f t="shared" si="515"/>
        <v/>
      </c>
      <c r="H925" s="313"/>
      <c r="I925" s="328" t="str">
        <f t="shared" si="516"/>
        <v/>
      </c>
      <c r="J925" s="328">
        <f t="shared" si="510"/>
        <v>859</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e">
        <f t="shared" si="509"/>
        <v>#VALUE!</v>
      </c>
      <c r="F926" s="328" t="str">
        <f t="shared" si="514"/>
        <v/>
      </c>
      <c r="G926" s="328" t="str">
        <f t="shared" si="515"/>
        <v/>
      </c>
      <c r="H926" s="313"/>
      <c r="I926" s="328" t="str">
        <f t="shared" si="516"/>
        <v/>
      </c>
      <c r="J926" s="328">
        <f t="shared" si="510"/>
        <v>859</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e">
        <f t="shared" si="509"/>
        <v>#VALUE!</v>
      </c>
      <c r="F927" s="328" t="str">
        <f t="shared" si="514"/>
        <v/>
      </c>
      <c r="G927" s="328" t="str">
        <f t="shared" si="515"/>
        <v/>
      </c>
      <c r="H927" s="313"/>
      <c r="I927" s="328" t="str">
        <f t="shared" si="516"/>
        <v/>
      </c>
      <c r="J927" s="328">
        <f t="shared" si="510"/>
        <v>859</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e">
        <f t="shared" si="509"/>
        <v>#VALUE!</v>
      </c>
      <c r="F928" s="328" t="str">
        <f t="shared" si="514"/>
        <v/>
      </c>
      <c r="G928" s="328" t="str">
        <f t="shared" si="515"/>
        <v/>
      </c>
      <c r="H928" s="313"/>
      <c r="I928" s="328" t="str">
        <f t="shared" si="516"/>
        <v/>
      </c>
      <c r="J928" s="328">
        <f t="shared" si="510"/>
        <v>859</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e">
        <f t="shared" si="509"/>
        <v>#VALUE!</v>
      </c>
      <c r="F929" s="328" t="str">
        <f t="shared" si="514"/>
        <v/>
      </c>
      <c r="G929" s="328" t="str">
        <f t="shared" si="515"/>
        <v/>
      </c>
      <c r="H929" s="313"/>
      <c r="I929" s="328" t="str">
        <f t="shared" si="516"/>
        <v/>
      </c>
      <c r="J929" s="328">
        <f t="shared" si="510"/>
        <v>859</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e">
        <f t="shared" si="509"/>
        <v>#VALUE!</v>
      </c>
      <c r="F930" s="328" t="str">
        <f t="shared" si="514"/>
        <v/>
      </c>
      <c r="G930" s="328" t="str">
        <f t="shared" si="515"/>
        <v/>
      </c>
      <c r="H930" s="313"/>
      <c r="I930" s="328" t="str">
        <f t="shared" si="516"/>
        <v/>
      </c>
      <c r="J930" s="328">
        <f t="shared" si="510"/>
        <v>859</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e">
        <f t="shared" si="509"/>
        <v>#VALUE!</v>
      </c>
      <c r="F931" s="328" t="str">
        <f t="shared" si="514"/>
        <v/>
      </c>
      <c r="G931" s="328" t="str">
        <f t="shared" si="515"/>
        <v/>
      </c>
      <c r="H931" s="313"/>
      <c r="I931" s="328" t="str">
        <f t="shared" si="516"/>
        <v/>
      </c>
      <c r="J931" s="328">
        <f t="shared" si="510"/>
        <v>859</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e">
        <f t="shared" si="509"/>
        <v>#VALUE!</v>
      </c>
      <c r="F932" s="328" t="str">
        <f t="shared" si="514"/>
        <v/>
      </c>
      <c r="G932" s="328" t="str">
        <f t="shared" si="515"/>
        <v/>
      </c>
      <c r="H932" s="313"/>
      <c r="I932" s="328" t="str">
        <f t="shared" si="516"/>
        <v/>
      </c>
      <c r="J932" s="328">
        <f t="shared" si="510"/>
        <v>859</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e">
        <f t="shared" si="509"/>
        <v>#VALUE!</v>
      </c>
      <c r="F933" s="328" t="str">
        <f t="shared" si="514"/>
        <v/>
      </c>
      <c r="G933" s="328" t="str">
        <f t="shared" si="515"/>
        <v/>
      </c>
      <c r="H933" s="313"/>
      <c r="I933" s="328" t="str">
        <f t="shared" si="516"/>
        <v/>
      </c>
      <c r="J933" s="328">
        <f t="shared" si="510"/>
        <v>859</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e">
        <f t="shared" si="509"/>
        <v>#VALUE!</v>
      </c>
      <c r="F934" s="328" t="str">
        <f t="shared" si="514"/>
        <v/>
      </c>
      <c r="G934" s="328" t="str">
        <f t="shared" si="515"/>
        <v/>
      </c>
      <c r="H934" s="313"/>
      <c r="I934" s="328" t="str">
        <f t="shared" si="516"/>
        <v/>
      </c>
      <c r="J934" s="328">
        <f t="shared" si="510"/>
        <v>859</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e">
        <f t="shared" si="509"/>
        <v>#VALUE!</v>
      </c>
      <c r="F935" s="328" t="str">
        <f t="shared" si="514"/>
        <v/>
      </c>
      <c r="G935" s="328" t="str">
        <f t="shared" si="515"/>
        <v/>
      </c>
      <c r="H935" s="313"/>
      <c r="I935" s="328" t="str">
        <f t="shared" si="516"/>
        <v/>
      </c>
      <c r="J935" s="328">
        <f t="shared" si="510"/>
        <v>859</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e">
        <f t="shared" si="509"/>
        <v>#VALUE!</v>
      </c>
      <c r="F936" s="328" t="str">
        <f t="shared" si="514"/>
        <v/>
      </c>
      <c r="G936" s="328" t="str">
        <f t="shared" si="515"/>
        <v/>
      </c>
      <c r="H936" s="313"/>
      <c r="I936" s="328" t="str">
        <f t="shared" si="516"/>
        <v/>
      </c>
      <c r="J936" s="328">
        <f t="shared" si="510"/>
        <v>859</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e">
        <f t="shared" si="509"/>
        <v>#VALUE!</v>
      </c>
      <c r="F937" s="328" t="str">
        <f t="shared" si="514"/>
        <v/>
      </c>
      <c r="G937" s="328" t="str">
        <f t="shared" si="515"/>
        <v/>
      </c>
      <c r="H937" s="313"/>
      <c r="I937" s="328" t="str">
        <f t="shared" si="516"/>
        <v/>
      </c>
      <c r="J937" s="328">
        <f t="shared" si="510"/>
        <v>859</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e">
        <f t="shared" si="509"/>
        <v>#VALUE!</v>
      </c>
      <c r="F938" s="328" t="str">
        <f t="shared" si="514"/>
        <v/>
      </c>
      <c r="G938" s="328" t="str">
        <f t="shared" si="515"/>
        <v/>
      </c>
      <c r="H938" s="313"/>
      <c r="I938" s="328" t="str">
        <f t="shared" si="516"/>
        <v/>
      </c>
      <c r="J938" s="328">
        <f t="shared" si="510"/>
        <v>859</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e">
        <f t="shared" si="509"/>
        <v>#VALUE!</v>
      </c>
      <c r="F939" s="328" t="str">
        <f t="shared" si="514"/>
        <v/>
      </c>
      <c r="G939" s="328" t="str">
        <f t="shared" si="515"/>
        <v/>
      </c>
      <c r="H939" s="313"/>
      <c r="I939" s="328" t="str">
        <f t="shared" si="516"/>
        <v/>
      </c>
      <c r="J939" s="328">
        <f t="shared" si="510"/>
        <v>859</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e">
        <f t="shared" si="509"/>
        <v>#VALUE!</v>
      </c>
      <c r="F940" s="328" t="str">
        <f t="shared" si="514"/>
        <v/>
      </c>
      <c r="G940" s="328" t="str">
        <f t="shared" si="515"/>
        <v/>
      </c>
      <c r="H940" s="313"/>
      <c r="I940" s="328" t="str">
        <f t="shared" si="516"/>
        <v/>
      </c>
      <c r="J940" s="328">
        <f t="shared" si="510"/>
        <v>859</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e">
        <f t="shared" si="509"/>
        <v>#VALUE!</v>
      </c>
      <c r="F941" s="328" t="str">
        <f t="shared" si="514"/>
        <v/>
      </c>
      <c r="G941" s="328" t="str">
        <f t="shared" si="515"/>
        <v/>
      </c>
      <c r="H941" s="313"/>
      <c r="I941" s="328" t="str">
        <f t="shared" si="516"/>
        <v/>
      </c>
      <c r="J941" s="328">
        <f t="shared" si="510"/>
        <v>859</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e">
        <f t="shared" si="509"/>
        <v>#VALUE!</v>
      </c>
      <c r="F942" s="328" t="str">
        <f t="shared" si="514"/>
        <v/>
      </c>
      <c r="G942" s="328" t="str">
        <f t="shared" si="515"/>
        <v/>
      </c>
      <c r="H942" s="313"/>
      <c r="I942" s="328" t="str">
        <f t="shared" si="516"/>
        <v/>
      </c>
      <c r="J942" s="328">
        <f t="shared" si="510"/>
        <v>859</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e">
        <f t="shared" si="509"/>
        <v>#VALUE!</v>
      </c>
      <c r="F943" s="328" t="str">
        <f t="shared" si="514"/>
        <v/>
      </c>
      <c r="G943" s="328" t="str">
        <f t="shared" si="515"/>
        <v/>
      </c>
      <c r="H943" s="313"/>
      <c r="I943" s="328" t="str">
        <f t="shared" si="516"/>
        <v/>
      </c>
      <c r="J943" s="328">
        <f t="shared" si="510"/>
        <v>859</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e">
        <f t="shared" si="509"/>
        <v>#VALUE!</v>
      </c>
      <c r="F944" s="328" t="str">
        <f t="shared" si="514"/>
        <v/>
      </c>
      <c r="G944" s="328" t="str">
        <f t="shared" si="515"/>
        <v/>
      </c>
      <c r="H944" s="313"/>
      <c r="I944" s="328" t="str">
        <f t="shared" si="516"/>
        <v/>
      </c>
      <c r="J944" s="328">
        <f t="shared" si="510"/>
        <v>859</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e">
        <f t="shared" si="509"/>
        <v>#VALUE!</v>
      </c>
      <c r="F945" s="328" t="str">
        <f t="shared" si="514"/>
        <v/>
      </c>
      <c r="G945" s="328" t="str">
        <f t="shared" si="515"/>
        <v/>
      </c>
      <c r="H945" s="313"/>
      <c r="I945" s="328" t="str">
        <f t="shared" si="516"/>
        <v/>
      </c>
      <c r="J945" s="328">
        <f t="shared" si="510"/>
        <v>859</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e">
        <f t="shared" si="509"/>
        <v>#VALUE!</v>
      </c>
      <c r="F946" s="328" t="str">
        <f t="shared" si="514"/>
        <v/>
      </c>
      <c r="G946" s="328" t="str">
        <f t="shared" si="515"/>
        <v/>
      </c>
      <c r="H946" s="313"/>
      <c r="I946" s="328" t="str">
        <f t="shared" si="516"/>
        <v/>
      </c>
      <c r="J946" s="328">
        <f t="shared" si="510"/>
        <v>859</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e">
        <f t="shared" si="509"/>
        <v>#VALUE!</v>
      </c>
      <c r="F947" s="328" t="str">
        <f t="shared" si="514"/>
        <v/>
      </c>
      <c r="G947" s="328" t="str">
        <f t="shared" si="515"/>
        <v/>
      </c>
      <c r="H947" s="313"/>
      <c r="I947" s="328" t="str">
        <f t="shared" si="516"/>
        <v/>
      </c>
      <c r="J947" s="328">
        <f t="shared" si="510"/>
        <v>859</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e">
        <f t="shared" si="509"/>
        <v>#VALUE!</v>
      </c>
      <c r="F948" s="328" t="str">
        <f t="shared" si="514"/>
        <v/>
      </c>
      <c r="G948" s="328" t="str">
        <f t="shared" si="515"/>
        <v/>
      </c>
      <c r="H948" s="313"/>
      <c r="I948" s="328" t="str">
        <f t="shared" si="516"/>
        <v/>
      </c>
      <c r="J948" s="328">
        <f t="shared" si="510"/>
        <v>859</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e">
        <f t="shared" si="509"/>
        <v>#VALUE!</v>
      </c>
      <c r="F949" s="328" t="str">
        <f t="shared" si="514"/>
        <v/>
      </c>
      <c r="G949" s="328" t="str">
        <f t="shared" si="515"/>
        <v/>
      </c>
      <c r="H949" s="313"/>
      <c r="I949" s="328" t="str">
        <f t="shared" si="516"/>
        <v/>
      </c>
      <c r="J949" s="328">
        <f t="shared" si="510"/>
        <v>859</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e">
        <f t="shared" si="509"/>
        <v>#VALUE!</v>
      </c>
      <c r="F950" s="328" t="str">
        <f t="shared" si="514"/>
        <v/>
      </c>
      <c r="G950" s="328" t="str">
        <f t="shared" si="515"/>
        <v/>
      </c>
      <c r="H950" s="313"/>
      <c r="I950" s="328" t="str">
        <f t="shared" si="516"/>
        <v/>
      </c>
      <c r="J950" s="328">
        <f t="shared" si="510"/>
        <v>859</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e">
        <f t="shared" si="509"/>
        <v>#VALUE!</v>
      </c>
      <c r="F951" s="328" t="str">
        <f t="shared" si="514"/>
        <v/>
      </c>
      <c r="G951" s="328" t="str">
        <f t="shared" si="515"/>
        <v/>
      </c>
      <c r="H951" s="313"/>
      <c r="I951" s="328" t="str">
        <f t="shared" si="516"/>
        <v/>
      </c>
      <c r="J951" s="328">
        <f t="shared" si="510"/>
        <v>859</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e">
        <f t="shared" si="509"/>
        <v>#VALUE!</v>
      </c>
      <c r="F952" s="328" t="str">
        <f t="shared" si="514"/>
        <v/>
      </c>
      <c r="G952" s="328" t="str">
        <f t="shared" si="515"/>
        <v/>
      </c>
      <c r="H952" s="313"/>
      <c r="I952" s="328" t="str">
        <f t="shared" si="516"/>
        <v/>
      </c>
      <c r="J952" s="328">
        <f t="shared" si="510"/>
        <v>859</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e">
        <f t="shared" si="509"/>
        <v>#VALUE!</v>
      </c>
      <c r="F953" s="328" t="str">
        <f t="shared" si="514"/>
        <v/>
      </c>
      <c r="G953" s="328" t="str">
        <f t="shared" si="515"/>
        <v/>
      </c>
      <c r="H953" s="313"/>
      <c r="I953" s="328" t="str">
        <f t="shared" si="516"/>
        <v/>
      </c>
      <c r="J953" s="328">
        <f t="shared" si="510"/>
        <v>859</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e">
        <f t="shared" si="509"/>
        <v>#VALUE!</v>
      </c>
      <c r="F954" s="328" t="str">
        <f t="shared" si="514"/>
        <v/>
      </c>
      <c r="G954" s="328" t="str">
        <f t="shared" si="515"/>
        <v/>
      </c>
      <c r="H954" s="313"/>
      <c r="I954" s="328" t="str">
        <f t="shared" si="516"/>
        <v/>
      </c>
      <c r="J954" s="328">
        <f t="shared" si="510"/>
        <v>859</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e">
        <f t="shared" si="509"/>
        <v>#VALUE!</v>
      </c>
      <c r="F955" s="328" t="str">
        <f t="shared" si="514"/>
        <v/>
      </c>
      <c r="G955" s="328" t="str">
        <f t="shared" si="515"/>
        <v/>
      </c>
      <c r="H955" s="313"/>
      <c r="I955" s="328" t="str">
        <f t="shared" si="516"/>
        <v/>
      </c>
      <c r="J955" s="328">
        <f t="shared" si="510"/>
        <v>859</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e">
        <f t="shared" si="509"/>
        <v>#VALUE!</v>
      </c>
      <c r="F956" s="328" t="str">
        <f t="shared" si="514"/>
        <v/>
      </c>
      <c r="G956" s="328" t="str">
        <f t="shared" si="515"/>
        <v/>
      </c>
      <c r="H956" s="313"/>
      <c r="I956" s="328" t="str">
        <f t="shared" si="516"/>
        <v/>
      </c>
      <c r="J956" s="328">
        <f t="shared" si="510"/>
        <v>859</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e">
        <f t="shared" si="509"/>
        <v>#VALUE!</v>
      </c>
      <c r="F957" s="328" t="str">
        <f t="shared" si="514"/>
        <v/>
      </c>
      <c r="G957" s="328" t="str">
        <f t="shared" si="515"/>
        <v/>
      </c>
      <c r="H957" s="313"/>
      <c r="I957" s="328" t="str">
        <f t="shared" si="516"/>
        <v/>
      </c>
      <c r="J957" s="328">
        <f t="shared" si="510"/>
        <v>859</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e">
        <f t="shared" ref="E958:E999" si="534">bb2wang($B$6,$H$12,C958,$H$8,$H$9,I958,$H$10,$H$11,$K$10,$K$11,$H$13)</f>
        <v>#VALUE!</v>
      </c>
      <c r="F958" s="328" t="str">
        <f t="shared" si="514"/>
        <v/>
      </c>
      <c r="G958" s="328" t="str">
        <f t="shared" si="515"/>
        <v/>
      </c>
      <c r="H958" s="313"/>
      <c r="I958" s="328" t="str">
        <f t="shared" si="516"/>
        <v/>
      </c>
      <c r="J958" s="328">
        <f t="shared" ref="J958:J1000" si="535">$B$7</f>
        <v>859</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e">
        <f t="shared" si="534"/>
        <v>#VALUE!</v>
      </c>
      <c r="F959" s="328" t="str">
        <f t="shared" si="514"/>
        <v/>
      </c>
      <c r="G959" s="328" t="str">
        <f t="shared" si="515"/>
        <v/>
      </c>
      <c r="H959" s="313"/>
      <c r="I959" s="328" t="str">
        <f t="shared" si="516"/>
        <v/>
      </c>
      <c r="J959" s="328">
        <f t="shared" si="535"/>
        <v>859</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e">
        <f t="shared" si="534"/>
        <v>#VALUE!</v>
      </c>
      <c r="F960" s="328" t="str">
        <f t="shared" ref="F960:F1000" si="539">IF(H960&gt;0, (E960+E959)/2,"")</f>
        <v/>
      </c>
      <c r="G960" s="328" t="str">
        <f t="shared" ref="G960:G1000" si="540">IF(H960&gt;0, F960*$S$53*$C$55*(B960-C960+N960)^1.5,"")</f>
        <v/>
      </c>
      <c r="H960" s="313"/>
      <c r="I960" s="328" t="str">
        <f t="shared" ref="I960:I1000" si="541">IF(H960&gt;0, (B960-C960)*B$19,"")</f>
        <v/>
      </c>
      <c r="J960" s="328">
        <f t="shared" si="535"/>
        <v>859</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e">
        <f t="shared" si="534"/>
        <v>#VALUE!</v>
      </c>
      <c r="F961" s="328" t="str">
        <f t="shared" si="539"/>
        <v/>
      </c>
      <c r="G961" s="328" t="str">
        <f t="shared" si="540"/>
        <v/>
      </c>
      <c r="H961" s="313"/>
      <c r="I961" s="328" t="str">
        <f t="shared" si="541"/>
        <v/>
      </c>
      <c r="J961" s="328">
        <f t="shared" si="535"/>
        <v>859</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e">
        <f t="shared" si="534"/>
        <v>#VALUE!</v>
      </c>
      <c r="F962" s="328" t="str">
        <f t="shared" si="539"/>
        <v/>
      </c>
      <c r="G962" s="328" t="str">
        <f t="shared" si="540"/>
        <v/>
      </c>
      <c r="H962" s="313"/>
      <c r="I962" s="328" t="str">
        <f t="shared" si="541"/>
        <v/>
      </c>
      <c r="J962" s="328">
        <f t="shared" si="535"/>
        <v>859</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e">
        <f t="shared" si="534"/>
        <v>#VALUE!</v>
      </c>
      <c r="F963" s="328" t="str">
        <f t="shared" si="539"/>
        <v/>
      </c>
      <c r="G963" s="328" t="str">
        <f t="shared" si="540"/>
        <v/>
      </c>
      <c r="H963" s="313"/>
      <c r="I963" s="328" t="str">
        <f t="shared" si="541"/>
        <v/>
      </c>
      <c r="J963" s="328">
        <f t="shared" si="535"/>
        <v>859</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e">
        <f t="shared" si="534"/>
        <v>#VALUE!</v>
      </c>
      <c r="F964" s="328" t="str">
        <f t="shared" si="539"/>
        <v/>
      </c>
      <c r="G964" s="328" t="str">
        <f t="shared" si="540"/>
        <v/>
      </c>
      <c r="H964" s="313"/>
      <c r="I964" s="328" t="str">
        <f t="shared" si="541"/>
        <v/>
      </c>
      <c r="J964" s="328">
        <f t="shared" si="535"/>
        <v>859</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e">
        <f t="shared" si="534"/>
        <v>#VALUE!</v>
      </c>
      <c r="F965" s="328" t="str">
        <f t="shared" si="539"/>
        <v/>
      </c>
      <c r="G965" s="328" t="str">
        <f t="shared" si="540"/>
        <v/>
      </c>
      <c r="H965" s="313"/>
      <c r="I965" s="328" t="str">
        <f t="shared" si="541"/>
        <v/>
      </c>
      <c r="J965" s="328">
        <f t="shared" si="535"/>
        <v>859</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e">
        <f t="shared" si="534"/>
        <v>#VALUE!</v>
      </c>
      <c r="F966" s="328" t="str">
        <f t="shared" si="539"/>
        <v/>
      </c>
      <c r="G966" s="328" t="str">
        <f t="shared" si="540"/>
        <v/>
      </c>
      <c r="H966" s="313"/>
      <c r="I966" s="328" t="str">
        <f t="shared" si="541"/>
        <v/>
      </c>
      <c r="J966" s="328">
        <f t="shared" si="535"/>
        <v>859</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e">
        <f t="shared" si="534"/>
        <v>#VALUE!</v>
      </c>
      <c r="F967" s="328" t="str">
        <f t="shared" si="539"/>
        <v/>
      </c>
      <c r="G967" s="328" t="str">
        <f t="shared" si="540"/>
        <v/>
      </c>
      <c r="H967" s="313"/>
      <c r="I967" s="328" t="str">
        <f t="shared" si="541"/>
        <v/>
      </c>
      <c r="J967" s="328">
        <f t="shared" si="535"/>
        <v>859</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e">
        <f t="shared" si="534"/>
        <v>#VALUE!</v>
      </c>
      <c r="F968" s="328" t="str">
        <f t="shared" si="539"/>
        <v/>
      </c>
      <c r="G968" s="328" t="str">
        <f t="shared" si="540"/>
        <v/>
      </c>
      <c r="H968" s="313"/>
      <c r="I968" s="328" t="str">
        <f t="shared" si="541"/>
        <v/>
      </c>
      <c r="J968" s="328">
        <f t="shared" si="535"/>
        <v>859</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e">
        <f t="shared" si="534"/>
        <v>#VALUE!</v>
      </c>
      <c r="F969" s="328" t="str">
        <f t="shared" si="539"/>
        <v/>
      </c>
      <c r="G969" s="328" t="str">
        <f t="shared" si="540"/>
        <v/>
      </c>
      <c r="H969" s="313"/>
      <c r="I969" s="328" t="str">
        <f t="shared" si="541"/>
        <v/>
      </c>
      <c r="J969" s="328">
        <f t="shared" si="535"/>
        <v>859</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e">
        <f t="shared" si="534"/>
        <v>#VALUE!</v>
      </c>
      <c r="F970" s="328" t="str">
        <f t="shared" si="539"/>
        <v/>
      </c>
      <c r="G970" s="328" t="str">
        <f t="shared" si="540"/>
        <v/>
      </c>
      <c r="H970" s="313"/>
      <c r="I970" s="328" t="str">
        <f t="shared" si="541"/>
        <v/>
      </c>
      <c r="J970" s="328">
        <f t="shared" si="535"/>
        <v>859</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e">
        <f t="shared" si="534"/>
        <v>#VALUE!</v>
      </c>
      <c r="F971" s="328" t="str">
        <f t="shared" si="539"/>
        <v/>
      </c>
      <c r="G971" s="328" t="str">
        <f t="shared" si="540"/>
        <v/>
      </c>
      <c r="H971" s="313"/>
      <c r="I971" s="328" t="str">
        <f t="shared" si="541"/>
        <v/>
      </c>
      <c r="J971" s="328">
        <f t="shared" si="535"/>
        <v>859</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e">
        <f t="shared" si="534"/>
        <v>#VALUE!</v>
      </c>
      <c r="F972" s="328" t="str">
        <f t="shared" si="539"/>
        <v/>
      </c>
      <c r="G972" s="328" t="str">
        <f t="shared" si="540"/>
        <v/>
      </c>
      <c r="H972" s="313"/>
      <c r="I972" s="328" t="str">
        <f t="shared" si="541"/>
        <v/>
      </c>
      <c r="J972" s="328">
        <f t="shared" si="535"/>
        <v>859</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e">
        <f t="shared" si="534"/>
        <v>#VALUE!</v>
      </c>
      <c r="F973" s="328" t="str">
        <f t="shared" si="539"/>
        <v/>
      </c>
      <c r="G973" s="328" t="str">
        <f t="shared" si="540"/>
        <v/>
      </c>
      <c r="H973" s="313"/>
      <c r="I973" s="328" t="str">
        <f t="shared" si="541"/>
        <v/>
      </c>
      <c r="J973" s="328">
        <f t="shared" si="535"/>
        <v>859</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e">
        <f t="shared" si="534"/>
        <v>#VALUE!</v>
      </c>
      <c r="F974" s="328" t="str">
        <f t="shared" si="539"/>
        <v/>
      </c>
      <c r="G974" s="328" t="str">
        <f t="shared" si="540"/>
        <v/>
      </c>
      <c r="H974" s="313"/>
      <c r="I974" s="328" t="str">
        <f t="shared" si="541"/>
        <v/>
      </c>
      <c r="J974" s="328">
        <f t="shared" si="535"/>
        <v>859</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e">
        <f t="shared" si="534"/>
        <v>#VALUE!</v>
      </c>
      <c r="F975" s="328" t="str">
        <f t="shared" si="539"/>
        <v/>
      </c>
      <c r="G975" s="328" t="str">
        <f t="shared" si="540"/>
        <v/>
      </c>
      <c r="H975" s="313"/>
      <c r="I975" s="328" t="str">
        <f t="shared" si="541"/>
        <v/>
      </c>
      <c r="J975" s="328">
        <f t="shared" si="535"/>
        <v>859</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e">
        <f t="shared" si="534"/>
        <v>#VALUE!</v>
      </c>
      <c r="F976" s="328" t="str">
        <f t="shared" si="539"/>
        <v/>
      </c>
      <c r="G976" s="328" t="str">
        <f t="shared" si="540"/>
        <v/>
      </c>
      <c r="H976" s="313"/>
      <c r="I976" s="328" t="str">
        <f t="shared" si="541"/>
        <v/>
      </c>
      <c r="J976" s="328">
        <f t="shared" si="535"/>
        <v>859</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e">
        <f t="shared" si="534"/>
        <v>#VALUE!</v>
      </c>
      <c r="F977" s="328" t="str">
        <f t="shared" si="539"/>
        <v/>
      </c>
      <c r="G977" s="328" t="str">
        <f t="shared" si="540"/>
        <v/>
      </c>
      <c r="H977" s="313"/>
      <c r="I977" s="328" t="str">
        <f t="shared" si="541"/>
        <v/>
      </c>
      <c r="J977" s="328">
        <f t="shared" si="535"/>
        <v>859</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e">
        <f t="shared" si="534"/>
        <v>#VALUE!</v>
      </c>
      <c r="F978" s="328" t="str">
        <f t="shared" si="539"/>
        <v/>
      </c>
      <c r="G978" s="328" t="str">
        <f t="shared" si="540"/>
        <v/>
      </c>
      <c r="H978" s="313"/>
      <c r="I978" s="328" t="str">
        <f t="shared" si="541"/>
        <v/>
      </c>
      <c r="J978" s="328">
        <f t="shared" si="535"/>
        <v>859</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e">
        <f t="shared" si="534"/>
        <v>#VALUE!</v>
      </c>
      <c r="F979" s="328" t="str">
        <f t="shared" si="539"/>
        <v/>
      </c>
      <c r="G979" s="328" t="str">
        <f t="shared" si="540"/>
        <v/>
      </c>
      <c r="H979" s="313"/>
      <c r="I979" s="328" t="str">
        <f t="shared" si="541"/>
        <v/>
      </c>
      <c r="J979" s="328">
        <f t="shared" si="535"/>
        <v>859</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e">
        <f t="shared" si="534"/>
        <v>#VALUE!</v>
      </c>
      <c r="F980" s="328" t="str">
        <f t="shared" si="539"/>
        <v/>
      </c>
      <c r="G980" s="328" t="str">
        <f t="shared" si="540"/>
        <v/>
      </c>
      <c r="H980" s="313"/>
      <c r="I980" s="328" t="str">
        <f t="shared" si="541"/>
        <v/>
      </c>
      <c r="J980" s="328">
        <f t="shared" si="535"/>
        <v>859</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e">
        <f t="shared" si="534"/>
        <v>#VALUE!</v>
      </c>
      <c r="F981" s="328" t="str">
        <f t="shared" si="539"/>
        <v/>
      </c>
      <c r="G981" s="328" t="str">
        <f t="shared" si="540"/>
        <v/>
      </c>
      <c r="H981" s="313"/>
      <c r="I981" s="328" t="str">
        <f t="shared" si="541"/>
        <v/>
      </c>
      <c r="J981" s="328">
        <f t="shared" si="535"/>
        <v>859</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e">
        <f t="shared" si="534"/>
        <v>#VALUE!</v>
      </c>
      <c r="F982" s="328" t="str">
        <f t="shared" si="539"/>
        <v/>
      </c>
      <c r="G982" s="328" t="str">
        <f t="shared" si="540"/>
        <v/>
      </c>
      <c r="H982" s="313"/>
      <c r="I982" s="328" t="str">
        <f t="shared" si="541"/>
        <v/>
      </c>
      <c r="J982" s="328">
        <f t="shared" si="535"/>
        <v>859</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e">
        <f t="shared" si="534"/>
        <v>#VALUE!</v>
      </c>
      <c r="F983" s="328" t="str">
        <f t="shared" si="539"/>
        <v/>
      </c>
      <c r="G983" s="328" t="str">
        <f t="shared" si="540"/>
        <v/>
      </c>
      <c r="H983" s="313"/>
      <c r="I983" s="328" t="str">
        <f t="shared" si="541"/>
        <v/>
      </c>
      <c r="J983" s="328">
        <f t="shared" si="535"/>
        <v>859</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e">
        <f t="shared" si="534"/>
        <v>#VALUE!</v>
      </c>
      <c r="F984" s="328" t="str">
        <f t="shared" si="539"/>
        <v/>
      </c>
      <c r="G984" s="328" t="str">
        <f t="shared" si="540"/>
        <v/>
      </c>
      <c r="H984" s="313"/>
      <c r="I984" s="328" t="str">
        <f t="shared" si="541"/>
        <v/>
      </c>
      <c r="J984" s="328">
        <f t="shared" si="535"/>
        <v>859</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e">
        <f t="shared" si="534"/>
        <v>#VALUE!</v>
      </c>
      <c r="F985" s="328" t="str">
        <f t="shared" si="539"/>
        <v/>
      </c>
      <c r="G985" s="328" t="str">
        <f t="shared" si="540"/>
        <v/>
      </c>
      <c r="H985" s="313"/>
      <c r="I985" s="328" t="str">
        <f t="shared" si="541"/>
        <v/>
      </c>
      <c r="J985" s="328">
        <f t="shared" si="535"/>
        <v>859</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e">
        <f t="shared" si="534"/>
        <v>#VALUE!</v>
      </c>
      <c r="F986" s="328" t="str">
        <f t="shared" si="539"/>
        <v/>
      </c>
      <c r="G986" s="328" t="str">
        <f t="shared" si="540"/>
        <v/>
      </c>
      <c r="H986" s="313"/>
      <c r="I986" s="328" t="str">
        <f t="shared" si="541"/>
        <v/>
      </c>
      <c r="J986" s="328">
        <f t="shared" si="535"/>
        <v>859</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e">
        <f t="shared" si="534"/>
        <v>#VALUE!</v>
      </c>
      <c r="F987" s="328" t="str">
        <f t="shared" si="539"/>
        <v/>
      </c>
      <c r="G987" s="328" t="str">
        <f t="shared" si="540"/>
        <v/>
      </c>
      <c r="H987" s="313"/>
      <c r="I987" s="328" t="str">
        <f t="shared" si="541"/>
        <v/>
      </c>
      <c r="J987" s="328">
        <f t="shared" si="535"/>
        <v>859</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e">
        <f t="shared" si="534"/>
        <v>#VALUE!</v>
      </c>
      <c r="F988" s="328" t="str">
        <f t="shared" si="539"/>
        <v/>
      </c>
      <c r="G988" s="328" t="str">
        <f t="shared" si="540"/>
        <v/>
      </c>
      <c r="H988" s="313"/>
      <c r="I988" s="328" t="str">
        <f t="shared" si="541"/>
        <v/>
      </c>
      <c r="J988" s="328">
        <f t="shared" si="535"/>
        <v>859</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e">
        <f t="shared" si="534"/>
        <v>#VALUE!</v>
      </c>
      <c r="F989" s="328" t="str">
        <f t="shared" si="539"/>
        <v/>
      </c>
      <c r="G989" s="328" t="str">
        <f t="shared" si="540"/>
        <v/>
      </c>
      <c r="H989" s="313"/>
      <c r="I989" s="328" t="str">
        <f t="shared" si="541"/>
        <v/>
      </c>
      <c r="J989" s="328">
        <f t="shared" si="535"/>
        <v>859</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e">
        <f t="shared" si="534"/>
        <v>#VALUE!</v>
      </c>
      <c r="F990" s="328" t="str">
        <f t="shared" si="539"/>
        <v/>
      </c>
      <c r="G990" s="328" t="str">
        <f t="shared" si="540"/>
        <v/>
      </c>
      <c r="H990" s="313"/>
      <c r="I990" s="328" t="str">
        <f t="shared" si="541"/>
        <v/>
      </c>
      <c r="J990" s="328">
        <f t="shared" si="535"/>
        <v>859</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e">
        <f t="shared" si="534"/>
        <v>#VALUE!</v>
      </c>
      <c r="F991" s="328" t="str">
        <f t="shared" si="539"/>
        <v/>
      </c>
      <c r="G991" s="328" t="str">
        <f t="shared" si="540"/>
        <v/>
      </c>
      <c r="H991" s="313"/>
      <c r="I991" s="328" t="str">
        <f t="shared" si="541"/>
        <v/>
      </c>
      <c r="J991" s="328">
        <f t="shared" si="535"/>
        <v>859</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e">
        <f t="shared" si="534"/>
        <v>#VALUE!</v>
      </c>
      <c r="F992" s="328" t="str">
        <f t="shared" si="539"/>
        <v/>
      </c>
      <c r="G992" s="328" t="str">
        <f t="shared" si="540"/>
        <v/>
      </c>
      <c r="H992" s="313"/>
      <c r="I992" s="328" t="str">
        <f t="shared" si="541"/>
        <v/>
      </c>
      <c r="J992" s="328">
        <f t="shared" si="535"/>
        <v>859</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e">
        <f t="shared" si="534"/>
        <v>#VALUE!</v>
      </c>
      <c r="F993" s="328" t="str">
        <f t="shared" si="539"/>
        <v/>
      </c>
      <c r="G993" s="328" t="str">
        <f t="shared" si="540"/>
        <v/>
      </c>
      <c r="H993" s="313"/>
      <c r="I993" s="328" t="str">
        <f t="shared" si="541"/>
        <v/>
      </c>
      <c r="J993" s="328">
        <f t="shared" si="535"/>
        <v>859</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e">
        <f t="shared" si="534"/>
        <v>#VALUE!</v>
      </c>
      <c r="F994" s="328" t="str">
        <f t="shared" si="539"/>
        <v/>
      </c>
      <c r="G994" s="328" t="str">
        <f t="shared" si="540"/>
        <v/>
      </c>
      <c r="H994" s="313"/>
      <c r="I994" s="328" t="str">
        <f t="shared" si="541"/>
        <v/>
      </c>
      <c r="J994" s="328">
        <f t="shared" si="535"/>
        <v>859</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e">
        <f t="shared" si="534"/>
        <v>#VALUE!</v>
      </c>
      <c r="F995" s="328" t="str">
        <f t="shared" si="539"/>
        <v/>
      </c>
      <c r="G995" s="328" t="str">
        <f t="shared" si="540"/>
        <v/>
      </c>
      <c r="H995" s="313"/>
      <c r="I995" s="328" t="str">
        <f t="shared" si="541"/>
        <v/>
      </c>
      <c r="J995" s="328">
        <f t="shared" si="535"/>
        <v>859</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e">
        <f t="shared" si="534"/>
        <v>#VALUE!</v>
      </c>
      <c r="F996" s="328" t="str">
        <f t="shared" si="539"/>
        <v/>
      </c>
      <c r="G996" s="328" t="str">
        <f t="shared" si="540"/>
        <v/>
      </c>
      <c r="H996" s="313"/>
      <c r="I996" s="328" t="str">
        <f t="shared" si="541"/>
        <v/>
      </c>
      <c r="J996" s="328">
        <f t="shared" si="535"/>
        <v>859</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e">
        <f t="shared" si="534"/>
        <v>#VALUE!</v>
      </c>
      <c r="F997" s="328" t="str">
        <f t="shared" si="539"/>
        <v/>
      </c>
      <c r="G997" s="328" t="str">
        <f t="shared" si="540"/>
        <v/>
      </c>
      <c r="H997" s="313"/>
      <c r="I997" s="328" t="str">
        <f t="shared" si="541"/>
        <v/>
      </c>
      <c r="J997" s="328">
        <f t="shared" si="535"/>
        <v>859</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e">
        <f t="shared" si="534"/>
        <v>#VALUE!</v>
      </c>
      <c r="F998" s="328" t="str">
        <f t="shared" si="539"/>
        <v/>
      </c>
      <c r="G998" s="328" t="str">
        <f t="shared" si="540"/>
        <v/>
      </c>
      <c r="H998" s="313"/>
      <c r="I998" s="328" t="str">
        <f t="shared" si="541"/>
        <v/>
      </c>
      <c r="J998" s="328">
        <f t="shared" si="535"/>
        <v>859</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e">
        <f t="shared" si="534"/>
        <v>#VALUE!</v>
      </c>
      <c r="F999" s="328" t="str">
        <f t="shared" si="539"/>
        <v/>
      </c>
      <c r="G999" s="328" t="str">
        <f t="shared" si="540"/>
        <v/>
      </c>
      <c r="H999" s="313"/>
      <c r="I999" s="328" t="str">
        <f t="shared" si="541"/>
        <v/>
      </c>
      <c r="J999" s="328">
        <f t="shared" si="535"/>
        <v>859</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c r="F1000" s="328" t="str">
        <f t="shared" si="539"/>
        <v/>
      </c>
      <c r="G1000" s="328" t="str">
        <f t="shared" si="540"/>
        <v/>
      </c>
      <c r="H1000" s="313"/>
      <c r="I1000" s="328" t="str">
        <f t="shared" si="541"/>
        <v/>
      </c>
      <c r="J1000" s="328">
        <f t="shared" si="535"/>
        <v>859</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428625</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476250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476250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428625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638175</xdr:colOff>
                <xdr:row>17</xdr:row>
                <xdr:rowOff>190500</xdr:rowOff>
              </from>
              <to>
                <xdr:col>12</xdr:col>
                <xdr:colOff>161925</xdr:colOff>
                <xdr:row>19</xdr:row>
                <xdr:rowOff>114300</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0</xdr:colOff>
                <xdr:row>0</xdr:row>
                <xdr:rowOff>457200</xdr:rowOff>
              </from>
              <to>
                <xdr:col>12</xdr:col>
                <xdr:colOff>657225</xdr:colOff>
                <xdr:row>2</xdr:row>
                <xdr:rowOff>304800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3" t="s">
        <v>109</v>
      </c>
      <c r="B1" s="423"/>
      <c r="C1" s="423"/>
      <c r="D1" s="423"/>
      <c r="E1" s="423"/>
      <c r="F1" s="423"/>
      <c r="G1" s="423"/>
      <c r="H1" s="423"/>
      <c r="I1" s="423"/>
      <c r="J1" s="423"/>
      <c r="K1" s="423"/>
      <c r="L1" s="423"/>
      <c r="M1" s="423"/>
      <c r="N1" s="423"/>
      <c r="O1" s="423"/>
      <c r="P1" s="423"/>
      <c r="Q1" s="423"/>
      <c r="R1" s="423"/>
      <c r="S1" s="423"/>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4" t="s">
        <v>64</v>
      </c>
      <c r="B2" s="424"/>
      <c r="C2" s="424"/>
      <c r="D2" s="424"/>
      <c r="E2" s="424"/>
      <c r="F2" s="424"/>
      <c r="G2" s="424"/>
      <c r="H2" s="424"/>
      <c r="I2" s="424"/>
      <c r="J2" s="424"/>
      <c r="K2" s="424"/>
      <c r="L2" s="424"/>
      <c r="M2" s="424"/>
      <c r="N2" s="424"/>
      <c r="O2" s="424"/>
      <c r="P2" s="424"/>
      <c r="Q2" s="424"/>
      <c r="R2" s="424"/>
      <c r="S2" s="424"/>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5" t="s">
        <v>0</v>
      </c>
      <c r="B3" s="425"/>
      <c r="C3" s="425"/>
      <c r="D3" s="425"/>
      <c r="E3" s="425"/>
      <c r="F3" s="425"/>
      <c r="G3" s="425"/>
      <c r="H3" s="425"/>
      <c r="I3" s="425"/>
      <c r="J3" s="425"/>
      <c r="K3" s="425"/>
      <c r="L3" s="425"/>
      <c r="M3" s="425"/>
      <c r="N3" s="425"/>
      <c r="O3" s="425"/>
      <c r="P3" s="425"/>
      <c r="Q3" s="425"/>
      <c r="R3" s="425"/>
      <c r="S3" s="425"/>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9"/>
      <c r="C4" s="429"/>
      <c r="D4" s="429"/>
      <c r="E4" s="429"/>
      <c r="F4" s="5"/>
      <c r="G4" s="14"/>
      <c r="H4" s="14"/>
      <c r="I4" s="14"/>
      <c r="J4" s="14"/>
      <c r="K4" s="14"/>
      <c r="L4" s="14"/>
      <c r="M4" s="14"/>
      <c r="N4" s="14"/>
      <c r="O4" s="14"/>
      <c r="P4" s="14"/>
      <c r="Q4" s="14"/>
      <c r="R4" s="14"/>
      <c r="S4" s="14"/>
      <c r="Z4" s="22" t="s">
        <v>102</v>
      </c>
      <c r="AA4" s="22" t="s">
        <v>103</v>
      </c>
    </row>
    <row r="5" spans="1:50" x14ac:dyDescent="0.15">
      <c r="A5" s="7"/>
      <c r="B5" s="430"/>
      <c r="C5" s="430"/>
      <c r="D5" s="430"/>
      <c r="E5" s="430"/>
      <c r="F5" s="7"/>
      <c r="G5" s="14"/>
      <c r="H5" s="14"/>
      <c r="I5" s="14"/>
      <c r="J5" s="14"/>
      <c r="K5" s="14"/>
      <c r="L5" s="14"/>
      <c r="M5" s="14"/>
      <c r="N5" s="14"/>
      <c r="O5" s="14"/>
      <c r="P5" s="14"/>
      <c r="Q5" s="14"/>
      <c r="R5" s="14"/>
      <c r="S5" s="14"/>
      <c r="Z5" s="23">
        <v>667</v>
      </c>
      <c r="AA5" s="23">
        <v>0</v>
      </c>
    </row>
    <row r="6" spans="1:50" ht="18.75" customHeight="1" x14ac:dyDescent="0.15">
      <c r="A6" s="5"/>
      <c r="B6" s="417" t="s">
        <v>100</v>
      </c>
      <c r="C6" s="418"/>
      <c r="D6" s="419" t="s">
        <v>99</v>
      </c>
      <c r="E6" s="420"/>
      <c r="F6" s="5"/>
      <c r="G6" s="431" t="s">
        <v>262</v>
      </c>
      <c r="H6" s="431"/>
      <c r="I6" s="431"/>
      <c r="J6" s="431"/>
      <c r="K6" s="431"/>
      <c r="L6" s="14"/>
      <c r="M6" s="288" t="s">
        <v>256</v>
      </c>
      <c r="N6" s="292">
        <f>'W.H curve'!G47</f>
        <v>0.30885780885780917</v>
      </c>
      <c r="O6" s="416" t="s">
        <v>65</v>
      </c>
      <c r="P6" s="416"/>
      <c r="Q6" s="6"/>
      <c r="R6" s="14"/>
      <c r="S6" s="14"/>
      <c r="Z6" s="48">
        <v>670</v>
      </c>
      <c r="AA6" s="23">
        <v>214</v>
      </c>
    </row>
    <row r="7" spans="1:50" ht="18.75" customHeight="1" x14ac:dyDescent="0.15">
      <c r="A7" s="5"/>
      <c r="B7" s="421" t="s">
        <v>68</v>
      </c>
      <c r="C7" s="422"/>
      <c r="D7" s="421" t="s">
        <v>254</v>
      </c>
      <c r="E7" s="422"/>
      <c r="F7" s="5"/>
      <c r="G7" s="431"/>
      <c r="H7" s="431"/>
      <c r="I7" s="431"/>
      <c r="J7" s="431"/>
      <c r="K7" s="431"/>
      <c r="L7" s="14"/>
      <c r="M7" s="288" t="s">
        <v>257</v>
      </c>
      <c r="N7" s="292">
        <f>G46</f>
        <v>16.282867132867203</v>
      </c>
      <c r="O7" s="416" t="s">
        <v>65</v>
      </c>
      <c r="P7" s="416"/>
      <c r="Q7" s="13"/>
      <c r="R7" s="14"/>
      <c r="S7" s="14"/>
      <c r="Z7" s="21">
        <v>680</v>
      </c>
      <c r="AA7" s="23">
        <v>1280</v>
      </c>
    </row>
    <row r="8" spans="1:50" ht="18.75" x14ac:dyDescent="0.15">
      <c r="A8" s="5"/>
      <c r="B8" s="286" t="s">
        <v>251</v>
      </c>
      <c r="C8" s="289">
        <v>2208.41</v>
      </c>
      <c r="D8" s="287" t="s">
        <v>259</v>
      </c>
      <c r="E8" s="290">
        <v>37</v>
      </c>
      <c r="F8" s="5"/>
      <c r="G8" s="431"/>
      <c r="H8" s="431"/>
      <c r="I8" s="431"/>
      <c r="J8" s="431"/>
      <c r="K8" s="431"/>
      <c r="L8" s="14"/>
      <c r="M8" s="288" t="s">
        <v>258</v>
      </c>
      <c r="N8" s="292">
        <f>G45</f>
        <v>-121.78383857808598</v>
      </c>
      <c r="O8" s="416" t="s">
        <v>65</v>
      </c>
      <c r="P8" s="416"/>
      <c r="Q8" s="13"/>
      <c r="R8" s="14"/>
      <c r="S8" s="14"/>
      <c r="Z8" s="21">
        <v>690</v>
      </c>
      <c r="AA8" s="23">
        <v>2345</v>
      </c>
    </row>
    <row r="9" spans="1:50" ht="16.5" x14ac:dyDescent="0.15">
      <c r="A9" s="5"/>
      <c r="B9" s="286" t="s">
        <v>252</v>
      </c>
      <c r="C9" s="289">
        <v>2230.41</v>
      </c>
      <c r="D9" s="287" t="s">
        <v>260</v>
      </c>
      <c r="E9" s="290">
        <v>659</v>
      </c>
      <c r="F9" s="5"/>
      <c r="G9" s="14"/>
      <c r="H9" s="14"/>
      <c r="I9" s="14"/>
      <c r="J9" s="14"/>
      <c r="K9" s="14"/>
      <c r="L9" s="14"/>
      <c r="M9" s="415"/>
      <c r="N9" s="415"/>
      <c r="O9" s="415"/>
      <c r="P9" s="14"/>
      <c r="Q9" s="13"/>
      <c r="R9" s="14"/>
      <c r="S9" s="14"/>
      <c r="Z9" s="21">
        <v>700</v>
      </c>
      <c r="AA9" s="23">
        <v>4302</v>
      </c>
    </row>
    <row r="10" spans="1:50" ht="16.5" x14ac:dyDescent="0.15">
      <c r="A10" s="5"/>
      <c r="B10" s="286" t="s">
        <v>253</v>
      </c>
      <c r="C10" s="291">
        <v>2260.41</v>
      </c>
      <c r="D10" s="287" t="s">
        <v>261</v>
      </c>
      <c r="E10" s="290">
        <v>1989</v>
      </c>
      <c r="F10" s="5"/>
      <c r="G10" s="14"/>
      <c r="H10" s="14"/>
      <c r="I10" s="14"/>
      <c r="J10" s="14"/>
      <c r="K10" s="14"/>
      <c r="L10" s="14"/>
      <c r="M10" s="14"/>
      <c r="N10" s="14"/>
      <c r="O10" s="14"/>
      <c r="P10" s="14"/>
      <c r="Q10" s="15"/>
      <c r="R10" s="14"/>
      <c r="S10" s="14"/>
      <c r="Z10" s="21">
        <v>710</v>
      </c>
      <c r="AA10" s="23">
        <v>7130</v>
      </c>
    </row>
    <row r="11" spans="1:50" ht="18.75" x14ac:dyDescent="0.15">
      <c r="A11" s="5"/>
      <c r="B11" s="428" t="s">
        <v>255</v>
      </c>
      <c r="C11" s="428"/>
      <c r="D11" s="428"/>
      <c r="E11" s="428"/>
      <c r="F11" s="5"/>
      <c r="G11" s="14"/>
      <c r="H11" s="14"/>
      <c r="I11" s="14"/>
      <c r="J11" s="14"/>
      <c r="K11" s="14"/>
      <c r="L11" s="14"/>
      <c r="M11" s="426"/>
      <c r="N11" s="427"/>
      <c r="O11" s="427"/>
      <c r="P11" s="427"/>
      <c r="Q11" s="16"/>
      <c r="R11" s="14"/>
      <c r="S11" s="14"/>
      <c r="Z11" s="21">
        <v>720</v>
      </c>
      <c r="AA11" s="23">
        <v>11039</v>
      </c>
    </row>
    <row r="12" spans="1:50" x14ac:dyDescent="0.15">
      <c r="A12" s="5"/>
      <c r="B12" s="414">
        <v>2200</v>
      </c>
      <c r="C12" s="414"/>
      <c r="D12" s="414"/>
      <c r="E12" s="414"/>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8.4099999999998545</v>
      </c>
      <c r="C30" s="295">
        <f>IF(B30&lt;&gt;"",B30^2,"")</f>
        <v>70.728099999997553</v>
      </c>
      <c r="D30" s="296">
        <f>E8</f>
        <v>37</v>
      </c>
      <c r="E30" s="297"/>
      <c r="M30" s="297"/>
      <c r="N30" s="297"/>
    </row>
    <row r="31" spans="1:19" x14ac:dyDescent="0.15">
      <c r="A31" s="297"/>
      <c r="B31" s="294">
        <f>C9-$B$12</f>
        <v>30.409999999999854</v>
      </c>
      <c r="C31" s="295">
        <f>IF(B31&lt;&gt;"",B31^2,"")</f>
        <v>924.76809999999114</v>
      </c>
      <c r="D31" s="296">
        <f>E9</f>
        <v>659</v>
      </c>
      <c r="E31" s="297"/>
      <c r="F31" s="387" t="s">
        <v>73</v>
      </c>
      <c r="G31" s="387"/>
      <c r="M31" s="297"/>
      <c r="N31" s="297"/>
    </row>
    <row r="32" spans="1:19" x14ac:dyDescent="0.15">
      <c r="A32" s="297"/>
      <c r="B32" s="294">
        <f>C10-$B$12</f>
        <v>60.409999999999854</v>
      </c>
      <c r="C32" s="295">
        <f>IF(B32&lt;&gt;"",B32^2,"")</f>
        <v>3649.3680999999824</v>
      </c>
      <c r="D32" s="296">
        <f>E10</f>
        <v>1989</v>
      </c>
      <c r="E32" s="297"/>
      <c r="F32" s="384" t="s">
        <v>74</v>
      </c>
      <c r="G32" s="384">
        <v>1</v>
      </c>
      <c r="M32" s="297"/>
      <c r="N32" s="297"/>
    </row>
    <row r="33" spans="1:14" x14ac:dyDescent="0.15">
      <c r="A33" s="293"/>
      <c r="B33" s="294"/>
      <c r="C33" s="295"/>
      <c r="D33" s="296"/>
      <c r="E33" s="293"/>
      <c r="F33" s="384" t="s">
        <v>75</v>
      </c>
      <c r="G33" s="384">
        <v>1</v>
      </c>
      <c r="M33" s="297"/>
      <c r="N33" s="297"/>
    </row>
    <row r="34" spans="1:14" x14ac:dyDescent="0.15">
      <c r="A34" s="293"/>
      <c r="B34" s="294"/>
      <c r="C34" s="295"/>
      <c r="D34" s="296"/>
      <c r="E34" s="293"/>
      <c r="F34" s="384" t="s">
        <v>76</v>
      </c>
      <c r="G34" s="384">
        <v>65535</v>
      </c>
      <c r="M34" s="297"/>
      <c r="N34" s="297"/>
    </row>
    <row r="35" spans="1:14" x14ac:dyDescent="0.15">
      <c r="A35" s="293"/>
      <c r="B35" s="294"/>
      <c r="C35" s="295"/>
      <c r="D35" s="296"/>
      <c r="E35" s="293"/>
      <c r="F35" s="384" t="s">
        <v>77</v>
      </c>
      <c r="G35" s="384">
        <v>0</v>
      </c>
      <c r="M35" s="297"/>
      <c r="N35" s="297"/>
    </row>
    <row r="36" spans="1:14" ht="14.25" thickBot="1" x14ac:dyDescent="0.2">
      <c r="A36" s="293"/>
      <c r="B36" s="294"/>
      <c r="C36" s="295"/>
      <c r="D36" s="296"/>
      <c r="E36" s="293"/>
      <c r="F36" s="385" t="s">
        <v>78</v>
      </c>
      <c r="G36" s="385">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386"/>
      <c r="G39" s="386" t="s">
        <v>84</v>
      </c>
      <c r="H39" s="386" t="s">
        <v>85</v>
      </c>
      <c r="I39" s="386" t="s">
        <v>86</v>
      </c>
      <c r="J39" s="386" t="s">
        <v>87</v>
      </c>
      <c r="K39" s="386" t="s">
        <v>88</v>
      </c>
      <c r="M39" s="297"/>
      <c r="N39" s="297"/>
    </row>
    <row r="40" spans="1:14" x14ac:dyDescent="0.15">
      <c r="A40" s="293"/>
      <c r="B40" s="294"/>
      <c r="C40" s="295"/>
      <c r="D40" s="296"/>
      <c r="E40" s="293"/>
      <c r="F40" s="384" t="s">
        <v>80</v>
      </c>
      <c r="G40" s="384">
        <v>2</v>
      </c>
      <c r="H40" s="384">
        <v>1988696</v>
      </c>
      <c r="I40" s="384">
        <v>994348</v>
      </c>
      <c r="J40" s="384" t="e">
        <v>#NUM!</v>
      </c>
      <c r="K40" s="384" t="e">
        <v>#NUM!</v>
      </c>
      <c r="M40" s="297"/>
      <c r="N40" s="297"/>
    </row>
    <row r="41" spans="1:14" x14ac:dyDescent="0.15">
      <c r="A41" s="293"/>
      <c r="B41" s="294"/>
      <c r="C41" s="295"/>
      <c r="D41" s="296"/>
      <c r="E41" s="293"/>
      <c r="F41" s="384" t="s">
        <v>81</v>
      </c>
      <c r="G41" s="384">
        <v>0</v>
      </c>
      <c r="H41" s="384">
        <v>0</v>
      </c>
      <c r="I41" s="384">
        <v>65535</v>
      </c>
      <c r="J41" s="384"/>
      <c r="K41" s="384"/>
      <c r="M41" s="297"/>
      <c r="N41" s="297"/>
    </row>
    <row r="42" spans="1:14" ht="14.25" thickBot="1" x14ac:dyDescent="0.2">
      <c r="A42" s="293"/>
      <c r="B42" s="293"/>
      <c r="C42" s="293"/>
      <c r="D42" s="293"/>
      <c r="E42" s="293"/>
      <c r="F42" s="385" t="s">
        <v>82</v>
      </c>
      <c r="G42" s="385">
        <v>2</v>
      </c>
      <c r="H42" s="385">
        <v>1988696</v>
      </c>
      <c r="I42" s="385"/>
      <c r="J42" s="385"/>
      <c r="K42" s="385"/>
      <c r="M42" s="297"/>
      <c r="N42" s="297"/>
    </row>
    <row r="43" spans="1:14" ht="14.25" thickBot="1" x14ac:dyDescent="0.2">
      <c r="A43" s="293"/>
      <c r="B43" s="293"/>
      <c r="C43" s="293"/>
      <c r="D43" s="293"/>
      <c r="E43" s="293"/>
      <c r="M43" s="297"/>
      <c r="N43" s="297"/>
    </row>
    <row r="44" spans="1:14" x14ac:dyDescent="0.15">
      <c r="A44" s="297"/>
      <c r="B44" s="297"/>
      <c r="C44" s="297"/>
      <c r="D44" s="297"/>
      <c r="E44" s="297"/>
      <c r="F44" s="386"/>
      <c r="G44" s="386" t="s">
        <v>89</v>
      </c>
      <c r="H44" s="386" t="s">
        <v>77</v>
      </c>
      <c r="I44" s="386" t="s">
        <v>90</v>
      </c>
      <c r="J44" s="386" t="s">
        <v>91</v>
      </c>
      <c r="K44" s="386" t="s">
        <v>92</v>
      </c>
      <c r="L44" s="386" t="s">
        <v>93</v>
      </c>
      <c r="M44" s="297"/>
      <c r="N44" s="297"/>
    </row>
    <row r="45" spans="1:14" x14ac:dyDescent="0.15">
      <c r="A45" s="297"/>
      <c r="B45" s="297"/>
      <c r="C45" s="297"/>
      <c r="D45" s="297"/>
      <c r="E45" s="297"/>
      <c r="F45" s="384" t="s">
        <v>83</v>
      </c>
      <c r="G45" s="384">
        <v>-121.78383857808598</v>
      </c>
      <c r="H45" s="384">
        <v>0</v>
      </c>
      <c r="I45" s="384">
        <v>65535</v>
      </c>
      <c r="J45" s="384" t="e">
        <v>#NUM!</v>
      </c>
      <c r="K45" s="384">
        <v>-121.78383857808598</v>
      </c>
      <c r="L45" s="384">
        <v>-121.78383857808598</v>
      </c>
      <c r="M45" s="297"/>
      <c r="N45" s="297"/>
    </row>
    <row r="46" spans="1:14" x14ac:dyDescent="0.15">
      <c r="A46" s="297"/>
      <c r="B46" s="297"/>
      <c r="C46" s="297"/>
      <c r="D46" s="297"/>
      <c r="E46" s="297"/>
      <c r="F46" s="384" t="s">
        <v>94</v>
      </c>
      <c r="G46" s="384">
        <v>16.282867132867203</v>
      </c>
      <c r="H46" s="384">
        <v>0</v>
      </c>
      <c r="I46" s="384">
        <v>65535</v>
      </c>
      <c r="J46" s="384" t="e">
        <v>#NUM!</v>
      </c>
      <c r="K46" s="384">
        <v>16.282867132867203</v>
      </c>
      <c r="L46" s="384">
        <v>16.282867132867203</v>
      </c>
      <c r="M46" s="297"/>
      <c r="N46" s="297"/>
    </row>
    <row r="47" spans="1:14" ht="14.25" thickBot="1" x14ac:dyDescent="0.2">
      <c r="A47" s="297"/>
      <c r="B47" s="297"/>
      <c r="C47" s="297"/>
      <c r="D47" s="297"/>
      <c r="E47" s="297"/>
      <c r="F47" s="385" t="s">
        <v>95</v>
      </c>
      <c r="G47" s="385">
        <v>0.30885780885780917</v>
      </c>
      <c r="H47" s="385">
        <v>0</v>
      </c>
      <c r="I47" s="385">
        <v>65535</v>
      </c>
      <c r="J47" s="385" t="e">
        <v>#NUM!</v>
      </c>
      <c r="K47" s="385">
        <v>0.30885780885780917</v>
      </c>
      <c r="L47" s="385">
        <v>0.30885780885780917</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386" t="s">
        <v>78</v>
      </c>
      <c r="G53" s="386" t="s">
        <v>97</v>
      </c>
      <c r="H53" s="386" t="s">
        <v>81</v>
      </c>
      <c r="I53" s="386" t="s">
        <v>98</v>
      </c>
      <c r="M53" s="297"/>
      <c r="N53" s="297"/>
    </row>
    <row r="54" spans="1:25" x14ac:dyDescent="0.15">
      <c r="A54" s="297"/>
      <c r="B54" s="297"/>
      <c r="C54" s="297"/>
      <c r="D54" s="297"/>
      <c r="E54" s="297"/>
      <c r="F54" s="384">
        <v>1</v>
      </c>
      <c r="G54" s="384">
        <v>37.000000000000092</v>
      </c>
      <c r="H54" s="384">
        <v>-9.2370555648813024E-14</v>
      </c>
      <c r="I54" s="384">
        <v>-9.7950120612318767E+147</v>
      </c>
      <c r="M54" s="297"/>
      <c r="N54" s="297"/>
    </row>
    <row r="55" spans="1:25" s="14" customFormat="1" x14ac:dyDescent="0.15">
      <c r="A55" s="293"/>
      <c r="B55" s="293"/>
      <c r="C55" s="293"/>
      <c r="D55" s="293"/>
      <c r="E55" s="293"/>
      <c r="F55" s="384">
        <v>2</v>
      </c>
      <c r="G55" s="384">
        <v>658.99999999999989</v>
      </c>
      <c r="H55" s="384">
        <v>1.1368683772161603E-13</v>
      </c>
      <c r="I55" s="384">
        <v>1.2055399459977694E+148</v>
      </c>
      <c r="J55"/>
      <c r="K55"/>
      <c r="L55"/>
      <c r="M55" s="293"/>
      <c r="N55" s="293"/>
      <c r="O55"/>
      <c r="P55"/>
      <c r="Q55"/>
      <c r="R55"/>
      <c r="S55"/>
      <c r="T55"/>
      <c r="U55"/>
      <c r="V55"/>
      <c r="W55"/>
      <c r="X55"/>
      <c r="Y55"/>
    </row>
    <row r="56" spans="1:25" ht="14.25" thickBot="1" x14ac:dyDescent="0.2">
      <c r="A56" s="297"/>
      <c r="B56" s="297"/>
      <c r="C56" s="297"/>
      <c r="D56" s="297"/>
      <c r="E56" s="297"/>
      <c r="F56" s="385">
        <v>3</v>
      </c>
      <c r="G56" s="385">
        <v>1989.0000000000002</v>
      </c>
      <c r="H56" s="385">
        <v>-2.2737367544323206E-13</v>
      </c>
      <c r="I56" s="385">
        <v>-2.4110798919955388E+148</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3" t="s">
        <v>109</v>
      </c>
      <c r="B1" s="423"/>
      <c r="C1" s="423"/>
      <c r="D1" s="423"/>
      <c r="E1" s="423"/>
      <c r="F1" s="423"/>
      <c r="G1" s="423"/>
      <c r="H1" s="423"/>
      <c r="I1" s="423"/>
      <c r="J1" s="423"/>
      <c r="K1" s="423"/>
      <c r="L1" s="423"/>
      <c r="M1" s="423"/>
      <c r="N1" s="423"/>
      <c r="O1" s="423"/>
      <c r="P1" s="423"/>
      <c r="Q1" s="423"/>
      <c r="R1" s="423"/>
      <c r="S1" s="423"/>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4" t="s">
        <v>64</v>
      </c>
      <c r="B2" s="424"/>
      <c r="C2" s="424"/>
      <c r="D2" s="424"/>
      <c r="E2" s="424"/>
      <c r="F2" s="424"/>
      <c r="G2" s="424"/>
      <c r="H2" s="424"/>
      <c r="I2" s="424"/>
      <c r="J2" s="424"/>
      <c r="K2" s="424"/>
      <c r="L2" s="424"/>
      <c r="M2" s="424"/>
      <c r="N2" s="424"/>
      <c r="O2" s="424"/>
      <c r="P2" s="424"/>
      <c r="Q2" s="424"/>
      <c r="R2" s="424"/>
      <c r="S2" s="424"/>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5" t="s">
        <v>0</v>
      </c>
      <c r="B3" s="425"/>
      <c r="C3" s="425"/>
      <c r="D3" s="425"/>
      <c r="E3" s="425"/>
      <c r="F3" s="425"/>
      <c r="G3" s="425"/>
      <c r="H3" s="425"/>
      <c r="I3" s="425"/>
      <c r="J3" s="425"/>
      <c r="K3" s="425"/>
      <c r="L3" s="425"/>
      <c r="M3" s="425"/>
      <c r="N3" s="425"/>
      <c r="O3" s="425"/>
      <c r="P3" s="425"/>
      <c r="Q3" s="425"/>
      <c r="R3" s="425"/>
      <c r="S3" s="425"/>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9"/>
      <c r="C4" s="429"/>
      <c r="D4" s="429"/>
      <c r="E4" s="429"/>
      <c r="F4" s="5"/>
      <c r="G4" s="14"/>
      <c r="H4" s="14"/>
      <c r="I4" s="14"/>
      <c r="J4" s="14"/>
      <c r="K4" s="14"/>
      <c r="L4" s="14"/>
      <c r="M4" s="14"/>
      <c r="N4" s="14"/>
      <c r="O4" s="14"/>
      <c r="P4" s="14"/>
      <c r="Q4" s="14"/>
      <c r="R4" s="14"/>
      <c r="S4" s="14"/>
      <c r="Z4" s="22"/>
      <c r="AA4" s="22"/>
    </row>
    <row r="5" spans="1:50" x14ac:dyDescent="0.15">
      <c r="A5" s="7"/>
      <c r="B5" s="430"/>
      <c r="C5" s="430"/>
      <c r="D5" s="430"/>
      <c r="E5" s="430"/>
      <c r="F5" s="7"/>
      <c r="G5" s="14"/>
      <c r="H5" s="14"/>
      <c r="I5" s="14"/>
      <c r="J5" s="14"/>
      <c r="K5" s="14"/>
      <c r="L5" s="14"/>
      <c r="M5" s="14"/>
      <c r="N5" s="14"/>
      <c r="O5" s="14"/>
      <c r="P5" s="14"/>
      <c r="Q5" s="14"/>
      <c r="R5" s="14"/>
      <c r="S5" s="14"/>
      <c r="Z5" s="23"/>
      <c r="AA5" s="23"/>
    </row>
    <row r="6" spans="1:50" ht="18.75" customHeight="1" x14ac:dyDescent="0.15">
      <c r="A6" s="5"/>
      <c r="B6" s="61" t="s">
        <v>1</v>
      </c>
      <c r="C6" s="63">
        <v>2.7</v>
      </c>
      <c r="D6" s="432" t="s">
        <v>66</v>
      </c>
      <c r="E6" s="432"/>
      <c r="F6" s="5"/>
      <c r="G6" s="431"/>
      <c r="H6" s="431"/>
      <c r="I6" s="431"/>
      <c r="J6" s="431"/>
      <c r="K6" s="431"/>
      <c r="L6" s="14"/>
      <c r="M6" s="55"/>
      <c r="N6" s="56"/>
      <c r="O6" s="442"/>
      <c r="P6" s="442"/>
      <c r="Q6" s="6"/>
      <c r="R6" s="14"/>
      <c r="S6" s="14"/>
      <c r="Z6" s="48"/>
      <c r="AA6" s="23"/>
    </row>
    <row r="7" spans="1:50" ht="18.75" customHeight="1" x14ac:dyDescent="0.15">
      <c r="A7" s="5"/>
      <c r="B7" s="61" t="s">
        <v>2</v>
      </c>
      <c r="C7" s="63">
        <v>1.1000000000000001</v>
      </c>
      <c r="D7" s="443" t="s">
        <v>67</v>
      </c>
      <c r="E7" s="443"/>
      <c r="F7" s="5"/>
      <c r="G7" s="431"/>
      <c r="H7" s="431"/>
      <c r="I7" s="431"/>
      <c r="J7" s="431"/>
      <c r="K7" s="431"/>
      <c r="L7" s="14"/>
      <c r="M7" s="55"/>
      <c r="N7" s="56"/>
      <c r="O7" s="442"/>
      <c r="P7" s="442"/>
      <c r="Q7" s="13"/>
      <c r="R7" s="14"/>
      <c r="S7" s="14"/>
      <c r="Z7" s="21"/>
      <c r="AA7" s="23"/>
    </row>
    <row r="8" spans="1:50" ht="14.25" x14ac:dyDescent="0.15">
      <c r="A8" s="5"/>
      <c r="B8" s="61" t="s">
        <v>3</v>
      </c>
      <c r="C8" s="64">
        <v>6.9999999999999999E-4</v>
      </c>
      <c r="D8" s="440" t="s">
        <v>67</v>
      </c>
      <c r="E8" s="440"/>
      <c r="F8" s="5"/>
      <c r="G8" s="431"/>
      <c r="H8" s="431"/>
      <c r="I8" s="431"/>
      <c r="J8" s="431"/>
      <c r="K8" s="431"/>
      <c r="L8" s="14"/>
      <c r="M8" s="55"/>
      <c r="N8" s="56"/>
      <c r="O8" s="442"/>
      <c r="P8" s="442"/>
      <c r="Q8" s="13"/>
      <c r="R8" s="14"/>
      <c r="S8" s="14"/>
      <c r="Z8" s="21"/>
      <c r="AA8" s="23"/>
    </row>
    <row r="9" spans="1:50" ht="14.25" x14ac:dyDescent="0.15">
      <c r="A9" s="5"/>
      <c r="B9" s="61" t="s">
        <v>4</v>
      </c>
      <c r="C9" s="63">
        <v>0</v>
      </c>
      <c r="D9" s="441" t="s">
        <v>67</v>
      </c>
      <c r="E9" s="441"/>
      <c r="F9" s="31"/>
      <c r="G9" s="31"/>
      <c r="H9" s="14"/>
      <c r="I9" s="14"/>
      <c r="J9" s="14"/>
      <c r="K9" s="14"/>
      <c r="L9" s="14"/>
      <c r="M9" s="437"/>
      <c r="N9" s="437"/>
      <c r="O9" s="437"/>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38"/>
      <c r="C11" s="438"/>
      <c r="D11" s="438"/>
      <c r="E11" s="438"/>
      <c r="F11" s="5"/>
      <c r="G11" s="14"/>
      <c r="H11" s="14"/>
      <c r="I11" s="14"/>
      <c r="J11" s="14"/>
      <c r="K11" s="14"/>
      <c r="L11" s="14"/>
      <c r="M11" s="426"/>
      <c r="N11" s="427"/>
      <c r="O11" s="427"/>
      <c r="P11" s="427"/>
      <c r="Q11" s="16"/>
      <c r="R11" s="14"/>
      <c r="S11" s="14"/>
      <c r="Z11" s="21"/>
      <c r="AA11" s="23"/>
    </row>
    <row r="12" spans="1:50" x14ac:dyDescent="0.15">
      <c r="A12" s="5"/>
      <c r="B12" s="439"/>
      <c r="C12" s="439"/>
      <c r="D12" s="439"/>
      <c r="E12" s="439"/>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32" t="s">
        <v>66</v>
      </c>
      <c r="E17" s="432"/>
      <c r="F17" s="5"/>
      <c r="G17" s="14"/>
      <c r="H17" s="14"/>
      <c r="I17" s="14"/>
      <c r="J17" s="14"/>
      <c r="K17" s="14"/>
      <c r="L17" s="14"/>
      <c r="M17" s="14"/>
      <c r="N17" s="14"/>
      <c r="O17" s="14"/>
      <c r="P17" s="14"/>
      <c r="Q17" s="14"/>
      <c r="R17" s="14"/>
      <c r="S17" s="14"/>
    </row>
    <row r="18" spans="1:19" ht="14.25" x14ac:dyDescent="0.15">
      <c r="A18" s="5"/>
      <c r="B18" s="61" t="s">
        <v>2</v>
      </c>
      <c r="C18" s="63">
        <v>8</v>
      </c>
      <c r="D18" s="433" t="s">
        <v>67</v>
      </c>
      <c r="E18" s="434"/>
      <c r="F18" s="5"/>
      <c r="G18" s="14"/>
      <c r="H18" s="14"/>
      <c r="I18" s="14"/>
      <c r="J18" s="14"/>
      <c r="K18" s="14"/>
      <c r="L18" s="14"/>
      <c r="M18" s="14"/>
      <c r="N18" s="14"/>
      <c r="O18" s="17"/>
      <c r="P18" s="14"/>
      <c r="Q18" s="14"/>
      <c r="R18" s="14"/>
      <c r="S18" s="14"/>
    </row>
    <row r="19" spans="1:19" ht="14.25" x14ac:dyDescent="0.15">
      <c r="A19" s="5"/>
      <c r="B19" s="61" t="s">
        <v>3</v>
      </c>
      <c r="C19" s="64">
        <v>1.3</v>
      </c>
      <c r="D19" s="435" t="s">
        <v>67</v>
      </c>
      <c r="E19" s="436"/>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60" t="s">
        <v>107</v>
      </c>
      <c r="B1" s="460"/>
      <c r="C1" s="460"/>
      <c r="D1" s="460"/>
      <c r="E1" s="460"/>
      <c r="F1" s="460"/>
      <c r="G1" s="460"/>
      <c r="H1" s="460"/>
      <c r="I1" s="460"/>
      <c r="J1" s="460"/>
      <c r="K1" s="460"/>
      <c r="L1" s="460"/>
      <c r="M1" s="460"/>
      <c r="N1" s="460"/>
      <c r="O1" s="460"/>
      <c r="P1" s="460"/>
      <c r="Q1" s="460"/>
      <c r="R1" s="460"/>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61" t="s">
        <v>138</v>
      </c>
      <c r="B2" s="461"/>
      <c r="C2" s="461"/>
      <c r="D2" s="461"/>
      <c r="E2" s="461"/>
      <c r="F2" s="461"/>
      <c r="G2" s="461"/>
      <c r="H2" s="461"/>
      <c r="I2" s="461"/>
      <c r="J2" s="461"/>
      <c r="K2" s="461"/>
      <c r="L2" s="461"/>
      <c r="M2" s="461"/>
      <c r="N2" s="461"/>
      <c r="O2" s="461"/>
      <c r="P2" s="461"/>
      <c r="Q2" s="461"/>
      <c r="R2" s="461"/>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62" t="s">
        <v>139</v>
      </c>
      <c r="B3" s="462"/>
      <c r="C3" s="462"/>
      <c r="D3" s="462"/>
      <c r="E3" s="462"/>
      <c r="F3" s="462"/>
      <c r="G3" s="462"/>
      <c r="H3" s="462"/>
      <c r="I3" s="462"/>
      <c r="J3" s="462"/>
      <c r="K3" s="462"/>
      <c r="L3" s="462"/>
      <c r="M3" s="462"/>
      <c r="N3" s="462"/>
      <c r="O3" s="462"/>
      <c r="P3" s="462"/>
      <c r="Q3" s="462"/>
      <c r="R3" s="462"/>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63"/>
      <c r="B5" s="463"/>
      <c r="C5" s="463"/>
      <c r="D5" s="463"/>
      <c r="E5" s="463"/>
      <c r="F5" s="463"/>
      <c r="G5" s="30"/>
      <c r="H5" s="452"/>
      <c r="I5" s="452"/>
      <c r="J5" s="452"/>
      <c r="K5" s="452"/>
      <c r="L5" s="452"/>
      <c r="M5" s="30"/>
      <c r="N5" s="452"/>
      <c r="O5" s="452"/>
      <c r="P5" s="452"/>
      <c r="Q5" s="452"/>
      <c r="R5" s="136"/>
      <c r="S5" s="8"/>
      <c r="T5" s="8"/>
      <c r="U5" s="8"/>
      <c r="V5" s="8"/>
      <c r="W5" s="8"/>
      <c r="X5" s="8"/>
      <c r="Y5" s="8"/>
      <c r="Z5" s="8"/>
      <c r="AA5" s="8"/>
    </row>
    <row r="6" spans="1:51" x14ac:dyDescent="0.15">
      <c r="A6" s="137" t="s">
        <v>140</v>
      </c>
      <c r="B6" s="138">
        <v>740</v>
      </c>
      <c r="C6" s="446" t="s">
        <v>117</v>
      </c>
      <c r="D6" s="446"/>
      <c r="E6" s="446"/>
      <c r="F6" s="446"/>
      <c r="G6" s="139"/>
      <c r="H6" s="464"/>
      <c r="I6" s="464"/>
      <c r="J6" s="464"/>
      <c r="K6" s="464"/>
      <c r="L6" s="464"/>
      <c r="M6" s="139"/>
      <c r="N6" s="464"/>
      <c r="O6" s="464"/>
      <c r="P6" s="464"/>
      <c r="Q6" s="464"/>
      <c r="R6" s="140"/>
      <c r="S6" s="8"/>
      <c r="T6" s="8"/>
      <c r="U6" s="8"/>
      <c r="V6" s="8"/>
      <c r="W6" s="8"/>
      <c r="X6" s="8"/>
      <c r="Y6" s="8"/>
      <c r="Z6" s="8"/>
      <c r="AA6" s="8"/>
    </row>
    <row r="7" spans="1:51" ht="14.25" x14ac:dyDescent="0.15">
      <c r="A7" s="137" t="s">
        <v>141</v>
      </c>
      <c r="B7" s="138">
        <v>80</v>
      </c>
      <c r="C7" s="446" t="s">
        <v>142</v>
      </c>
      <c r="D7" s="446"/>
      <c r="E7" s="446"/>
      <c r="F7" s="446"/>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6" t="s">
        <v>144</v>
      </c>
      <c r="D8" s="446"/>
      <c r="E8" s="446"/>
      <c r="F8" s="446"/>
      <c r="G8" s="30"/>
      <c r="H8" s="30"/>
      <c r="I8" s="454" t="s">
        <v>145</v>
      </c>
      <c r="J8" s="456" t="s">
        <v>146</v>
      </c>
      <c r="K8" s="458" t="s">
        <v>147</v>
      </c>
      <c r="L8" s="450" t="s">
        <v>148</v>
      </c>
      <c r="M8" s="451"/>
      <c r="N8" s="450" t="s">
        <v>149</v>
      </c>
      <c r="O8" s="451"/>
      <c r="P8" s="449"/>
      <c r="Q8" s="30"/>
      <c r="R8" s="30"/>
      <c r="S8" s="8"/>
      <c r="T8" s="8"/>
      <c r="U8" s="8"/>
      <c r="V8" s="8"/>
      <c r="W8" s="8"/>
      <c r="X8" s="8"/>
      <c r="Y8" s="8"/>
      <c r="Z8" s="8"/>
      <c r="AA8" s="8"/>
    </row>
    <row r="9" spans="1:51" x14ac:dyDescent="0.15">
      <c r="A9" s="142"/>
      <c r="B9" s="143"/>
      <c r="C9" s="144"/>
      <c r="D9" s="145"/>
      <c r="E9" s="145"/>
      <c r="F9" s="30"/>
      <c r="G9" s="30"/>
      <c r="H9" s="30"/>
      <c r="I9" s="455"/>
      <c r="J9" s="457"/>
      <c r="K9" s="459"/>
      <c r="L9" s="146" t="s">
        <v>150</v>
      </c>
      <c r="M9" s="146" t="s">
        <v>151</v>
      </c>
      <c r="N9" s="146" t="s">
        <v>150</v>
      </c>
      <c r="O9" s="146" t="s">
        <v>151</v>
      </c>
      <c r="P9" s="449"/>
      <c r="Q9" s="30"/>
      <c r="R9" s="30"/>
      <c r="S9" s="8"/>
      <c r="T9" s="8"/>
      <c r="U9" s="8"/>
      <c r="V9" s="8"/>
      <c r="W9" s="8"/>
      <c r="X9" s="8"/>
      <c r="Y9" s="8"/>
      <c r="Z9" s="8"/>
      <c r="AA9" s="8"/>
    </row>
    <row r="10" spans="1:51" x14ac:dyDescent="0.15">
      <c r="A10" s="452"/>
      <c r="B10" s="452"/>
      <c r="C10" s="452"/>
      <c r="D10" s="452"/>
      <c r="E10" s="452"/>
      <c r="F10" s="452"/>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48" t="s">
        <v>154</v>
      </c>
      <c r="D11" s="448"/>
      <c r="E11" s="448"/>
      <c r="F11" s="448"/>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48" t="s">
        <v>156</v>
      </c>
      <c r="D12" s="448"/>
      <c r="E12" s="448"/>
      <c r="F12" s="448"/>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48" t="s">
        <v>158</v>
      </c>
      <c r="D13" s="448"/>
      <c r="E13" s="448"/>
      <c r="F13" s="448"/>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53" t="s">
        <v>159</v>
      </c>
      <c r="B14" s="453"/>
      <c r="C14" s="453"/>
      <c r="D14" s="453"/>
      <c r="E14" s="453"/>
      <c r="F14" s="453"/>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52"/>
      <c r="B16" s="452"/>
      <c r="C16" s="452"/>
      <c r="D16" s="452"/>
      <c r="E16" s="452"/>
      <c r="F16" s="452"/>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6" t="s">
        <v>161</v>
      </c>
      <c r="D17" s="446"/>
      <c r="E17" s="446"/>
      <c r="F17" s="446"/>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6" t="s">
        <v>163</v>
      </c>
      <c r="D18" s="446"/>
      <c r="E18" s="446"/>
      <c r="F18" s="446"/>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6" t="s">
        <v>164</v>
      </c>
      <c r="D19" s="446"/>
      <c r="E19" s="446"/>
      <c r="F19" s="446"/>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47"/>
      <c r="B21" s="447"/>
      <c r="C21" s="447"/>
      <c r="D21" s="447"/>
      <c r="E21" s="447"/>
      <c r="F21" s="447"/>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48" t="s">
        <v>118</v>
      </c>
      <c r="D23" s="448"/>
      <c r="E23" s="448"/>
      <c r="F23" s="448"/>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48" t="s">
        <v>118</v>
      </c>
      <c r="D24" s="448"/>
      <c r="E24" s="448"/>
      <c r="F24" s="448"/>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48" t="s">
        <v>166</v>
      </c>
      <c r="D25" s="448"/>
      <c r="E25" s="448"/>
      <c r="F25" s="448"/>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48"/>
      <c r="D26" s="448"/>
      <c r="E26" s="448"/>
      <c r="F26" s="448"/>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44"/>
      <c r="F29" s="444"/>
      <c r="G29" s="444"/>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f>MAX(G56:G329)</f>
        <v>5006.8074440098371</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f>INDEX(AJ62:AJ208,MATCH(MAX(G62:G208),G62:G208,0))</f>
        <v>12.152459051180687</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45"/>
      <c r="E56" s="445"/>
      <c r="F56" s="445"/>
      <c r="G56" s="445"/>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f>CalBreachWidth(C62,B62,I62,E61)</f>
        <v>16</v>
      </c>
      <c r="F62" s="41">
        <f t="shared" ref="F62:F125" si="14">(E62+E61)/2</f>
        <v>16</v>
      </c>
      <c r="G62" s="41">
        <f t="shared" ref="G62:G125" si="15">F62*$S$53*$C$55*(B62-C62+N62)^1.5</f>
        <v>94.878482452899718</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f t="shared" ref="Q62:Q125" si="23">M62/$S$54*(B62-C62+N62/2)*E62-$C$53</f>
        <v>10.854717090075667</v>
      </c>
      <c r="R62" s="41">
        <f t="shared" ref="R62:R125" si="24">rate1(1,$L$52,$L$51,$L$54,L62,$L$53,$L$50,P62)</f>
        <v>385.41712967055707</v>
      </c>
      <c r="S62" s="216">
        <f t="shared" si="5"/>
        <v>3.8500351254214795E-3</v>
      </c>
      <c r="T62" s="216">
        <f t="shared" si="6"/>
        <v>0.15343996704977517</v>
      </c>
      <c r="U62" s="231">
        <f t="shared" ref="U62:U125" si="25">D62-K62*H62</f>
        <v>2.5996246918632058</v>
      </c>
      <c r="V62" s="231">
        <f t="shared" si="7"/>
        <v>2.6396246918632058</v>
      </c>
      <c r="W62" s="41">
        <f t="shared" ref="W62:W125" si="26">2*($P$53*V62/$S$52/$S$51)^2-(B62-C62)*2</f>
        <v>-0.14972682134188098</v>
      </c>
      <c r="X62" s="41">
        <f t="shared" ref="X62:X125" si="27">V62/$S$54*(B62-C62+W62/2)*F62-$C$53</f>
        <v>3.0705527874841181</v>
      </c>
      <c r="Y62" s="41">
        <f t="shared" ref="Y62:Y125" si="28">$C$54*$L$55*$L$55*V62*V62/(($B$19*(B62-C62))^0.333)*1000</f>
        <v>33.730457578370206</v>
      </c>
      <c r="Z62" s="41">
        <f t="shared" ref="Z62:Z125" si="29">rate1(1,$L$52,$L$51,$L$54,U62,$L$53,$L$50,Y62)</f>
        <v>274.07022205174758</v>
      </c>
      <c r="AA62" s="231">
        <f t="shared" si="8"/>
        <v>1.5315525828290273E-3</v>
      </c>
      <c r="AB62" s="231">
        <f t="shared" ref="AB62:AB125" si="30">W62/(1-AA62)</f>
        <v>-0.14995648758775798</v>
      </c>
      <c r="AC62" s="41">
        <f t="shared" ref="AC62:AC93" si="31">delta_z(N62,S62,H62,AE61,AB62)</f>
        <v>0.15343996704977517</v>
      </c>
      <c r="AD62" s="41">
        <f t="shared" si="9"/>
        <v>0.5213765457473567</v>
      </c>
      <c r="AE62" s="41">
        <f t="shared" ref="AE62:AE125" si="32">(AD62-AD61)/(AC62+AC61)*2</f>
        <v>-0.11416756667768869</v>
      </c>
      <c r="AF62" s="41">
        <f t="shared" si="10"/>
        <v>742.38438334638545</v>
      </c>
      <c r="AG62" s="41">
        <f t="shared" si="11"/>
        <v>739.6980306860595</v>
      </c>
      <c r="AH62" s="41">
        <f t="shared" ref="AH62:AH125" si="33">$S$54*$S$53*$C$55*SQRT(AF62-AG62)</f>
        <v>2.7592734011078641</v>
      </c>
      <c r="AI62" s="41">
        <f t="shared" si="12"/>
        <v>398.1140308447915</v>
      </c>
      <c r="AJ62" s="41">
        <f t="shared" ref="AJ62:AJ125" si="34">AJ61+AI62/3600</f>
        <v>0.24203647610091406</v>
      </c>
      <c r="AK62" s="8">
        <f>AK61+AI62*G61/1000000</f>
        <v>3.459496720424849E-2</v>
      </c>
      <c r="AL62" s="42">
        <f>AL61+AI62*J62/1000000</f>
        <v>3.184912246758332E-2</v>
      </c>
      <c r="AZ62" s="8"/>
    </row>
    <row r="63" spans="1:52" ht="15" x14ac:dyDescent="0.15">
      <c r="A63" s="40"/>
      <c r="B63" s="41">
        <f t="shared" si="13"/>
        <v>742.38438334638545</v>
      </c>
      <c r="C63" s="41">
        <f t="shared" si="13"/>
        <v>739.6980306860595</v>
      </c>
      <c r="D63" s="41">
        <f t="shared" si="13"/>
        <v>2.7592734011078641</v>
      </c>
      <c r="E63" s="41">
        <f t="shared" ref="E63:E126" si="35">CalBreachWidth(C63,B63,I63,E62)</f>
        <v>16</v>
      </c>
      <c r="F63" s="41">
        <f t="shared" si="14"/>
        <v>16</v>
      </c>
      <c r="G63" s="41">
        <f t="shared" si="15"/>
        <v>103.33668845788964</v>
      </c>
      <c r="H63" s="25">
        <f t="shared" si="16"/>
        <v>0.08</v>
      </c>
      <c r="I63" s="227">
        <f t="shared" si="17"/>
        <v>2.1490821282607615</v>
      </c>
      <c r="J63" s="228">
        <f>IF(H63&gt;0, $B$7,"")</f>
        <v>80</v>
      </c>
      <c r="K63" s="41">
        <f t="shared" si="18"/>
        <v>1</v>
      </c>
      <c r="L63" s="216">
        <f t="shared" si="19"/>
        <v>2.8392734011078642</v>
      </c>
      <c r="M63" s="216">
        <f t="shared" si="4"/>
        <v>2.7992734011078642</v>
      </c>
      <c r="N63" s="41">
        <f t="shared" si="20"/>
        <v>0.15737214175985148</v>
      </c>
      <c r="O63" s="41">
        <f t="shared" si="21"/>
        <v>7.3150681372036033</v>
      </c>
      <c r="P63" s="229">
        <f t="shared" si="22"/>
        <v>37.201159365964941</v>
      </c>
      <c r="Q63" s="41">
        <f t="shared" si="23"/>
        <v>19.073271978209917</v>
      </c>
      <c r="R63" s="41">
        <f t="shared" si="24"/>
        <v>448.92737133319218</v>
      </c>
      <c r="S63" s="216">
        <f t="shared" si="5"/>
        <v>5.8080552708905525E-3</v>
      </c>
      <c r="T63" s="216">
        <f t="shared" si="6"/>
        <v>0.15829150758481669</v>
      </c>
      <c r="U63" s="231">
        <f t="shared" si="25"/>
        <v>2.679273401107864</v>
      </c>
      <c r="V63" s="231">
        <f t="shared" si="7"/>
        <v>2.7192734011078641</v>
      </c>
      <c r="W63" s="41">
        <f t="shared" si="26"/>
        <v>-0.15419761616783223</v>
      </c>
      <c r="X63" s="41">
        <f t="shared" si="27"/>
        <v>10.819514843391943</v>
      </c>
      <c r="Y63" s="41">
        <f t="shared" si="28"/>
        <v>35.105211108989174</v>
      </c>
      <c r="Z63" s="41">
        <f t="shared" si="29"/>
        <v>350.30427435566543</v>
      </c>
      <c r="AA63" s="231">
        <f t="shared" si="8"/>
        <v>4.2222502952991197E-3</v>
      </c>
      <c r="AB63" s="231">
        <f t="shared" si="30"/>
        <v>-0.15485143769637325</v>
      </c>
      <c r="AC63" s="41">
        <f t="shared" si="31"/>
        <v>0.15829150758481669</v>
      </c>
      <c r="AD63" s="41">
        <f t="shared" si="9"/>
        <v>0.50539666480296752</v>
      </c>
      <c r="AE63" s="41">
        <f t="shared" si="32"/>
        <v>-0.10252337184187525</v>
      </c>
      <c r="AF63" s="41">
        <f t="shared" si="10"/>
        <v>742.38346398056046</v>
      </c>
      <c r="AG63" s="41">
        <f t="shared" si="11"/>
        <v>739.53973917847463</v>
      </c>
      <c r="AH63" s="41">
        <f t="shared" si="33"/>
        <v>2.8389451679189168</v>
      </c>
      <c r="AI63" s="41">
        <f t="shared" si="12"/>
        <v>352.59936838944338</v>
      </c>
      <c r="AJ63" s="41">
        <f t="shared" si="34"/>
        <v>0.33998074509798165</v>
      </c>
      <c r="AK63" s="8">
        <f t="shared" ref="AK63:AK126" si="36">AK62+AI63*G62/1000000</f>
        <v>6.8049060190889826E-2</v>
      </c>
      <c r="AL63" s="42">
        <f t="shared" ref="AL63:AL126" si="37">AL62+AI63*J63/1000000</f>
        <v>6.0057071938738792E-2</v>
      </c>
      <c r="AZ63" s="8"/>
    </row>
    <row r="64" spans="1:52" ht="15" x14ac:dyDescent="0.15">
      <c r="A64" s="40"/>
      <c r="B64" s="41">
        <f t="shared" si="13"/>
        <v>742.38346398056046</v>
      </c>
      <c r="C64" s="41">
        <f t="shared" si="13"/>
        <v>739.53973917847463</v>
      </c>
      <c r="D64" s="41">
        <f t="shared" si="13"/>
        <v>2.8389451679189168</v>
      </c>
      <c r="E64" s="41">
        <f t="shared" si="35"/>
        <v>16</v>
      </c>
      <c r="F64" s="41">
        <f t="shared" si="14"/>
        <v>16</v>
      </c>
      <c r="G64" s="41">
        <f t="shared" si="15"/>
        <v>112.28576957843596</v>
      </c>
      <c r="H64" s="25">
        <f t="shared" si="16"/>
        <v>0.08</v>
      </c>
      <c r="I64" s="227">
        <f t="shared" si="17"/>
        <v>2.2749798416686646</v>
      </c>
      <c r="J64" s="228">
        <f t="shared" ref="J64:J127" si="38">IF(H64&gt;0, $B$7,"")</f>
        <v>80</v>
      </c>
      <c r="K64" s="41">
        <f t="shared" si="18"/>
        <v>1</v>
      </c>
      <c r="L64" s="216">
        <f t="shared" si="19"/>
        <v>2.9189451679189169</v>
      </c>
      <c r="M64" s="216">
        <f t="shared" si="4"/>
        <v>2.8789451679189169</v>
      </c>
      <c r="N64" s="41">
        <f t="shared" si="20"/>
        <v>0.16189713880246437</v>
      </c>
      <c r="O64" s="41">
        <f t="shared" si="21"/>
        <v>7.3149520519454354</v>
      </c>
      <c r="P64" s="229">
        <f t="shared" si="22"/>
        <v>38.60996027816055</v>
      </c>
      <c r="Q64" s="41">
        <f t="shared" si="23"/>
        <v>27.775670663472738</v>
      </c>
      <c r="R64" s="41">
        <f t="shared" si="24"/>
        <v>505.66596219815966</v>
      </c>
      <c r="S64" s="216">
        <f t="shared" si="5"/>
        <v>7.509125267490431E-3</v>
      </c>
      <c r="T64" s="216">
        <f t="shared" si="6"/>
        <v>0.16312204265464703</v>
      </c>
      <c r="U64" s="231">
        <f t="shared" si="25"/>
        <v>2.7589451679189168</v>
      </c>
      <c r="V64" s="231">
        <f t="shared" si="7"/>
        <v>2.7989451679189168</v>
      </c>
      <c r="W64" s="41">
        <f t="shared" si="26"/>
        <v>-0.15866894152263988</v>
      </c>
      <c r="X64" s="41">
        <f t="shared" si="27"/>
        <v>19.03842508931217</v>
      </c>
      <c r="Y64" s="41">
        <f t="shared" si="28"/>
        <v>36.493990038792461</v>
      </c>
      <c r="Z64" s="41">
        <f t="shared" si="29"/>
        <v>417.73295369680005</v>
      </c>
      <c r="AA64" s="231">
        <f t="shared" si="8"/>
        <v>6.2304698527080636E-3</v>
      </c>
      <c r="AB64" s="231">
        <f t="shared" si="30"/>
        <v>-0.15966372152617991</v>
      </c>
      <c r="AC64" s="41">
        <f t="shared" si="31"/>
        <v>0.16312204265464703</v>
      </c>
      <c r="AD64" s="41">
        <f t="shared" si="9"/>
        <v>0.49043034710748185</v>
      </c>
      <c r="AE64" s="41">
        <f t="shared" si="32"/>
        <v>-9.3128106667159954E-2</v>
      </c>
      <c r="AF64" s="41">
        <f t="shared" si="10"/>
        <v>742.38223907670829</v>
      </c>
      <c r="AG64" s="41">
        <f t="shared" si="11"/>
        <v>739.37661713581997</v>
      </c>
      <c r="AH64" s="41">
        <f t="shared" si="33"/>
        <v>2.9186391105871192</v>
      </c>
      <c r="AI64" s="41">
        <f t="shared" si="12"/>
        <v>322.58853640364862</v>
      </c>
      <c r="AJ64" s="41">
        <f t="shared" si="34"/>
        <v>0.42958867187677297</v>
      </c>
      <c r="AK64" s="8">
        <f t="shared" si="36"/>
        <v>0.10138429127732025</v>
      </c>
      <c r="AL64" s="42">
        <f t="shared" si="37"/>
        <v>8.5864154851030675E-2</v>
      </c>
      <c r="AZ64" s="8"/>
    </row>
    <row r="65" spans="1:52" ht="15" x14ac:dyDescent="0.15">
      <c r="A65" s="40"/>
      <c r="B65" s="41">
        <f t="shared" si="13"/>
        <v>742.38223907670829</v>
      </c>
      <c r="C65" s="41">
        <f t="shared" si="13"/>
        <v>739.37661713581997</v>
      </c>
      <c r="D65" s="41">
        <f t="shared" si="13"/>
        <v>2.9186391105871192</v>
      </c>
      <c r="E65" s="41">
        <f t="shared" si="35"/>
        <v>16</v>
      </c>
      <c r="F65" s="41">
        <f t="shared" si="14"/>
        <v>16</v>
      </c>
      <c r="G65" s="41">
        <f t="shared" si="15"/>
        <v>121.73975599199656</v>
      </c>
      <c r="H65" s="25">
        <f t="shared" si="16"/>
        <v>0.08</v>
      </c>
      <c r="I65" s="227">
        <f t="shared" si="17"/>
        <v>2.4044975527106547</v>
      </c>
      <c r="J65" s="228">
        <f t="shared" si="38"/>
        <v>80</v>
      </c>
      <c r="K65" s="41">
        <f t="shared" si="18"/>
        <v>1</v>
      </c>
      <c r="L65" s="216">
        <f t="shared" si="19"/>
        <v>2.9986391105871193</v>
      </c>
      <c r="M65" s="216">
        <f t="shared" si="4"/>
        <v>2.9586391105871193</v>
      </c>
      <c r="N65" s="41">
        <f t="shared" si="20"/>
        <v>0.16642415948820766</v>
      </c>
      <c r="O65" s="41">
        <f t="shared" si="21"/>
        <v>7.3147973874190333</v>
      </c>
      <c r="P65" s="229">
        <f t="shared" si="22"/>
        <v>40.032155585021982</v>
      </c>
      <c r="Q65" s="41">
        <f t="shared" si="23"/>
        <v>36.975937786305835</v>
      </c>
      <c r="R65" s="41">
        <f t="shared" si="24"/>
        <v>556.6458940533679</v>
      </c>
      <c r="S65" s="216">
        <f t="shared" si="5"/>
        <v>9.0810880446562624E-3</v>
      </c>
      <c r="T65" s="216">
        <f t="shared" si="6"/>
        <v>0.16794932206895619</v>
      </c>
      <c r="U65" s="231">
        <f t="shared" si="25"/>
        <v>2.8386391105871192</v>
      </c>
      <c r="V65" s="231">
        <f t="shared" si="7"/>
        <v>2.8786391105871192</v>
      </c>
      <c r="W65" s="41">
        <f t="shared" si="26"/>
        <v>-0.16314074727267602</v>
      </c>
      <c r="X65" s="41">
        <f t="shared" si="27"/>
        <v>27.741301796673426</v>
      </c>
      <c r="Y65" s="41">
        <f t="shared" si="28"/>
        <v>37.896528753879764</v>
      </c>
      <c r="Z65" s="41">
        <f t="shared" si="29"/>
        <v>477.77917097672537</v>
      </c>
      <c r="AA65" s="231">
        <f t="shared" si="8"/>
        <v>7.937748295696552E-3</v>
      </c>
      <c r="AB65" s="231">
        <f t="shared" si="30"/>
        <v>-0.16444607885484003</v>
      </c>
      <c r="AC65" s="41">
        <f t="shared" si="31"/>
        <v>0.16794932206895619</v>
      </c>
      <c r="AD65" s="41">
        <f t="shared" si="9"/>
        <v>0.47633416446393168</v>
      </c>
      <c r="AE65" s="41">
        <f t="shared" si="32"/>
        <v>-8.5154949328332563E-2</v>
      </c>
      <c r="AF65" s="41">
        <f t="shared" si="10"/>
        <v>742.38071391412757</v>
      </c>
      <c r="AG65" s="41">
        <f t="shared" si="11"/>
        <v>739.20866781375105</v>
      </c>
      <c r="AH65" s="41">
        <f t="shared" si="33"/>
        <v>2.9983544172784136</v>
      </c>
      <c r="AI65" s="41">
        <f t="shared" si="12"/>
        <v>301.71662786549575</v>
      </c>
      <c r="AJ65" s="41">
        <f t="shared" si="34"/>
        <v>0.51339884628385513</v>
      </c>
      <c r="AK65" s="8">
        <f t="shared" si="36"/>
        <v>0.135262775031808</v>
      </c>
      <c r="AL65" s="42">
        <f t="shared" si="37"/>
        <v>0.11000148508027033</v>
      </c>
      <c r="AZ65" s="8"/>
    </row>
    <row r="66" spans="1:52" ht="15" x14ac:dyDescent="0.15">
      <c r="A66" s="40"/>
      <c r="B66" s="41">
        <f t="shared" si="13"/>
        <v>742.38071391412757</v>
      </c>
      <c r="C66" s="41">
        <f t="shared" si="13"/>
        <v>739.20866781375105</v>
      </c>
      <c r="D66" s="41">
        <f t="shared" si="13"/>
        <v>2.9983544172784136</v>
      </c>
      <c r="E66" s="41">
        <f t="shared" si="35"/>
        <v>16</v>
      </c>
      <c r="F66" s="41">
        <f t="shared" si="14"/>
        <v>16</v>
      </c>
      <c r="G66" s="41">
        <f t="shared" si="15"/>
        <v>131.71268762913016</v>
      </c>
      <c r="H66" s="25">
        <f t="shared" si="16"/>
        <v>0.08</v>
      </c>
      <c r="I66" s="227">
        <f t="shared" si="17"/>
        <v>2.5376368803012159</v>
      </c>
      <c r="J66" s="228">
        <f t="shared" si="38"/>
        <v>80</v>
      </c>
      <c r="K66" s="41">
        <f t="shared" si="18"/>
        <v>1</v>
      </c>
      <c r="L66" s="216">
        <f t="shared" si="19"/>
        <v>3.0783544172784136</v>
      </c>
      <c r="M66" s="216">
        <f t="shared" si="4"/>
        <v>3.0383544172784136</v>
      </c>
      <c r="N66" s="41">
        <f t="shared" si="20"/>
        <v>0.170953158327106</v>
      </c>
      <c r="O66" s="41">
        <f t="shared" si="21"/>
        <v>7.314604810223841</v>
      </c>
      <c r="P66" s="229">
        <f t="shared" si="22"/>
        <v>41.467508369552519</v>
      </c>
      <c r="Q66" s="41">
        <f t="shared" si="23"/>
        <v>46.688107811394488</v>
      </c>
      <c r="R66" s="41">
        <f t="shared" si="24"/>
        <v>602.68850404495436</v>
      </c>
      <c r="S66" s="216">
        <f t="shared" si="5"/>
        <v>1.0590647134888458E-2</v>
      </c>
      <c r="T66" s="216">
        <f t="shared" si="6"/>
        <v>0.17278304256177013</v>
      </c>
      <c r="U66" s="231">
        <f t="shared" si="25"/>
        <v>2.9183544172784135</v>
      </c>
      <c r="V66" s="231">
        <f t="shared" si="7"/>
        <v>2.9583544172784135</v>
      </c>
      <c r="W66" s="41">
        <f t="shared" si="26"/>
        <v>-0.16761298723779383</v>
      </c>
      <c r="X66" s="41">
        <f t="shared" si="27"/>
        <v>36.942173212999222</v>
      </c>
      <c r="Y66" s="41">
        <f t="shared" si="28"/>
        <v>39.31257410569625</v>
      </c>
      <c r="Z66" s="41">
        <f t="shared" si="29"/>
        <v>531.57597035924789</v>
      </c>
      <c r="AA66" s="231">
        <f t="shared" si="8"/>
        <v>9.5009324948441103E-3</v>
      </c>
      <c r="AB66" s="231">
        <f t="shared" si="30"/>
        <v>-0.16922074208507151</v>
      </c>
      <c r="AC66" s="41">
        <f t="shared" si="31"/>
        <v>0.17278304256177013</v>
      </c>
      <c r="AD66" s="41">
        <f t="shared" si="9"/>
        <v>0.46300839951582584</v>
      </c>
      <c r="AE66" s="41">
        <f t="shared" si="32"/>
        <v>-7.8218369203335442E-2</v>
      </c>
      <c r="AF66" s="41">
        <f t="shared" si="10"/>
        <v>742.3788840298929</v>
      </c>
      <c r="AG66" s="41">
        <f t="shared" si="11"/>
        <v>739.03588477118933</v>
      </c>
      <c r="AH66" s="41">
        <f t="shared" si="33"/>
        <v>3.0780903388581868</v>
      </c>
      <c r="AI66" s="41">
        <f t="shared" si="12"/>
        <v>286.6871383843125</v>
      </c>
      <c r="AJ66" s="41">
        <f t="shared" si="34"/>
        <v>0.5930341625017197</v>
      </c>
      <c r="AK66" s="8">
        <f t="shared" si="36"/>
        <v>0.17016399730475795</v>
      </c>
      <c r="AL66" s="42">
        <f t="shared" si="37"/>
        <v>0.13293645615101532</v>
      </c>
      <c r="AZ66" s="8"/>
    </row>
    <row r="67" spans="1:52" ht="15" x14ac:dyDescent="0.15">
      <c r="A67" s="40"/>
      <c r="B67" s="41">
        <f t="shared" si="13"/>
        <v>742.3788840298929</v>
      </c>
      <c r="C67" s="41">
        <f t="shared" si="13"/>
        <v>739.03588477118933</v>
      </c>
      <c r="D67" s="41">
        <f t="shared" si="13"/>
        <v>3.0780903388581868</v>
      </c>
      <c r="E67" s="41">
        <f t="shared" si="35"/>
        <v>16</v>
      </c>
      <c r="F67" s="41">
        <f t="shared" si="14"/>
        <v>16</v>
      </c>
      <c r="G67" s="41">
        <f t="shared" si="15"/>
        <v>142.21861404036747</v>
      </c>
      <c r="H67" s="25">
        <f t="shared" si="16"/>
        <v>0.08</v>
      </c>
      <c r="I67" s="227">
        <f t="shared" si="17"/>
        <v>2.6743994069628574</v>
      </c>
      <c r="J67" s="228">
        <f t="shared" si="38"/>
        <v>80</v>
      </c>
      <c r="K67" s="41">
        <f>IF((1-S66-0.015)&gt;0,1,-1)</f>
        <v>1</v>
      </c>
      <c r="L67" s="216">
        <f t="shared" si="19"/>
        <v>3.1580903388581869</v>
      </c>
      <c r="M67" s="216">
        <f t="shared" si="4"/>
        <v>3.1180903388581869</v>
      </c>
      <c r="N67" s="41">
        <f t="shared" si="20"/>
        <v>0.17548409336134618</v>
      </c>
      <c r="O67" s="41">
        <f t="shared" si="21"/>
        <v>7.3143737568411442</v>
      </c>
      <c r="P67" s="229">
        <f t="shared" si="22"/>
        <v>42.915792154451779</v>
      </c>
      <c r="Q67" s="41">
        <f t="shared" si="23"/>
        <v>56.926224888836316</v>
      </c>
      <c r="R67" s="41">
        <f t="shared" si="24"/>
        <v>644.46669456545453</v>
      </c>
      <c r="S67" s="216">
        <f t="shared" si="5"/>
        <v>1.2076324025264632E-2</v>
      </c>
      <c r="T67" s="216">
        <f t="shared" si="6"/>
        <v>0.17762920115079206</v>
      </c>
      <c r="U67" s="231">
        <f t="shared" si="25"/>
        <v>2.9980903388581868</v>
      </c>
      <c r="V67" s="231">
        <f t="shared" si="7"/>
        <v>3.0380903388581868</v>
      </c>
      <c r="W67" s="41">
        <f t="shared" si="26"/>
        <v>-0.17208561878553041</v>
      </c>
      <c r="X67" s="41">
        <f t="shared" si="27"/>
        <v>46.655077410982713</v>
      </c>
      <c r="Y67" s="41">
        <f t="shared" si="28"/>
        <v>40.741884506231806</v>
      </c>
      <c r="Z67" s="41">
        <f t="shared" si="29"/>
        <v>580.03668583580372</v>
      </c>
      <c r="AA67" s="231">
        <f t="shared" si="8"/>
        <v>1.0996799412067902E-2</v>
      </c>
      <c r="AB67" s="231">
        <f t="shared" si="30"/>
        <v>-0.17399905145224079</v>
      </c>
      <c r="AC67" s="41">
        <f t="shared" si="31"/>
        <v>0.17762920115079206</v>
      </c>
      <c r="AD67" s="41">
        <f t="shared" si="9"/>
        <v>0.45037639916021927</v>
      </c>
      <c r="AE67" s="41">
        <f t="shared" si="32"/>
        <v>-7.2097939397165661E-2</v>
      </c>
      <c r="AF67" s="41">
        <f t="shared" si="10"/>
        <v>742.37673892210341</v>
      </c>
      <c r="AG67" s="41">
        <f t="shared" si="11"/>
        <v>738.85825557003852</v>
      </c>
      <c r="AH67" s="41">
        <f t="shared" si="33"/>
        <v>3.1578461826124529</v>
      </c>
      <c r="AI67" s="41">
        <f t="shared" si="12"/>
        <v>275.62200288808151</v>
      </c>
      <c r="AJ67" s="41">
        <f t="shared" si="34"/>
        <v>0.66959582997063127</v>
      </c>
      <c r="AK67" s="8">
        <f t="shared" si="36"/>
        <v>0.20646691207487106</v>
      </c>
      <c r="AL67" s="42">
        <f t="shared" si="37"/>
        <v>0.15498621638206184</v>
      </c>
      <c r="AZ67" s="8"/>
    </row>
    <row r="68" spans="1:52" ht="15" x14ac:dyDescent="0.15">
      <c r="A68" s="40"/>
      <c r="B68" s="41">
        <f t="shared" si="13"/>
        <v>742.37673892210341</v>
      </c>
      <c r="C68" s="41">
        <f t="shared" si="13"/>
        <v>738.85825557003852</v>
      </c>
      <c r="D68" s="41">
        <f t="shared" si="13"/>
        <v>3.1578461826124529</v>
      </c>
      <c r="E68" s="41">
        <f t="shared" si="35"/>
        <v>16</v>
      </c>
      <c r="F68" s="41">
        <f t="shared" si="14"/>
        <v>16</v>
      </c>
      <c r="G68" s="41">
        <f t="shared" si="15"/>
        <v>153.27159427349036</v>
      </c>
      <c r="H68" s="25">
        <f t="shared" si="16"/>
        <v>0.08</v>
      </c>
      <c r="I68" s="227">
        <f t="shared" si="17"/>
        <v>2.8147866816519129</v>
      </c>
      <c r="J68" s="228">
        <f t="shared" si="38"/>
        <v>80</v>
      </c>
      <c r="K68" s="41">
        <f t="shared" si="18"/>
        <v>1</v>
      </c>
      <c r="L68" s="216">
        <f t="shared" si="19"/>
        <v>3.2378461826124529</v>
      </c>
      <c r="M68" s="216">
        <f t="shared" si="4"/>
        <v>3.1978461826124529</v>
      </c>
      <c r="N68" s="41">
        <f t="shared" si="20"/>
        <v>0.18001692581138773</v>
      </c>
      <c r="O68" s="41">
        <f t="shared" si="21"/>
        <v>7.3141029012309247</v>
      </c>
      <c r="P68" s="229">
        <f t="shared" si="22"/>
        <v>44.376790188550473</v>
      </c>
      <c r="Q68" s="41">
        <f t="shared" si="23"/>
        <v>67.704342726297142</v>
      </c>
      <c r="R68" s="41">
        <f t="shared" si="24"/>
        <v>682.5369675795954</v>
      </c>
      <c r="S68" s="216">
        <f t="shared" si="5"/>
        <v>1.3562173051596601E-2</v>
      </c>
      <c r="T68" s="216">
        <f t="shared" si="6"/>
        <v>0.18249191271210616</v>
      </c>
      <c r="U68" s="231">
        <f t="shared" si="25"/>
        <v>3.0778461826124528</v>
      </c>
      <c r="V68" s="231">
        <f t="shared" si="7"/>
        <v>3.1178461826124528</v>
      </c>
      <c r="W68" s="41">
        <f t="shared" si="26"/>
        <v>-0.1765586024760184</v>
      </c>
      <c r="X68" s="41">
        <f t="shared" si="27"/>
        <v>56.894062149790273</v>
      </c>
      <c r="Y68" s="41">
        <f t="shared" si="28"/>
        <v>42.184229110881681</v>
      </c>
      <c r="Z68" s="41">
        <f t="shared" si="29"/>
        <v>623.90567010655889</v>
      </c>
      <c r="AA68" s="231">
        <f t="shared" si="8"/>
        <v>1.2467717240512986E-2</v>
      </c>
      <c r="AB68" s="231">
        <f t="shared" si="30"/>
        <v>-0.17878767667488918</v>
      </c>
      <c r="AC68" s="41">
        <f t="shared" si="31"/>
        <v>0.18249191271210616</v>
      </c>
      <c r="AD68" s="41">
        <f t="shared" si="9"/>
        <v>0.43837559051838992</v>
      </c>
      <c r="AE68" s="41">
        <f t="shared" si="32"/>
        <v>-6.6648736660290184E-2</v>
      </c>
      <c r="AF68" s="41">
        <f t="shared" si="10"/>
        <v>742.37426393520275</v>
      </c>
      <c r="AG68" s="41">
        <f t="shared" si="11"/>
        <v>738.67576365732646</v>
      </c>
      <c r="AH68" s="41">
        <f t="shared" si="33"/>
        <v>3.2376213067347024</v>
      </c>
      <c r="AI68" s="41">
        <f t="shared" si="12"/>
        <v>267.37293565102686</v>
      </c>
      <c r="AJ68" s="41">
        <f t="shared" si="34"/>
        <v>0.74386608987369429</v>
      </c>
      <c r="AK68" s="8">
        <f t="shared" si="36"/>
        <v>0.24449232041506447</v>
      </c>
      <c r="AL68" s="42">
        <f t="shared" si="37"/>
        <v>0.17637605123414399</v>
      </c>
      <c r="AZ68" s="8"/>
    </row>
    <row r="69" spans="1:52" ht="15" x14ac:dyDescent="0.15">
      <c r="A69" s="40"/>
      <c r="B69" s="41">
        <f t="shared" si="13"/>
        <v>742.37426393520275</v>
      </c>
      <c r="C69" s="41">
        <f t="shared" si="13"/>
        <v>738.67576365732646</v>
      </c>
      <c r="D69" s="41">
        <f t="shared" si="13"/>
        <v>3.2376213067347024</v>
      </c>
      <c r="E69" s="41">
        <f t="shared" si="35"/>
        <v>16</v>
      </c>
      <c r="F69" s="41">
        <f t="shared" si="14"/>
        <v>16</v>
      </c>
      <c r="G69" s="41">
        <f t="shared" si="15"/>
        <v>164.88569676016536</v>
      </c>
      <c r="H69" s="25">
        <f t="shared" si="16"/>
        <v>0.08</v>
      </c>
      <c r="I69" s="227">
        <f t="shared" si="17"/>
        <v>2.9588002223010337</v>
      </c>
      <c r="J69" s="228">
        <f t="shared" si="38"/>
        <v>80</v>
      </c>
      <c r="K69" s="41">
        <f t="shared" si="18"/>
        <v>1</v>
      </c>
      <c r="L69" s="216">
        <f t="shared" si="19"/>
        <v>3.3176213067347025</v>
      </c>
      <c r="M69" s="216">
        <f t="shared" si="4"/>
        <v>3.2776213067347024</v>
      </c>
      <c r="N69" s="41">
        <f t="shared" si="20"/>
        <v>0.18455161976525769</v>
      </c>
      <c r="O69" s="41">
        <f t="shared" si="21"/>
        <v>7.3137903928849344</v>
      </c>
      <c r="P69" s="229">
        <f t="shared" si="22"/>
        <v>45.850294798526114</v>
      </c>
      <c r="Q69" s="41">
        <f t="shared" si="23"/>
        <v>79.036524471027946</v>
      </c>
      <c r="R69" s="41">
        <f t="shared" si="24"/>
        <v>717.36351048346728</v>
      </c>
      <c r="S69" s="216">
        <f t="shared" si="5"/>
        <v>1.5064198953155907E-2</v>
      </c>
      <c r="T69" s="216">
        <f t="shared" si="6"/>
        <v>0.18737426294090037</v>
      </c>
      <c r="U69" s="231">
        <f t="shared" si="25"/>
        <v>3.1576213067347023</v>
      </c>
      <c r="V69" s="231">
        <f t="shared" si="7"/>
        <v>3.1976213067347024</v>
      </c>
      <c r="W69" s="41">
        <f t="shared" si="26"/>
        <v>-0.18103190175016337</v>
      </c>
      <c r="X69" s="41">
        <f t="shared" si="27"/>
        <v>67.673184747314394</v>
      </c>
      <c r="Y69" s="41">
        <f t="shared" si="28"/>
        <v>43.639387078456174</v>
      </c>
      <c r="Z69" s="41">
        <f t="shared" si="29"/>
        <v>663.79559454402329</v>
      </c>
      <c r="AA69" s="231">
        <f t="shared" si="8"/>
        <v>1.3939260672438223E-2</v>
      </c>
      <c r="AB69" s="231">
        <f t="shared" si="30"/>
        <v>-0.18359102490341214</v>
      </c>
      <c r="AC69" s="41">
        <f t="shared" si="31"/>
        <v>0.18737426294090037</v>
      </c>
      <c r="AD69" s="41">
        <f t="shared" si="9"/>
        <v>0.42695298033131029</v>
      </c>
      <c r="AE69" s="41">
        <f t="shared" si="32"/>
        <v>-6.1766178899234414E-2</v>
      </c>
      <c r="AF69" s="41">
        <f t="shared" si="10"/>
        <v>742.37144129202716</v>
      </c>
      <c r="AG69" s="41">
        <f t="shared" si="11"/>
        <v>738.48838939438554</v>
      </c>
      <c r="AH69" s="41">
        <f t="shared" si="33"/>
        <v>3.3174151154693545</v>
      </c>
      <c r="AI69" s="41">
        <f t="shared" si="12"/>
        <v>261.19848612681659</v>
      </c>
      <c r="AJ69" s="41">
        <f t="shared" si="34"/>
        <v>0.81642122490892111</v>
      </c>
      <c r="AK69" s="8">
        <f t="shared" si="36"/>
        <v>0.2845266288055438</v>
      </c>
      <c r="AL69" s="42">
        <f t="shared" si="37"/>
        <v>0.19727193012428931</v>
      </c>
      <c r="AZ69" s="8"/>
    </row>
    <row r="70" spans="1:52" ht="15" x14ac:dyDescent="0.15">
      <c r="A70" s="40"/>
      <c r="B70" s="41">
        <f t="shared" si="13"/>
        <v>742.37144129202716</v>
      </c>
      <c r="C70" s="41">
        <f t="shared" si="13"/>
        <v>738.48838939438554</v>
      </c>
      <c r="D70" s="41">
        <f t="shared" si="13"/>
        <v>3.3174151154693545</v>
      </c>
      <c r="E70" s="41">
        <f t="shared" si="35"/>
        <v>16</v>
      </c>
      <c r="F70" s="41">
        <f t="shared" si="14"/>
        <v>16</v>
      </c>
      <c r="G70" s="41">
        <f t="shared" si="15"/>
        <v>177.07499921104881</v>
      </c>
      <c r="H70" s="25">
        <f t="shared" si="16"/>
        <v>0.08</v>
      </c>
      <c r="I70" s="227">
        <f t="shared" si="17"/>
        <v>3.1064415181132974</v>
      </c>
      <c r="J70" s="228">
        <f t="shared" si="38"/>
        <v>80</v>
      </c>
      <c r="K70" s="41">
        <f t="shared" si="18"/>
        <v>1</v>
      </c>
      <c r="L70" s="216">
        <f t="shared" si="19"/>
        <v>3.3974151154693546</v>
      </c>
      <c r="M70" s="216">
        <f t="shared" si="4"/>
        <v>3.3574151154693546</v>
      </c>
      <c r="N70" s="41">
        <f t="shared" si="20"/>
        <v>0.18908814190482559</v>
      </c>
      <c r="O70" s="41">
        <f t="shared" si="21"/>
        <v>7.3134339871399625</v>
      </c>
      <c r="P70" s="229">
        <f t="shared" si="22"/>
        <v>47.336106798493923</v>
      </c>
      <c r="Q70" s="41">
        <f t="shared" si="23"/>
        <v>90.936842600800986</v>
      </c>
      <c r="R70" s="41">
        <f t="shared" si="24"/>
        <v>749.3365425362216</v>
      </c>
      <c r="S70" s="216">
        <f t="shared" si="5"/>
        <v>1.6593638067704797E-2</v>
      </c>
      <c r="T70" s="216">
        <f t="shared" si="6"/>
        <v>0.192278745821093</v>
      </c>
      <c r="U70" s="231">
        <f t="shared" si="25"/>
        <v>3.2374151154693545</v>
      </c>
      <c r="V70" s="231">
        <f t="shared" si="7"/>
        <v>3.2774151154693545</v>
      </c>
      <c r="W70" s="41">
        <f t="shared" si="26"/>
        <v>-0.18550548265496847</v>
      </c>
      <c r="X70" s="41">
        <f t="shared" si="27"/>
        <v>79.006511962300095</v>
      </c>
      <c r="Y70" s="41">
        <f t="shared" si="28"/>
        <v>45.107146899323332</v>
      </c>
      <c r="Z70" s="41">
        <f t="shared" si="29"/>
        <v>700.21529168230472</v>
      </c>
      <c r="AA70" s="231">
        <f t="shared" si="8"/>
        <v>1.5428011434725409E-2</v>
      </c>
      <c r="AB70" s="231">
        <f t="shared" si="30"/>
        <v>-0.1884123099269647</v>
      </c>
      <c r="AC70" s="41">
        <f t="shared" si="31"/>
        <v>0.192278745821093</v>
      </c>
      <c r="AD70" s="41">
        <f t="shared" si="9"/>
        <v>0.4160626264664557</v>
      </c>
      <c r="AE70" s="41">
        <f t="shared" si="32"/>
        <v>-5.7370038501034615E-2</v>
      </c>
      <c r="AF70" s="41">
        <f t="shared" si="10"/>
        <v>742.36825068811083</v>
      </c>
      <c r="AG70" s="41">
        <f t="shared" si="11"/>
        <v>738.29611064856442</v>
      </c>
      <c r="AH70" s="41">
        <f t="shared" si="33"/>
        <v>3.3972270548200387</v>
      </c>
      <c r="AI70" s="41">
        <f t="shared" si="12"/>
        <v>256.59865081489551</v>
      </c>
      <c r="AJ70" s="41">
        <f t="shared" si="34"/>
        <v>0.88769862791305876</v>
      </c>
      <c r="AK70" s="8">
        <f t="shared" si="36"/>
        <v>0.32683607613287624</v>
      </c>
      <c r="AL70" s="42">
        <f t="shared" si="37"/>
        <v>0.21779982218948096</v>
      </c>
      <c r="AZ70" s="8"/>
    </row>
    <row r="71" spans="1:52" ht="15" x14ac:dyDescent="0.15">
      <c r="A71" s="40"/>
      <c r="B71" s="41">
        <f t="shared" si="13"/>
        <v>742.36825068811083</v>
      </c>
      <c r="C71" s="41">
        <f t="shared" si="13"/>
        <v>738.29611064856442</v>
      </c>
      <c r="D71" s="41">
        <f t="shared" si="13"/>
        <v>3.3972270548200387</v>
      </c>
      <c r="E71" s="41">
        <f t="shared" si="35"/>
        <v>16</v>
      </c>
      <c r="F71" s="41">
        <f t="shared" si="14"/>
        <v>16</v>
      </c>
      <c r="G71" s="41">
        <f t="shared" si="15"/>
        <v>189.85358851853456</v>
      </c>
      <c r="H71" s="25">
        <f t="shared" si="16"/>
        <v>0.08</v>
      </c>
      <c r="I71" s="227">
        <f t="shared" si="17"/>
        <v>3.2577120316371295</v>
      </c>
      <c r="J71" s="228">
        <f t="shared" si="38"/>
        <v>80</v>
      </c>
      <c r="K71" s="41">
        <f t="shared" si="18"/>
        <v>1</v>
      </c>
      <c r="L71" s="216">
        <f t="shared" si="19"/>
        <v>3.4772270548200388</v>
      </c>
      <c r="M71" s="216">
        <f t="shared" si="4"/>
        <v>3.4372270548200388</v>
      </c>
      <c r="N71" s="41">
        <f t="shared" si="20"/>
        <v>0.193626461263948</v>
      </c>
      <c r="O71" s="41">
        <f t="shared" si="21"/>
        <v>7.3130311202187954</v>
      </c>
      <c r="P71" s="229">
        <f t="shared" si="22"/>
        <v>48.834034951055159</v>
      </c>
      <c r="Q71" s="41">
        <f t="shared" si="23"/>
        <v>103.41937882288155</v>
      </c>
      <c r="R71" s="41">
        <f t="shared" si="24"/>
        <v>778.78645611811578</v>
      </c>
      <c r="S71" s="216">
        <f t="shared" si="5"/>
        <v>1.8158756845620763E-2</v>
      </c>
      <c r="T71" s="216">
        <f t="shared" si="6"/>
        <v>0.19720750438419224</v>
      </c>
      <c r="U71" s="231">
        <f t="shared" si="25"/>
        <v>3.3172270548200387</v>
      </c>
      <c r="V71" s="231">
        <f t="shared" si="7"/>
        <v>3.3572270548200387</v>
      </c>
      <c r="W71" s="41">
        <f t="shared" si="26"/>
        <v>-0.18997931360079612</v>
      </c>
      <c r="X71" s="41">
        <f t="shared" si="27"/>
        <v>90.908119885347702</v>
      </c>
      <c r="Y71" s="41">
        <f t="shared" si="28"/>
        <v>46.587305783907404</v>
      </c>
      <c r="Z71" s="41">
        <f t="shared" si="29"/>
        <v>733.59082388226079</v>
      </c>
      <c r="AA71" s="231">
        <f t="shared" si="8"/>
        <v>1.6945382021176927E-2</v>
      </c>
      <c r="AB71" s="231">
        <f t="shared" si="30"/>
        <v>-0.19325407777585826</v>
      </c>
      <c r="AC71" s="41">
        <f t="shared" si="31"/>
        <v>0.19720750438419224</v>
      </c>
      <c r="AD71" s="41">
        <f t="shared" si="9"/>
        <v>0.40566407576532693</v>
      </c>
      <c r="AE71" s="41">
        <f t="shared" si="32"/>
        <v>-5.3396240281386273E-2</v>
      </c>
      <c r="AF71" s="41">
        <f t="shared" si="10"/>
        <v>742.36466964499061</v>
      </c>
      <c r="AG71" s="41">
        <f t="shared" si="11"/>
        <v>738.09890314418021</v>
      </c>
      <c r="AH71" s="41">
        <f t="shared" si="33"/>
        <v>3.4770566087461461</v>
      </c>
      <c r="AI71" s="41">
        <f t="shared" si="12"/>
        <v>253.22410634511914</v>
      </c>
      <c r="AJ71" s="41">
        <f t="shared" si="34"/>
        <v>0.95803865745336969</v>
      </c>
      <c r="AK71" s="8">
        <f t="shared" si="36"/>
        <v>0.37167573456415676</v>
      </c>
      <c r="AL71" s="42">
        <f t="shared" si="37"/>
        <v>0.23805775069709051</v>
      </c>
      <c r="AZ71" s="8"/>
    </row>
    <row r="72" spans="1:52" ht="15" x14ac:dyDescent="0.15">
      <c r="A72" s="40"/>
      <c r="B72" s="41">
        <f t="shared" si="13"/>
        <v>742.36466964499061</v>
      </c>
      <c r="C72" s="41">
        <f t="shared" si="13"/>
        <v>738.09890314418021</v>
      </c>
      <c r="D72" s="41">
        <f t="shared" si="13"/>
        <v>3.4770566087461461</v>
      </c>
      <c r="E72" s="41">
        <f t="shared" si="35"/>
        <v>16</v>
      </c>
      <c r="F72" s="41">
        <f t="shared" si="14"/>
        <v>16</v>
      </c>
      <c r="G72" s="41">
        <f t="shared" si="15"/>
        <v>203.23556066649877</v>
      </c>
      <c r="H72" s="25">
        <f t="shared" si="16"/>
        <v>0.08</v>
      </c>
      <c r="I72" s="227">
        <f t="shared" si="17"/>
        <v>3.4126132006483205</v>
      </c>
      <c r="J72" s="228">
        <f t="shared" si="38"/>
        <v>80</v>
      </c>
      <c r="K72" s="41">
        <f t="shared" si="18"/>
        <v>1</v>
      </c>
      <c r="L72" s="216">
        <f t="shared" si="19"/>
        <v>3.5570566087461462</v>
      </c>
      <c r="M72" s="216">
        <f t="shared" si="4"/>
        <v>3.5170566087461461</v>
      </c>
      <c r="N72" s="41">
        <f t="shared" si="20"/>
        <v>0.19816654901413422</v>
      </c>
      <c r="O72" s="41">
        <f t="shared" si="21"/>
        <v>7.3125789538408155</v>
      </c>
      <c r="P72" s="229">
        <f t="shared" si="22"/>
        <v>50.343895474240036</v>
      </c>
      <c r="Q72" s="41">
        <f t="shared" si="23"/>
        <v>116.49822398034473</v>
      </c>
      <c r="R72" s="41">
        <f t="shared" si="24"/>
        <v>805.99483563500121</v>
      </c>
      <c r="S72" s="216">
        <f t="shared" si="5"/>
        <v>1.9765894695379857E-2</v>
      </c>
      <c r="T72" s="216">
        <f t="shared" si="6"/>
        <v>0.20216247112984448</v>
      </c>
      <c r="U72" s="231">
        <f t="shared" si="25"/>
        <v>3.397056608746146</v>
      </c>
      <c r="V72" s="231">
        <f t="shared" si="7"/>
        <v>3.437056608746146</v>
      </c>
      <c r="W72" s="41">
        <f t="shared" si="26"/>
        <v>-0.19445336514621125</v>
      </c>
      <c r="X72" s="41">
        <f t="shared" si="27"/>
        <v>103.39209383800261</v>
      </c>
      <c r="Y72" s="41">
        <f t="shared" si="28"/>
        <v>48.079669104827822</v>
      </c>
      <c r="Z72" s="41">
        <f t="shared" si="29"/>
        <v>764.28162549872616</v>
      </c>
      <c r="AA72" s="231">
        <f t="shared" si="8"/>
        <v>1.8499642833607718E-2</v>
      </c>
      <c r="AB72" s="231">
        <f t="shared" si="30"/>
        <v>-0.19811848638303234</v>
      </c>
      <c r="AC72" s="41">
        <f t="shared" si="31"/>
        <v>0.20216247112984448</v>
      </c>
      <c r="AD72" s="41">
        <f t="shared" si="9"/>
        <v>0.39572132034643448</v>
      </c>
      <c r="AE72" s="41">
        <f t="shared" si="32"/>
        <v>-4.9792202861994997E-2</v>
      </c>
      <c r="AF72" s="41">
        <f t="shared" si="10"/>
        <v>742.36067372287494</v>
      </c>
      <c r="AG72" s="41">
        <f t="shared" si="11"/>
        <v>737.89674067305032</v>
      </c>
      <c r="AH72" s="41">
        <f t="shared" si="33"/>
        <v>3.5569032957818405</v>
      </c>
      <c r="AI72" s="41">
        <f t="shared" si="12"/>
        <v>250.82353160559799</v>
      </c>
      <c r="AJ72" s="41">
        <f t="shared" si="34"/>
        <v>1.0277118606771469</v>
      </c>
      <c r="AK72" s="8">
        <f t="shared" si="36"/>
        <v>0.41929548212437162</v>
      </c>
      <c r="AL72" s="42">
        <f t="shared" si="37"/>
        <v>0.25812363322553833</v>
      </c>
      <c r="AZ72" s="8"/>
    </row>
    <row r="73" spans="1:52" ht="15" x14ac:dyDescent="0.15">
      <c r="A73" s="40"/>
      <c r="B73" s="41">
        <f t="shared" si="13"/>
        <v>742.36067372287494</v>
      </c>
      <c r="C73" s="41">
        <f t="shared" si="13"/>
        <v>737.89674067305032</v>
      </c>
      <c r="D73" s="41">
        <f t="shared" si="13"/>
        <v>3.5569032957818405</v>
      </c>
      <c r="E73" s="41">
        <f t="shared" si="35"/>
        <v>16</v>
      </c>
      <c r="F73" s="41">
        <f>(E73+E72)/2</f>
        <v>16</v>
      </c>
      <c r="G73" s="41">
        <f t="shared" si="15"/>
        <v>217.23502064629466</v>
      </c>
      <c r="H73" s="25">
        <f t="shared" si="16"/>
        <v>0.08</v>
      </c>
      <c r="I73" s="227">
        <f t="shared" si="17"/>
        <v>3.5711464398596946</v>
      </c>
      <c r="J73" s="228">
        <f t="shared" si="38"/>
        <v>80</v>
      </c>
      <c r="K73" s="41">
        <f t="shared" si="18"/>
        <v>1</v>
      </c>
      <c r="L73" s="216">
        <f t="shared" si="19"/>
        <v>3.6369032957818406</v>
      </c>
      <c r="M73" s="216">
        <f t="shared" si="4"/>
        <v>3.5969032957818405</v>
      </c>
      <c r="N73" s="41">
        <f t="shared" si="20"/>
        <v>0.20270837827402843</v>
      </c>
      <c r="O73" s="41">
        <f t="shared" si="21"/>
        <v>7.3120744020750088</v>
      </c>
      <c r="P73" s="229">
        <f t="shared" si="22"/>
        <v>51.865511589475169</v>
      </c>
      <c r="Q73" s="41">
        <f t="shared" si="23"/>
        <v>130.18747796495197</v>
      </c>
      <c r="R73" s="41">
        <f t="shared" si="24"/>
        <v>831.20312957876467</v>
      </c>
      <c r="S73" s="216">
        <f t="shared" si="5"/>
        <v>2.1420097447892129E-2</v>
      </c>
      <c r="T73" s="216">
        <f t="shared" si="6"/>
        <v>0.20714545408644799</v>
      </c>
      <c r="U73" s="231">
        <f t="shared" si="25"/>
        <v>3.4769032957818404</v>
      </c>
      <c r="V73" s="231">
        <f t="shared" si="7"/>
        <v>3.5169032957818405</v>
      </c>
      <c r="W73" s="41">
        <f t="shared" si="26"/>
        <v>-0.1989276098067343</v>
      </c>
      <c r="X73" s="41">
        <f t="shared" si="27"/>
        <v>116.47252827906595</v>
      </c>
      <c r="Y73" s="41">
        <f t="shared" si="28"/>
        <v>49.584049886827586</v>
      </c>
      <c r="Z73" s="41">
        <f t="shared" si="29"/>
        <v>792.59301175540452</v>
      </c>
      <c r="AA73" s="231">
        <f t="shared" si="8"/>
        <v>2.0097066157999874E-2</v>
      </c>
      <c r="AB73" s="231">
        <f t="shared" si="30"/>
        <v>-0.20300746424625915</v>
      </c>
      <c r="AC73" s="41">
        <f t="shared" si="31"/>
        <v>0.20714545408644799</v>
      </c>
      <c r="AD73" s="41">
        <f t="shared" si="9"/>
        <v>0.38620205474851316</v>
      </c>
      <c r="AE73" s="41">
        <f t="shared" si="32"/>
        <v>-4.6513956908559806E-2</v>
      </c>
      <c r="AF73" s="41">
        <f t="shared" si="10"/>
        <v>742.35623664706247</v>
      </c>
      <c r="AG73" s="41">
        <f t="shared" si="11"/>
        <v>737.68959521896386</v>
      </c>
      <c r="AH73" s="41">
        <f t="shared" si="33"/>
        <v>3.6367666660231257</v>
      </c>
      <c r="AI73" s="41">
        <f t="shared" si="12"/>
        <v>249.2115906630726</v>
      </c>
      <c r="AJ73" s="41">
        <f t="shared" si="34"/>
        <v>1.0969373025280005</v>
      </c>
      <c r="AK73" s="8">
        <f t="shared" si="36"/>
        <v>0.46994413947737118</v>
      </c>
      <c r="AL73" s="42">
        <f t="shared" si="37"/>
        <v>0.27806056047858413</v>
      </c>
      <c r="AZ73" s="8"/>
    </row>
    <row r="74" spans="1:52" ht="15" x14ac:dyDescent="0.15">
      <c r="A74" s="40"/>
      <c r="B74" s="41">
        <f t="shared" si="13"/>
        <v>742.35623664706247</v>
      </c>
      <c r="C74" s="41">
        <f t="shared" si="13"/>
        <v>737.68959521896386</v>
      </c>
      <c r="D74" s="41">
        <f t="shared" si="13"/>
        <v>3.6367666660231257</v>
      </c>
      <c r="E74" s="41">
        <f t="shared" si="35"/>
        <v>16</v>
      </c>
      <c r="F74" s="41">
        <f t="shared" si="14"/>
        <v>16</v>
      </c>
      <c r="G74" s="41">
        <f t="shared" si="15"/>
        <v>231.86608237854824</v>
      </c>
      <c r="H74" s="25">
        <f t="shared" si="16"/>
        <v>0.08</v>
      </c>
      <c r="I74" s="227">
        <f t="shared" si="17"/>
        <v>3.7333131424788917</v>
      </c>
      <c r="J74" s="228">
        <f t="shared" si="38"/>
        <v>80</v>
      </c>
      <c r="K74" s="41">
        <f t="shared" si="18"/>
        <v>1</v>
      </c>
      <c r="L74" s="216">
        <f t="shared" si="19"/>
        <v>3.7167666660231258</v>
      </c>
      <c r="M74" s="216">
        <f t="shared" si="4"/>
        <v>3.6767666660231257</v>
      </c>
      <c r="N74" s="41">
        <f t="shared" si="20"/>
        <v>0.20725192393961578</v>
      </c>
      <c r="O74" s="41">
        <f t="shared" si="21"/>
        <v>7.3115141473024226</v>
      </c>
      <c r="P74" s="229">
        <f t="shared" si="22"/>
        <v>53.398713106343514</v>
      </c>
      <c r="Q74" s="41">
        <f t="shared" si="23"/>
        <v>144.50124963610511</v>
      </c>
      <c r="R74" s="41">
        <f t="shared" si="24"/>
        <v>854.61953869494721</v>
      </c>
      <c r="S74" s="216">
        <f t="shared" si="5"/>
        <v>2.3125517524180631E-2</v>
      </c>
      <c r="T74" s="216">
        <f t="shared" si="6"/>
        <v>0.21215819192487292</v>
      </c>
      <c r="U74" s="231">
        <f t="shared" si="25"/>
        <v>3.5567666660231256</v>
      </c>
      <c r="V74" s="231">
        <f t="shared" si="7"/>
        <v>3.5967666660231257</v>
      </c>
      <c r="W74" s="41">
        <f t="shared" si="26"/>
        <v>-0.2034020218844379</v>
      </c>
      <c r="X74" s="41">
        <f t="shared" si="27"/>
        <v>130.16352671756576</v>
      </c>
      <c r="Y74" s="41">
        <f t="shared" si="28"/>
        <v>51.100268339421127</v>
      </c>
      <c r="Z74" s="41">
        <f t="shared" si="29"/>
        <v>818.78597363729887</v>
      </c>
      <c r="AA74" s="231">
        <f t="shared" si="8"/>
        <v>2.1742605604343917E-2</v>
      </c>
      <c r="AB74" s="231">
        <f t="shared" si="30"/>
        <v>-0.20792280543925229</v>
      </c>
      <c r="AC74" s="41">
        <f t="shared" si="31"/>
        <v>0.21215819192487292</v>
      </c>
      <c r="AD74" s="41">
        <f t="shared" si="9"/>
        <v>0.37707712002150123</v>
      </c>
      <c r="AE74" s="41">
        <f t="shared" si="32"/>
        <v>-4.3524232683469471E-2</v>
      </c>
      <c r="AF74" s="41">
        <f t="shared" si="10"/>
        <v>742.35133037907724</v>
      </c>
      <c r="AG74" s="41">
        <f t="shared" si="11"/>
        <v>737.47743702703895</v>
      </c>
      <c r="AH74" s="41">
        <f t="shared" si="33"/>
        <v>3.7166462984358941</v>
      </c>
      <c r="AI74" s="41">
        <f t="shared" si="12"/>
        <v>248.2487028658982</v>
      </c>
      <c r="AJ74" s="41">
        <f t="shared" si="34"/>
        <v>1.1658952755463055</v>
      </c>
      <c r="AK74" s="8">
        <f t="shared" si="36"/>
        <v>0.5238724515698604</v>
      </c>
      <c r="AL74" s="42">
        <f t="shared" si="37"/>
        <v>0.297920456707856</v>
      </c>
      <c r="AZ74" s="8"/>
    </row>
    <row r="75" spans="1:52" ht="15" x14ac:dyDescent="0.15">
      <c r="A75" s="40"/>
      <c r="B75" s="41">
        <f t="shared" si="13"/>
        <v>742.35133037907724</v>
      </c>
      <c r="C75" s="41">
        <f t="shared" si="13"/>
        <v>737.47743702703895</v>
      </c>
      <c r="D75" s="41">
        <f t="shared" si="13"/>
        <v>3.7166462984358941</v>
      </c>
      <c r="E75" s="41">
        <f t="shared" si="35"/>
        <v>16</v>
      </c>
      <c r="F75" s="41">
        <f t="shared" si="14"/>
        <v>16</v>
      </c>
      <c r="G75" s="41">
        <f t="shared" si="15"/>
        <v>247.14286864025041</v>
      </c>
      <c r="H75" s="25">
        <f t="shared" si="16"/>
        <v>0.08</v>
      </c>
      <c r="I75" s="227">
        <f t="shared" si="17"/>
        <v>3.8991146816306355</v>
      </c>
      <c r="J75" s="228">
        <f t="shared" si="38"/>
        <v>80</v>
      </c>
      <c r="K75" s="41">
        <f t="shared" si="18"/>
        <v>1</v>
      </c>
      <c r="L75" s="216">
        <f t="shared" si="19"/>
        <v>3.7966462984358942</v>
      </c>
      <c r="M75" s="216">
        <f t="shared" si="4"/>
        <v>3.7566462984358941</v>
      </c>
      <c r="N75" s="41">
        <f t="shared" si="20"/>
        <v>0.21179716253256764</v>
      </c>
      <c r="O75" s="41">
        <f t="shared" si="21"/>
        <v>7.3108946491981532</v>
      </c>
      <c r="P75" s="229">
        <f t="shared" si="22"/>
        <v>54.943336040410394</v>
      </c>
      <c r="Q75" s="41">
        <f t="shared" si="23"/>
        <v>159.45365674533846</v>
      </c>
      <c r="R75" s="41">
        <f t="shared" si="24"/>
        <v>876.42453401668763</v>
      </c>
      <c r="S75" s="216">
        <f t="shared" si="5"/>
        <v>2.4885675354160343E-2</v>
      </c>
      <c r="T75" s="216">
        <f t="shared" si="6"/>
        <v>0.21720239071402433</v>
      </c>
      <c r="U75" s="231">
        <f t="shared" si="25"/>
        <v>3.636646298435894</v>
      </c>
      <c r="V75" s="231">
        <f t="shared" si="7"/>
        <v>3.6766462984358941</v>
      </c>
      <c r="W75" s="41">
        <f t="shared" si="26"/>
        <v>-0.20787657731559506</v>
      </c>
      <c r="X75" s="41">
        <f t="shared" si="27"/>
        <v>144.47920163178819</v>
      </c>
      <c r="Y75" s="41">
        <f t="shared" si="28"/>
        <v>52.628151427816363</v>
      </c>
      <c r="Z75" s="41">
        <f t="shared" si="29"/>
        <v>843.08492158080912</v>
      </c>
      <c r="AA75" s="231">
        <f t="shared" si="8"/>
        <v>2.3440317251909811E-2</v>
      </c>
      <c r="AB75" s="231">
        <f t="shared" si="30"/>
        <v>-0.21286622926170723</v>
      </c>
      <c r="AC75" s="41">
        <f t="shared" si="31"/>
        <v>0.21720239071402433</v>
      </c>
      <c r="AD75" s="41">
        <f t="shared" si="9"/>
        <v>0.36832007114199117</v>
      </c>
      <c r="AE75" s="41">
        <f t="shared" si="32"/>
        <v>-4.0791116993964753E-2</v>
      </c>
      <c r="AF75" s="41">
        <f t="shared" si="10"/>
        <v>742.34592515089582</v>
      </c>
      <c r="AG75" s="41">
        <f t="shared" si="11"/>
        <v>737.26023463632487</v>
      </c>
      <c r="AH75" s="41">
        <f t="shared" si="33"/>
        <v>3.7965417984442538</v>
      </c>
      <c r="AI75" s="41">
        <f t="shared" si="12"/>
        <v>247.82783033078428</v>
      </c>
      <c r="AJ75" s="41">
        <f t="shared" si="34"/>
        <v>1.234736339527079</v>
      </c>
      <c r="AK75" s="8">
        <f t="shared" si="36"/>
        <v>0.58133531969303487</v>
      </c>
      <c r="AL75" s="42">
        <f t="shared" si="37"/>
        <v>0.31774668313431875</v>
      </c>
      <c r="AZ75" s="8"/>
    </row>
    <row r="76" spans="1:52" ht="15" x14ac:dyDescent="0.15">
      <c r="A76" s="40"/>
      <c r="B76" s="41">
        <f t="shared" si="13"/>
        <v>742.34592515089582</v>
      </c>
      <c r="C76" s="41">
        <f t="shared" si="13"/>
        <v>737.26023463632487</v>
      </c>
      <c r="D76" s="41">
        <f t="shared" si="13"/>
        <v>3.7965417984442538</v>
      </c>
      <c r="E76" s="41">
        <f t="shared" si="35"/>
        <v>16</v>
      </c>
      <c r="F76" s="41">
        <f t="shared" si="14"/>
        <v>16</v>
      </c>
      <c r="G76" s="41">
        <f t="shared" si="15"/>
        <v>263.07951099658311</v>
      </c>
      <c r="H76" s="25">
        <f t="shared" si="16"/>
        <v>0.08</v>
      </c>
      <c r="I76" s="227">
        <f t="shared" si="17"/>
        <v>4.0685524116567651</v>
      </c>
      <c r="J76" s="228">
        <f t="shared" si="38"/>
        <v>80</v>
      </c>
      <c r="K76" s="41">
        <f t="shared" si="18"/>
        <v>1</v>
      </c>
      <c r="L76" s="216">
        <f t="shared" si="19"/>
        <v>3.8765417984442538</v>
      </c>
      <c r="M76" s="216">
        <f t="shared" si="4"/>
        <v>3.8365417984442538</v>
      </c>
      <c r="N76" s="41">
        <f t="shared" si="20"/>
        <v>0.21634407206434503</v>
      </c>
      <c r="O76" s="41">
        <f t="shared" si="21"/>
        <v>7.3102121490531129</v>
      </c>
      <c r="P76" s="229">
        <f t="shared" si="22"/>
        <v>56.499222260827402</v>
      </c>
      <c r="Q76" s="41">
        <f t="shared" si="23"/>
        <v>175.0588258657688</v>
      </c>
      <c r="R76" s="41">
        <f t="shared" si="24"/>
        <v>896.77531238341874</v>
      </c>
      <c r="S76" s="232">
        <f t="shared" si="5"/>
        <v>2.6703635209618059E-2</v>
      </c>
      <c r="T76" s="216">
        <f t="shared" si="6"/>
        <v>0.22227974940699474</v>
      </c>
      <c r="U76" s="231">
        <f t="shared" si="25"/>
        <v>3.7165417984442537</v>
      </c>
      <c r="V76" s="231">
        <f t="shared" si="7"/>
        <v>3.7565417984442537</v>
      </c>
      <c r="W76" s="41">
        <f t="shared" si="26"/>
        <v>-0.21235125353429929</v>
      </c>
      <c r="X76" s="41">
        <f t="shared" si="27"/>
        <v>159.43367439373375</v>
      </c>
      <c r="Y76" s="41">
        <f t="shared" si="28"/>
        <v>54.167532478204741</v>
      </c>
      <c r="Z76" s="41">
        <f t="shared" si="29"/>
        <v>865.68386202453109</v>
      </c>
      <c r="AA76" s="231">
        <f t="shared" si="8"/>
        <v>2.5193630347735193E-2</v>
      </c>
      <c r="AB76" s="231">
        <f t="shared" si="30"/>
        <v>-0.21783941934032469</v>
      </c>
      <c r="AC76" s="41">
        <f t="shared" si="31"/>
        <v>0.22227974940699474</v>
      </c>
      <c r="AD76" s="41">
        <f t="shared" si="9"/>
        <v>0.35990683007978297</v>
      </c>
      <c r="AE76" s="41">
        <f t="shared" si="32"/>
        <v>-3.8287066955173497E-2</v>
      </c>
      <c r="AF76" s="26">
        <f t="shared" si="10"/>
        <v>742.33998947355315</v>
      </c>
      <c r="AG76" s="26">
        <f t="shared" si="11"/>
        <v>737.03795488691787</v>
      </c>
      <c r="AH76" s="41">
        <f t="shared" si="33"/>
        <v>3.8764527957655406</v>
      </c>
      <c r="AI76" s="26">
        <f t="shared" si="12"/>
        <v>247.86559836959296</v>
      </c>
      <c r="AJ76" s="41">
        <f t="shared" si="34"/>
        <v>1.3035878946297437</v>
      </c>
      <c r="AK76" s="8">
        <f t="shared" si="36"/>
        <v>0.6425935347113283</v>
      </c>
      <c r="AL76" s="42">
        <f t="shared" si="37"/>
        <v>0.33757593100388616</v>
      </c>
      <c r="AZ76" s="8"/>
    </row>
    <row r="77" spans="1:52" ht="15" x14ac:dyDescent="0.15">
      <c r="A77" s="40"/>
      <c r="B77" s="41">
        <f t="shared" si="13"/>
        <v>742.33998947355315</v>
      </c>
      <c r="C77" s="41">
        <f t="shared" si="13"/>
        <v>737.03795488691787</v>
      </c>
      <c r="D77" s="41">
        <f t="shared" si="13"/>
        <v>3.8764527957655406</v>
      </c>
      <c r="E77" s="41">
        <f t="shared" si="35"/>
        <v>16</v>
      </c>
      <c r="F77" s="41">
        <f t="shared" si="14"/>
        <v>16</v>
      </c>
      <c r="G77" s="41">
        <f t="shared" si="15"/>
        <v>279.69014973722057</v>
      </c>
      <c r="H77" s="25">
        <f t="shared" si="16"/>
        <v>0.08</v>
      </c>
      <c r="I77" s="227">
        <f t="shared" si="17"/>
        <v>4.241627669308218</v>
      </c>
      <c r="J77" s="228">
        <f t="shared" si="38"/>
        <v>80</v>
      </c>
      <c r="K77" s="41">
        <f t="shared" si="18"/>
        <v>1</v>
      </c>
      <c r="L77" s="216">
        <f t="shared" si="19"/>
        <v>3.9564527957655407</v>
      </c>
      <c r="M77" s="216">
        <f t="shared" si="4"/>
        <v>3.9164527957655406</v>
      </c>
      <c r="N77" s="41">
        <f t="shared" si="20"/>
        <v>0.22089263191422326</v>
      </c>
      <c r="O77" s="41">
        <f t="shared" si="21"/>
        <v>7.3094626708606443</v>
      </c>
      <c r="P77" s="229">
        <f t="shared" si="22"/>
        <v>58.066219164838806</v>
      </c>
      <c r="Q77" s="41">
        <f t="shared" si="23"/>
        <v>191.33089232621489</v>
      </c>
      <c r="R77" s="41">
        <f t="shared" si="24"/>
        <v>915.80942059968208</v>
      </c>
      <c r="S77" s="232">
        <f t="shared" si="5"/>
        <v>2.8582126552239705E-2</v>
      </c>
      <c r="T77" s="216">
        <f t="shared" si="6"/>
        <v>0.2273919782124558</v>
      </c>
      <c r="U77" s="231">
        <f t="shared" si="25"/>
        <v>3.7964527957655405</v>
      </c>
      <c r="V77" s="231">
        <f t="shared" si="7"/>
        <v>3.8364527957655405</v>
      </c>
      <c r="W77" s="41">
        <f t="shared" si="26"/>
        <v>-0.21682602934994755</v>
      </c>
      <c r="X77" s="41">
        <f t="shared" si="27"/>
        <v>175.04107519865997</v>
      </c>
      <c r="Y77" s="41">
        <f t="shared" si="28"/>
        <v>55.718250814009942</v>
      </c>
      <c r="Z77" s="41">
        <f t="shared" si="29"/>
        <v>886.75136461020861</v>
      </c>
      <c r="AA77" s="231">
        <f t="shared" si="8"/>
        <v>2.7005526850453303E-2</v>
      </c>
      <c r="AB77" s="231">
        <f t="shared" si="30"/>
        <v>-0.22284405033472576</v>
      </c>
      <c r="AC77" s="41">
        <f t="shared" si="31"/>
        <v>0.2273919782124558</v>
      </c>
      <c r="AD77" s="41">
        <f t="shared" si="9"/>
        <v>0.35181540100440473</v>
      </c>
      <c r="AE77" s="41">
        <f t="shared" si="32"/>
        <v>-3.5988160155027052E-2</v>
      </c>
      <c r="AF77" s="26">
        <f t="shared" si="10"/>
        <v>742.33349012725489</v>
      </c>
      <c r="AG77" s="26">
        <f t="shared" si="11"/>
        <v>736.81056290870538</v>
      </c>
      <c r="AH77" s="41">
        <f t="shared" si="33"/>
        <v>3.9563789424621696</v>
      </c>
      <c r="AI77" s="26">
        <f t="shared" si="12"/>
        <v>248.29617723691575</v>
      </c>
      <c r="AJ77" s="41">
        <f t="shared" si="34"/>
        <v>1.3725590549733313</v>
      </c>
      <c r="AK77" s="8">
        <f t="shared" si="36"/>
        <v>0.70791517160113704</v>
      </c>
      <c r="AL77" s="42">
        <f t="shared" si="37"/>
        <v>0.35743962518283945</v>
      </c>
      <c r="AZ77" s="8"/>
    </row>
    <row r="78" spans="1:52" ht="15" x14ac:dyDescent="0.15">
      <c r="A78" s="40"/>
      <c r="B78" s="41">
        <f t="shared" si="13"/>
        <v>742.33349012725489</v>
      </c>
      <c r="C78" s="41">
        <f t="shared" si="13"/>
        <v>736.81056290870538</v>
      </c>
      <c r="D78" s="41">
        <f t="shared" si="13"/>
        <v>3.9563789424621696</v>
      </c>
      <c r="E78" s="41">
        <f t="shared" si="35"/>
        <v>16</v>
      </c>
      <c r="F78" s="41">
        <f t="shared" si="14"/>
        <v>16</v>
      </c>
      <c r="G78" s="41">
        <f t="shared" si="15"/>
        <v>296.98893381670564</v>
      </c>
      <c r="H78" s="25">
        <f t="shared" si="16"/>
        <v>0.08</v>
      </c>
      <c r="I78" s="227">
        <f t="shared" si="17"/>
        <v>4.4183417748396101</v>
      </c>
      <c r="J78" s="228">
        <f t="shared" si="38"/>
        <v>80</v>
      </c>
      <c r="K78" s="41">
        <f t="shared" si="18"/>
        <v>1</v>
      </c>
      <c r="L78" s="216">
        <f t="shared" si="19"/>
        <v>4.0363789424621697</v>
      </c>
      <c r="M78" s="216">
        <f t="shared" si="4"/>
        <v>3.9963789424621696</v>
      </c>
      <c r="N78" s="41">
        <f t="shared" si="20"/>
        <v>0.22544282271952021</v>
      </c>
      <c r="O78" s="41">
        <f t="shared" si="21"/>
        <v>7.3086420200680511</v>
      </c>
      <c r="P78" s="229">
        <f t="shared" si="22"/>
        <v>59.644179376628173</v>
      </c>
      <c r="Q78" s="41">
        <f t="shared" si="23"/>
        <v>208.28400014957049</v>
      </c>
      <c r="R78" s="41">
        <f t="shared" si="24"/>
        <v>933.64772366119189</v>
      </c>
      <c r="S78" s="216">
        <f t="shared" si="5"/>
        <v>3.0523629728085099E-2</v>
      </c>
      <c r="T78" s="216">
        <f t="shared" si="6"/>
        <v>0.2325408123730637</v>
      </c>
      <c r="U78" s="231">
        <f t="shared" si="25"/>
        <v>3.8763789424621695</v>
      </c>
      <c r="V78" s="231">
        <f t="shared" si="7"/>
        <v>3.9163789424621696</v>
      </c>
      <c r="W78" s="41">
        <f t="shared" si="26"/>
        <v>-0.22130088483704036</v>
      </c>
      <c r="X78" s="41">
        <f t="shared" si="27"/>
        <v>191.31554299925062</v>
      </c>
      <c r="Y78" s="41">
        <f t="shared" si="28"/>
        <v>57.280151420070467</v>
      </c>
      <c r="Z78" s="41">
        <f t="shared" si="29"/>
        <v>906.43458743348265</v>
      </c>
      <c r="AA78" s="231">
        <f t="shared" si="8"/>
        <v>2.8878663839848665E-2</v>
      </c>
      <c r="AB78" s="231">
        <f t="shared" si="30"/>
        <v>-0.22788180693472559</v>
      </c>
      <c r="AC78" s="41">
        <f t="shared" si="31"/>
        <v>0.2325408123730637</v>
      </c>
      <c r="AD78" s="41">
        <f t="shared" si="9"/>
        <v>0.34402563224754079</v>
      </c>
      <c r="AE78" s="41">
        <f t="shared" si="32"/>
        <v>-3.387350898355012E-2</v>
      </c>
      <c r="AF78" s="41">
        <f t="shared" si="10"/>
        <v>742.32639213760137</v>
      </c>
      <c r="AG78" s="41">
        <f t="shared" si="11"/>
        <v>736.57802209633235</v>
      </c>
      <c r="AH78" s="41">
        <f t="shared" si="33"/>
        <v>4.036319911184405</v>
      </c>
      <c r="AI78" s="41">
        <f t="shared" si="12"/>
        <v>249.06697299189219</v>
      </c>
      <c r="AJ78" s="41">
        <f t="shared" si="34"/>
        <v>1.4417443252488569</v>
      </c>
      <c r="AK78" s="8">
        <f t="shared" si="36"/>
        <v>0.77757675057183562</v>
      </c>
      <c r="AL78" s="42">
        <f t="shared" si="37"/>
        <v>0.37736498302219085</v>
      </c>
      <c r="AZ78" s="8"/>
    </row>
    <row r="79" spans="1:52" ht="15" x14ac:dyDescent="0.15">
      <c r="A79" s="40"/>
      <c r="B79" s="41">
        <f t="shared" si="13"/>
        <v>742.32639213760137</v>
      </c>
      <c r="C79" s="41">
        <f t="shared" si="13"/>
        <v>736.57802209633235</v>
      </c>
      <c r="D79" s="41">
        <f t="shared" si="13"/>
        <v>4.036319911184405</v>
      </c>
      <c r="E79" s="41">
        <f t="shared" si="35"/>
        <v>16</v>
      </c>
      <c r="F79" s="41">
        <f t="shared" si="14"/>
        <v>16</v>
      </c>
      <c r="G79" s="41">
        <f t="shared" si="15"/>
        <v>314.99002079849151</v>
      </c>
      <c r="H79" s="25">
        <f t="shared" si="16"/>
        <v>0.08</v>
      </c>
      <c r="I79" s="227">
        <f t="shared" si="17"/>
        <v>4.598696033015222</v>
      </c>
      <c r="J79" s="228">
        <f t="shared" si="38"/>
        <v>80</v>
      </c>
      <c r="K79" s="41">
        <f t="shared" si="18"/>
        <v>1</v>
      </c>
      <c r="L79" s="216">
        <f t="shared" si="19"/>
        <v>4.1163199111844051</v>
      </c>
      <c r="M79" s="216">
        <f t="shared" si="4"/>
        <v>4.0763199111844051</v>
      </c>
      <c r="N79" s="41">
        <f t="shared" si="20"/>
        <v>0.22999462627664435</v>
      </c>
      <c r="O79" s="41">
        <f t="shared" si="21"/>
        <v>7.307745780574467</v>
      </c>
      <c r="P79" s="229">
        <f t="shared" si="22"/>
        <v>61.232960468229145</v>
      </c>
      <c r="Q79" s="41">
        <f t="shared" si="23"/>
        <v>225.93230199499908</v>
      </c>
      <c r="R79" s="41">
        <f t="shared" si="24"/>
        <v>950.39685141811117</v>
      </c>
      <c r="S79" s="216">
        <f t="shared" si="5"/>
        <v>3.2530437760642794E-2</v>
      </c>
      <c r="T79" s="216">
        <f t="shared" si="6"/>
        <v>0.23772802293054718</v>
      </c>
      <c r="U79" s="231">
        <f t="shared" si="25"/>
        <v>3.956319911184405</v>
      </c>
      <c r="V79" s="231">
        <f t="shared" si="7"/>
        <v>3.996319911184405</v>
      </c>
      <c r="W79" s="41">
        <f t="shared" si="26"/>
        <v>-0.22577580123571828</v>
      </c>
      <c r="X79" s="41">
        <f t="shared" si="27"/>
        <v>208.27122544394717</v>
      </c>
      <c r="Y79" s="41">
        <f t="shared" si="28"/>
        <v>58.853084632078911</v>
      </c>
      <c r="Z79" s="41">
        <f t="shared" si="29"/>
        <v>924.86256225578552</v>
      </c>
      <c r="AA79" s="231">
        <f t="shared" si="8"/>
        <v>3.0815459046436806E-2</v>
      </c>
      <c r="AB79" s="231">
        <f t="shared" si="30"/>
        <v>-0.23295439794528866</v>
      </c>
      <c r="AC79" s="41">
        <f t="shared" si="31"/>
        <v>0.23772802293054718</v>
      </c>
      <c r="AD79" s="41">
        <f t="shared" si="9"/>
        <v>0.33651901451841965</v>
      </c>
      <c r="AE79" s="41">
        <f t="shared" si="32"/>
        <v>-3.1924793503591571E-2</v>
      </c>
      <c r="AF79" s="41">
        <f t="shared" si="10"/>
        <v>742.31865874094751</v>
      </c>
      <c r="AG79" s="41">
        <f t="shared" si="11"/>
        <v>736.34029407340176</v>
      </c>
      <c r="AH79" s="41">
        <f t="shared" si="33"/>
        <v>4.1162753935826739</v>
      </c>
      <c r="AI79" s="41">
        <f t="shared" si="12"/>
        <v>250.13553293640146</v>
      </c>
      <c r="AJ79" s="41">
        <f t="shared" si="34"/>
        <v>1.5112264177311907</v>
      </c>
      <c r="AK79" s="8">
        <f t="shared" si="36"/>
        <v>0.85186423580829096</v>
      </c>
      <c r="AL79" s="42">
        <f t="shared" si="37"/>
        <v>0.39737582565710294</v>
      </c>
      <c r="AZ79" s="8"/>
    </row>
    <row r="80" spans="1:52" ht="15" x14ac:dyDescent="0.15">
      <c r="A80" s="40"/>
      <c r="B80" s="41">
        <f t="shared" si="13"/>
        <v>742.31865874094751</v>
      </c>
      <c r="C80" s="41">
        <f t="shared" si="13"/>
        <v>736.34029407340176</v>
      </c>
      <c r="D80" s="41">
        <f t="shared" si="13"/>
        <v>4.1162753935826739</v>
      </c>
      <c r="E80" s="41">
        <f t="shared" si="35"/>
        <v>16</v>
      </c>
      <c r="F80" s="41">
        <f t="shared" si="14"/>
        <v>16</v>
      </c>
      <c r="G80" s="41">
        <f t="shared" si="15"/>
        <v>333.70757680249335</v>
      </c>
      <c r="H80" s="25">
        <f t="shared" si="16"/>
        <v>0.08</v>
      </c>
      <c r="I80" s="227">
        <f t="shared" si="17"/>
        <v>4.7826917340365984</v>
      </c>
      <c r="J80" s="228">
        <f t="shared" si="38"/>
        <v>80</v>
      </c>
      <c r="K80" s="41">
        <f t="shared" si="18"/>
        <v>1</v>
      </c>
      <c r="L80" s="216">
        <f t="shared" si="19"/>
        <v>4.196275393582674</v>
      </c>
      <c r="M80" s="216">
        <f t="shared" si="4"/>
        <v>4.1562753935826739</v>
      </c>
      <c r="N80" s="41">
        <f t="shared" si="20"/>
        <v>0.23454802545160192</v>
      </c>
      <c r="O80" s="41">
        <f t="shared" si="21"/>
        <v>7.3067693103569731</v>
      </c>
      <c r="P80" s="229">
        <f t="shared" si="22"/>
        <v>62.832424700497604</v>
      </c>
      <c r="Q80" s="41">
        <f t="shared" si="23"/>
        <v>244.28995910378757</v>
      </c>
      <c r="R80" s="41">
        <f t="shared" si="24"/>
        <v>966.15122749019054</v>
      </c>
      <c r="S80" s="216">
        <f t="shared" si="5"/>
        <v>3.4604701775635155E-2</v>
      </c>
      <c r="T80" s="216">
        <f t="shared" si="6"/>
        <v>0.24295542549565147</v>
      </c>
      <c r="U80" s="231">
        <f t="shared" si="25"/>
        <v>4.0362753935826738</v>
      </c>
      <c r="V80" s="231">
        <f t="shared" si="7"/>
        <v>4.0762753935826739</v>
      </c>
      <c r="W80" s="41">
        <f t="shared" si="26"/>
        <v>-0.23025076086196883</v>
      </c>
      <c r="X80" s="41">
        <f t="shared" si="27"/>
        <v>225.92227881924003</v>
      </c>
      <c r="Y80" s="41">
        <f t="shared" si="28"/>
        <v>60.436905848925122</v>
      </c>
      <c r="Z80" s="41">
        <f t="shared" si="29"/>
        <v>942.14889360633322</v>
      </c>
      <c r="AA80" s="231">
        <f t="shared" si="8"/>
        <v>3.2818151954981868E-2</v>
      </c>
      <c r="AB80" s="231">
        <f t="shared" si="30"/>
        <v>-0.23806356718478411</v>
      </c>
      <c r="AC80" s="41">
        <f t="shared" si="31"/>
        <v>0.24295542549565147</v>
      </c>
      <c r="AD80" s="41">
        <f t="shared" si="9"/>
        <v>0.32927850792709251</v>
      </c>
      <c r="AE80" s="41">
        <f t="shared" si="32"/>
        <v>-3.0125882699032852E-2</v>
      </c>
      <c r="AF80" s="41">
        <f t="shared" si="10"/>
        <v>742.31025134090351</v>
      </c>
      <c r="AG80" s="41">
        <f t="shared" si="11"/>
        <v>736.0973386479061</v>
      </c>
      <c r="AH80" s="41">
        <f t="shared" si="33"/>
        <v>4.1962450988696078</v>
      </c>
      <c r="AI80" s="41">
        <f t="shared" si="12"/>
        <v>251.46728439893042</v>
      </c>
      <c r="AJ80" s="41">
        <f t="shared" si="34"/>
        <v>1.581078441175338</v>
      </c>
      <c r="AK80" s="8">
        <f t="shared" si="36"/>
        <v>0.93107392095125019</v>
      </c>
      <c r="AL80" s="42">
        <f t="shared" si="37"/>
        <v>0.41749320840901738</v>
      </c>
      <c r="AZ80" s="8"/>
    </row>
    <row r="81" spans="1:52" ht="15" x14ac:dyDescent="0.15">
      <c r="A81" s="40"/>
      <c r="B81" s="41">
        <f t="shared" si="13"/>
        <v>742.31025134090351</v>
      </c>
      <c r="C81" s="41">
        <f t="shared" si="13"/>
        <v>736.0973386479061</v>
      </c>
      <c r="D81" s="41">
        <f t="shared" si="13"/>
        <v>4.1962450988696078</v>
      </c>
      <c r="E81" s="41">
        <f t="shared" si="35"/>
        <v>16</v>
      </c>
      <c r="F81" s="41">
        <f t="shared" si="14"/>
        <v>16</v>
      </c>
      <c r="G81" s="41">
        <f t="shared" si="15"/>
        <v>353.15577645575786</v>
      </c>
      <c r="H81" s="25">
        <f t="shared" si="16"/>
        <v>0.08</v>
      </c>
      <c r="I81" s="227">
        <f t="shared" si="17"/>
        <v>4.9703301543979252</v>
      </c>
      <c r="J81" s="228">
        <f t="shared" si="38"/>
        <v>80</v>
      </c>
      <c r="K81" s="41">
        <f t="shared" si="18"/>
        <v>1</v>
      </c>
      <c r="L81" s="216">
        <f t="shared" si="19"/>
        <v>4.2762450988696079</v>
      </c>
      <c r="M81" s="216">
        <f t="shared" si="4"/>
        <v>4.2362450988696079</v>
      </c>
      <c r="N81" s="41">
        <f t="shared" si="20"/>
        <v>0.2391030040990092</v>
      </c>
      <c r="O81" s="41">
        <f t="shared" si="21"/>
        <v>7.3057077359780829</v>
      </c>
      <c r="P81" s="229">
        <f t="shared" si="22"/>
        <v>64.442438782335273</v>
      </c>
      <c r="Q81" s="41">
        <f t="shared" si="23"/>
        <v>263.37114124844481</v>
      </c>
      <c r="R81" s="41">
        <f t="shared" si="24"/>
        <v>980.99476129226639</v>
      </c>
      <c r="S81" s="216">
        <f t="shared" si="5"/>
        <v>3.6748465003173247E-2</v>
      </c>
      <c r="T81" s="216">
        <f t="shared" si="6"/>
        <v>0.24822488769747653</v>
      </c>
      <c r="U81" s="231">
        <f t="shared" si="25"/>
        <v>4.1162450988696078</v>
      </c>
      <c r="V81" s="231">
        <f t="shared" si="7"/>
        <v>4.1562450988696078</v>
      </c>
      <c r="W81" s="41">
        <f t="shared" si="26"/>
        <v>-0.23472574702623383</v>
      </c>
      <c r="X81" s="41">
        <f t="shared" si="27"/>
        <v>244.28286799548289</v>
      </c>
      <c r="Y81" s="41">
        <f t="shared" si="28"/>
        <v>62.031475265827574</v>
      </c>
      <c r="Z81" s="41">
        <f t="shared" si="29"/>
        <v>958.39399017669825</v>
      </c>
      <c r="AA81" s="231">
        <f t="shared" si="8"/>
        <v>3.4888848360597198E-2</v>
      </c>
      <c r="AB81" s="231">
        <f t="shared" si="30"/>
        <v>-0.24321110229377504</v>
      </c>
      <c r="AC81" s="41">
        <f t="shared" si="31"/>
        <v>0.24822488769747653</v>
      </c>
      <c r="AD81" s="41">
        <f t="shared" si="9"/>
        <v>0.32228839236096185</v>
      </c>
      <c r="AE81" s="41">
        <f t="shared" si="32"/>
        <v>-2.8462523347845197E-2</v>
      </c>
      <c r="AF81" s="41">
        <f t="shared" si="10"/>
        <v>742.30112945730502</v>
      </c>
      <c r="AG81" s="41">
        <f t="shared" si="11"/>
        <v>735.84911376020864</v>
      </c>
      <c r="AH81" s="41">
        <f t="shared" si="33"/>
        <v>4.2762287525156539</v>
      </c>
      <c r="AI81" s="41">
        <f t="shared" si="12"/>
        <v>253.03385654219949</v>
      </c>
      <c r="AJ81" s="41">
        <f t="shared" si="34"/>
        <v>1.6513656235481713</v>
      </c>
      <c r="AK81" s="8">
        <f t="shared" si="36"/>
        <v>1.0155132360669372</v>
      </c>
      <c r="AL81" s="42">
        <f t="shared" si="37"/>
        <v>0.43773591693239333</v>
      </c>
      <c r="AZ81" s="8"/>
    </row>
    <row r="82" spans="1:52" ht="15" x14ac:dyDescent="0.15">
      <c r="A82" s="40"/>
      <c r="B82" s="41">
        <f t="shared" si="13"/>
        <v>742.30112945730502</v>
      </c>
      <c r="C82" s="41">
        <f t="shared" si="13"/>
        <v>735.84911376020864</v>
      </c>
      <c r="D82" s="41">
        <f t="shared" si="13"/>
        <v>4.2762287525156539</v>
      </c>
      <c r="E82" s="41">
        <f t="shared" si="35"/>
        <v>16</v>
      </c>
      <c r="F82" s="41">
        <f t="shared" si="14"/>
        <v>16</v>
      </c>
      <c r="G82" s="41">
        <f t="shared" si="15"/>
        <v>373.34880284612399</v>
      </c>
      <c r="H82" s="25">
        <f t="shared" si="16"/>
        <v>0.08</v>
      </c>
      <c r="I82" s="227">
        <f t="shared" si="17"/>
        <v>5.1616125576771088</v>
      </c>
      <c r="J82" s="228">
        <f t="shared" si="38"/>
        <v>80</v>
      </c>
      <c r="K82" s="41">
        <f t="shared" si="18"/>
        <v>1</v>
      </c>
      <c r="L82" s="216">
        <f t="shared" si="19"/>
        <v>4.356228752515654</v>
      </c>
      <c r="M82" s="216">
        <f t="shared" si="4"/>
        <v>4.316228752515654</v>
      </c>
      <c r="N82" s="41">
        <f t="shared" si="20"/>
        <v>0.24365954698864023</v>
      </c>
      <c r="O82" s="41">
        <f t="shared" si="21"/>
        <v>7.304555946142381</v>
      </c>
      <c r="P82" s="229">
        <f t="shared" si="22"/>
        <v>66.062873646569642</v>
      </c>
      <c r="Q82" s="41">
        <f t="shared" si="23"/>
        <v>283.19002668490754</v>
      </c>
      <c r="R82" s="41">
        <f t="shared" si="24"/>
        <v>995.0022666291718</v>
      </c>
      <c r="S82" s="216">
        <f t="shared" si="5"/>
        <v>3.8963688674779999E-2</v>
      </c>
      <c r="T82" s="216">
        <f t="shared" si="6"/>
        <v>0.25353833577073287</v>
      </c>
      <c r="U82" s="231">
        <f t="shared" si="25"/>
        <v>4.1962287525156539</v>
      </c>
      <c r="V82" s="231">
        <f t="shared" si="7"/>
        <v>4.2362287525156539</v>
      </c>
      <c r="W82" s="41">
        <f t="shared" si="26"/>
        <v>-0.23920074395960889</v>
      </c>
      <c r="X82" s="41">
        <f t="shared" si="27"/>
        <v>263.36716637605917</v>
      </c>
      <c r="Y82" s="41">
        <f t="shared" si="28"/>
        <v>63.636657626390381</v>
      </c>
      <c r="Z82" s="41">
        <f t="shared" si="29"/>
        <v>973.68692034899289</v>
      </c>
      <c r="AA82" s="231">
        <f t="shared" si="8"/>
        <v>3.7029553489536543E-2</v>
      </c>
      <c r="AB82" s="231">
        <f t="shared" si="30"/>
        <v>-0.24839884217257727</v>
      </c>
      <c r="AC82" s="41">
        <f t="shared" si="31"/>
        <v>0.25353833577073287</v>
      </c>
      <c r="AD82" s="41">
        <f t="shared" si="9"/>
        <v>0.31553413710320166</v>
      </c>
      <c r="AE82" s="41">
        <f t="shared" si="32"/>
        <v>-2.6922081738372454E-2</v>
      </c>
      <c r="AF82" s="41">
        <f t="shared" si="10"/>
        <v>742.29125066852293</v>
      </c>
      <c r="AG82" s="41">
        <f t="shared" si="11"/>
        <v>735.59557542443792</v>
      </c>
      <c r="AH82" s="41">
        <f t="shared" si="33"/>
        <v>4.3562260950634322</v>
      </c>
      <c r="AI82" s="41">
        <f t="shared" si="12"/>
        <v>254.81181729330098</v>
      </c>
      <c r="AJ82" s="41">
        <f t="shared" si="34"/>
        <v>1.7221466839074215</v>
      </c>
      <c r="AK82" s="8">
        <f t="shared" si="36"/>
        <v>1.1055015012532556</v>
      </c>
      <c r="AL82" s="42">
        <f t="shared" si="37"/>
        <v>0.45812086231585741</v>
      </c>
      <c r="AZ82" s="8"/>
    </row>
    <row r="83" spans="1:52" ht="15" x14ac:dyDescent="0.15">
      <c r="A83" s="40"/>
      <c r="B83" s="41">
        <f t="shared" si="13"/>
        <v>742.29125066852293</v>
      </c>
      <c r="C83" s="41">
        <f t="shared" si="13"/>
        <v>735.59557542443792</v>
      </c>
      <c r="D83" s="41">
        <f t="shared" si="13"/>
        <v>4.3562260950634322</v>
      </c>
      <c r="E83" s="41">
        <f t="shared" si="35"/>
        <v>16</v>
      </c>
      <c r="F83" s="41">
        <f t="shared" si="14"/>
        <v>16</v>
      </c>
      <c r="G83" s="41">
        <f t="shared" si="15"/>
        <v>394.30084747859405</v>
      </c>
      <c r="H83" s="25">
        <f t="shared" si="16"/>
        <v>0.08</v>
      </c>
      <c r="I83" s="227">
        <f t="shared" si="17"/>
        <v>5.3565401952680078</v>
      </c>
      <c r="J83" s="228">
        <f t="shared" si="38"/>
        <v>80</v>
      </c>
      <c r="K83" s="41">
        <f t="shared" si="18"/>
        <v>1</v>
      </c>
      <c r="L83" s="216">
        <f t="shared" si="19"/>
        <v>4.4362260950634322</v>
      </c>
      <c r="M83" s="216">
        <f t="shared" si="4"/>
        <v>4.3962260950634322</v>
      </c>
      <c r="N83" s="41">
        <f t="shared" si="20"/>
        <v>0.24821763973862332</v>
      </c>
      <c r="O83" s="41">
        <f t="shared" si="21"/>
        <v>7.3033085844121626</v>
      </c>
      <c r="P83" s="229">
        <f t="shared" si="22"/>
        <v>67.693604241047694</v>
      </c>
      <c r="Q83" s="41">
        <f t="shared" si="23"/>
        <v>303.76080210756777</v>
      </c>
      <c r="R83" s="41">
        <f t="shared" si="24"/>
        <v>1008.2406570204186</v>
      </c>
      <c r="S83" s="216">
        <f t="shared" si="5"/>
        <v>4.1252272084537397E-2</v>
      </c>
      <c r="T83" s="216">
        <f t="shared" si="6"/>
        <v>0.25889776060101377</v>
      </c>
      <c r="U83" s="231">
        <f t="shared" si="25"/>
        <v>4.2762260950634321</v>
      </c>
      <c r="V83" s="231">
        <f t="shared" si="7"/>
        <v>4.3162260950634321</v>
      </c>
      <c r="W83" s="41">
        <f t="shared" si="26"/>
        <v>-0.2436757367467326</v>
      </c>
      <c r="X83" s="41">
        <f t="shared" si="27"/>
        <v>283.18935584959883</v>
      </c>
      <c r="Y83" s="41">
        <f t="shared" si="28"/>
        <v>65.25232199190819</v>
      </c>
      <c r="Z83" s="41">
        <f t="shared" si="29"/>
        <v>988.10696365652029</v>
      </c>
      <c r="AA83" s="231">
        <f t="shared" si="8"/>
        <v>3.9242197077930766E-2</v>
      </c>
      <c r="AB83" s="231">
        <f t="shared" si="30"/>
        <v>-0.25362868353045065</v>
      </c>
      <c r="AC83" s="41">
        <f t="shared" si="31"/>
        <v>0.25889776060101377</v>
      </c>
      <c r="AD83" s="41">
        <f t="shared" si="9"/>
        <v>0.30900228651760203</v>
      </c>
      <c r="AE83" s="41">
        <f t="shared" si="32"/>
        <v>-2.5493327389884336E-2</v>
      </c>
      <c r="AF83" s="41">
        <f t="shared" si="10"/>
        <v>742.28057054766055</v>
      </c>
      <c r="AG83" s="41">
        <f t="shared" si="11"/>
        <v>735.33667766383689</v>
      </c>
      <c r="AH83" s="41">
        <f t="shared" si="33"/>
        <v>4.4362368810480053</v>
      </c>
      <c r="AI83" s="41">
        <f t="shared" si="12"/>
        <v>256.78171059488494</v>
      </c>
      <c r="AJ83" s="41">
        <f t="shared" si="34"/>
        <v>1.7934749368504452</v>
      </c>
      <c r="AK83" s="8">
        <f t="shared" si="36"/>
        <v>1.2013706454966357</v>
      </c>
      <c r="AL83" s="42">
        <f t="shared" si="37"/>
        <v>0.47866339916344819</v>
      </c>
      <c r="AZ83" s="8"/>
    </row>
    <row r="84" spans="1:52" ht="15" x14ac:dyDescent="0.15">
      <c r="A84" s="40"/>
      <c r="B84" s="41">
        <f t="shared" si="13"/>
        <v>742.28057054766055</v>
      </c>
      <c r="C84" s="41">
        <f t="shared" si="13"/>
        <v>735.33667766383689</v>
      </c>
      <c r="D84" s="41">
        <f t="shared" si="13"/>
        <v>4.4362368810480053</v>
      </c>
      <c r="E84" s="41">
        <f t="shared" si="35"/>
        <v>16</v>
      </c>
      <c r="F84" s="41">
        <f t="shared" si="14"/>
        <v>16</v>
      </c>
      <c r="G84" s="41">
        <f t="shared" si="15"/>
        <v>416.02611023419911</v>
      </c>
      <c r="H84" s="25">
        <f t="shared" si="16"/>
        <v>0.08</v>
      </c>
      <c r="I84" s="227">
        <f t="shared" si="17"/>
        <v>5.5551143070589211</v>
      </c>
      <c r="J84" s="228">
        <f t="shared" si="38"/>
        <v>80</v>
      </c>
      <c r="K84" s="41">
        <f t="shared" si="18"/>
        <v>1</v>
      </c>
      <c r="L84" s="216">
        <f t="shared" si="19"/>
        <v>4.5162368810480054</v>
      </c>
      <c r="M84" s="216">
        <f t="shared" si="4"/>
        <v>4.4762368810480053</v>
      </c>
      <c r="N84" s="41">
        <f t="shared" si="20"/>
        <v>0.25277726875462925</v>
      </c>
      <c r="O84" s="41">
        <f t="shared" si="21"/>
        <v>7.301960041151272</v>
      </c>
      <c r="P84" s="229">
        <f t="shared" si="22"/>
        <v>69.33450933365188</v>
      </c>
      <c r="Q84" s="41">
        <f t="shared" si="23"/>
        <v>325.09766260688951</v>
      </c>
      <c r="R84" s="41">
        <f t="shared" si="24"/>
        <v>1020.7699576711534</v>
      </c>
      <c r="S84" s="216">
        <f t="shared" si="5"/>
        <v>4.3616068394575873E-2</v>
      </c>
      <c r="T84" s="216">
        <f t="shared" si="6"/>
        <v>0.26430522345801782</v>
      </c>
      <c r="U84" s="231">
        <f t="shared" si="25"/>
        <v>4.3562368810480052</v>
      </c>
      <c r="V84" s="231">
        <f t="shared" si="7"/>
        <v>4.3962368810480053</v>
      </c>
      <c r="W84" s="41">
        <f t="shared" si="26"/>
        <v>-0.24815071126468879</v>
      </c>
      <c r="X84" s="41">
        <f t="shared" si="27"/>
        <v>303.76362674498898</v>
      </c>
      <c r="Y84" s="41">
        <f t="shared" si="28"/>
        <v>66.878341526420485</v>
      </c>
      <c r="Z84" s="41">
        <f t="shared" si="29"/>
        <v>1001.7249147227833</v>
      </c>
      <c r="AA84" s="231">
        <f t="shared" si="8"/>
        <v>4.1528652707629142E-2</v>
      </c>
      <c r="AB84" s="231">
        <f t="shared" si="30"/>
        <v>-0.25890258688034962</v>
      </c>
      <c r="AC84" s="41">
        <f t="shared" si="31"/>
        <v>0.26430522345801782</v>
      </c>
      <c r="AD84" s="41">
        <f t="shared" si="9"/>
        <v>0.30268035929568826</v>
      </c>
      <c r="AE84" s="41">
        <f t="shared" si="32"/>
        <v>-2.4166250631324705E-2</v>
      </c>
      <c r="AF84" s="41">
        <f t="shared" si="10"/>
        <v>742.26904259295713</v>
      </c>
      <c r="AG84" s="41">
        <f t="shared" si="11"/>
        <v>735.0723724403789</v>
      </c>
      <c r="AH84" s="41">
        <f t="shared" si="33"/>
        <v>4.5162608780121056</v>
      </c>
      <c r="AI84" s="41">
        <f t="shared" si="12"/>
        <v>258.92731410416877</v>
      </c>
      <c r="AJ84" s="41">
        <f t="shared" si="34"/>
        <v>1.8653991907682699</v>
      </c>
      <c r="AK84" s="8">
        <f t="shared" si="36"/>
        <v>1.3034659048832655</v>
      </c>
      <c r="AL84" s="42">
        <f t="shared" si="37"/>
        <v>0.4993775842917817</v>
      </c>
      <c r="AZ84" s="8"/>
    </row>
    <row r="85" spans="1:52" ht="15" x14ac:dyDescent="0.15">
      <c r="A85" s="40"/>
      <c r="B85" s="41">
        <f t="shared" si="13"/>
        <v>742.26904259295713</v>
      </c>
      <c r="C85" s="41">
        <f t="shared" si="13"/>
        <v>735.0723724403789</v>
      </c>
      <c r="D85" s="41">
        <f t="shared" si="13"/>
        <v>4.5162608780121056</v>
      </c>
      <c r="E85" s="41">
        <f t="shared" si="35"/>
        <v>16</v>
      </c>
      <c r="F85" s="41">
        <f t="shared" si="14"/>
        <v>16</v>
      </c>
      <c r="G85" s="41">
        <f t="shared" si="15"/>
        <v>438.53879933122408</v>
      </c>
      <c r="H85" s="25">
        <f t="shared" si="16"/>
        <v>0.08</v>
      </c>
      <c r="I85" s="227">
        <f t="shared" si="17"/>
        <v>5.7573361220625889</v>
      </c>
      <c r="J85" s="228">
        <f t="shared" si="38"/>
        <v>80</v>
      </c>
      <c r="K85" s="41">
        <f t="shared" si="18"/>
        <v>1</v>
      </c>
      <c r="L85" s="216">
        <f t="shared" si="19"/>
        <v>4.5962608780121057</v>
      </c>
      <c r="M85" s="216">
        <f t="shared" si="4"/>
        <v>4.5562608780121057</v>
      </c>
      <c r="N85" s="41">
        <f t="shared" si="20"/>
        <v>0.25733842117439742</v>
      </c>
      <c r="O85" s="41">
        <f t="shared" si="21"/>
        <v>7.3005044447373884</v>
      </c>
      <c r="P85" s="229">
        <f t="shared" si="22"/>
        <v>70.985471330083556</v>
      </c>
      <c r="Q85" s="41">
        <f t="shared" si="23"/>
        <v>347.21481162947561</v>
      </c>
      <c r="R85" s="41">
        <f t="shared" si="24"/>
        <v>1032.644166056534</v>
      </c>
      <c r="S85" s="216">
        <f t="shared" si="5"/>
        <v>4.6056897303617825E-2</v>
      </c>
      <c r="T85" s="216">
        <f t="shared" si="6"/>
        <v>0.26976286158683221</v>
      </c>
      <c r="U85" s="231">
        <f t="shared" si="25"/>
        <v>4.4362608780121056</v>
      </c>
      <c r="V85" s="231">
        <f t="shared" si="7"/>
        <v>4.4762608780121056</v>
      </c>
      <c r="W85" s="41">
        <f t="shared" si="26"/>
        <v>-0.25262565412728755</v>
      </c>
      <c r="X85" s="41">
        <f t="shared" si="27"/>
        <v>325.10417778902104</v>
      </c>
      <c r="Y85" s="41">
        <f t="shared" si="28"/>
        <v>68.514593296177878</v>
      </c>
      <c r="Z85" s="41">
        <f t="shared" si="29"/>
        <v>1014.6041845222726</v>
      </c>
      <c r="AA85" s="231">
        <f t="shared" si="8"/>
        <v>4.3890752986522653E-2</v>
      </c>
      <c r="AB85" s="231">
        <f t="shared" si="30"/>
        <v>-0.26422258221682748</v>
      </c>
      <c r="AC85" s="41">
        <f t="shared" si="31"/>
        <v>0.26976286158683221</v>
      </c>
      <c r="AD85" s="41">
        <f t="shared" si="9"/>
        <v>0.29655675925668262</v>
      </c>
      <c r="AE85" s="41">
        <f t="shared" si="32"/>
        <v>-2.2931907786593878E-2</v>
      </c>
      <c r="AF85" s="41">
        <f t="shared" si="10"/>
        <v>742.25661815254466</v>
      </c>
      <c r="AG85" s="41">
        <f t="shared" si="11"/>
        <v>734.80260957879204</v>
      </c>
      <c r="AH85" s="41">
        <f t="shared" si="33"/>
        <v>4.596297865606509</v>
      </c>
      <c r="AI85" s="41">
        <f t="shared" si="12"/>
        <v>261.23506087968696</v>
      </c>
      <c r="AJ85" s="41">
        <f t="shared" si="34"/>
        <v>1.9379644854570719</v>
      </c>
      <c r="AK85" s="8">
        <f t="shared" si="36"/>
        <v>1.412146511117836</v>
      </c>
      <c r="AL85" s="42">
        <f t="shared" si="37"/>
        <v>0.52027638916215668</v>
      </c>
      <c r="AZ85" s="8"/>
    </row>
    <row r="86" spans="1:52" ht="15" x14ac:dyDescent="0.15">
      <c r="A86" s="40"/>
      <c r="B86" s="41">
        <f t="shared" si="13"/>
        <v>742.25661815254466</v>
      </c>
      <c r="C86" s="41">
        <f t="shared" si="13"/>
        <v>734.80260957879204</v>
      </c>
      <c r="D86" s="41">
        <f t="shared" si="13"/>
        <v>4.596297865606509</v>
      </c>
      <c r="E86" s="41">
        <f t="shared" si="35"/>
        <v>16</v>
      </c>
      <c r="F86" s="41">
        <f t="shared" si="14"/>
        <v>16</v>
      </c>
      <c r="G86" s="41">
        <f t="shared" si="15"/>
        <v>461.85313128864459</v>
      </c>
      <c r="H86" s="25">
        <f t="shared" si="16"/>
        <v>0.08</v>
      </c>
      <c r="I86" s="227">
        <f t="shared" si="17"/>
        <v>5.9632068590020939</v>
      </c>
      <c r="J86" s="228">
        <f t="shared" si="38"/>
        <v>80</v>
      </c>
      <c r="K86" s="41">
        <f t="shared" si="18"/>
        <v>1</v>
      </c>
      <c r="L86" s="216">
        <f t="shared" si="19"/>
        <v>4.6762978656065091</v>
      </c>
      <c r="M86" s="216">
        <f t="shared" si="4"/>
        <v>4.636297865606509</v>
      </c>
      <c r="N86" s="41">
        <f t="shared" si="20"/>
        <v>0.26190108481708663</v>
      </c>
      <c r="O86" s="41">
        <f t="shared" si="21"/>
        <v>7.2989356520613065</v>
      </c>
      <c r="P86" s="229">
        <f t="shared" si="22"/>
        <v>72.646376103370173</v>
      </c>
      <c r="Q86" s="41">
        <f t="shared" si="23"/>
        <v>370.12646094042395</v>
      </c>
      <c r="R86" s="41">
        <f t="shared" si="24"/>
        <v>1043.9119868746034</v>
      </c>
      <c r="S86" s="216">
        <f t="shared" si="5"/>
        <v>4.8576555382850252E-2</v>
      </c>
      <c r="T86" s="216">
        <f t="shared" si="6"/>
        <v>0.27527289378755526</v>
      </c>
      <c r="U86" s="231">
        <f t="shared" si="25"/>
        <v>4.5162978656065089</v>
      </c>
      <c r="V86" s="231">
        <f t="shared" si="7"/>
        <v>4.556297865606509</v>
      </c>
      <c r="W86" s="41">
        <f t="shared" si="26"/>
        <v>-0.25710055263412457</v>
      </c>
      <c r="X86" s="41">
        <f t="shared" si="27"/>
        <v>347.22521606649741</v>
      </c>
      <c r="Y86" s="41">
        <f t="shared" si="28"/>
        <v>70.160958082315091</v>
      </c>
      <c r="Z86" s="41">
        <f t="shared" si="29"/>
        <v>1026.8017347593288</v>
      </c>
      <c r="AA86" s="231">
        <f t="shared" si="8"/>
        <v>4.6330301688440399E-2</v>
      </c>
      <c r="AB86" s="231">
        <f t="shared" si="30"/>
        <v>-0.26959077455151664</v>
      </c>
      <c r="AC86" s="41">
        <f t="shared" si="31"/>
        <v>0.27527289378755526</v>
      </c>
      <c r="AD86" s="41">
        <f t="shared" si="9"/>
        <v>0.29062069606366997</v>
      </c>
      <c r="AE86" s="41">
        <f t="shared" si="32"/>
        <v>-2.1782289086466063E-2</v>
      </c>
      <c r="AF86" s="41">
        <f t="shared" si="10"/>
        <v>742.24324634357424</v>
      </c>
      <c r="AG86" s="41">
        <f t="shared" si="11"/>
        <v>734.52733668500446</v>
      </c>
      <c r="AH86" s="41">
        <f t="shared" si="33"/>
        <v>4.6763476347666479</v>
      </c>
      <c r="AI86" s="41">
        <f t="shared" si="12"/>
        <v>263.69358456329473</v>
      </c>
      <c r="AJ86" s="41">
        <f t="shared" si="34"/>
        <v>2.0112127033913203</v>
      </c>
      <c r="AK86" s="8">
        <f t="shared" si="36"/>
        <v>1.5277863790835697</v>
      </c>
      <c r="AL86" s="42">
        <f t="shared" si="37"/>
        <v>0.54137187592722025</v>
      </c>
      <c r="AZ86" s="8"/>
    </row>
    <row r="87" spans="1:52" ht="15" x14ac:dyDescent="0.15">
      <c r="A87" s="40"/>
      <c r="B87" s="41">
        <f t="shared" si="13"/>
        <v>742.24324634357424</v>
      </c>
      <c r="C87" s="41">
        <f t="shared" si="13"/>
        <v>734.52733668500446</v>
      </c>
      <c r="D87" s="41">
        <f t="shared" si="13"/>
        <v>4.6763476347666479</v>
      </c>
      <c r="E87" s="41">
        <f t="shared" si="35"/>
        <v>16</v>
      </c>
      <c r="F87" s="41">
        <f t="shared" si="14"/>
        <v>16</v>
      </c>
      <c r="G87" s="41">
        <f t="shared" si="15"/>
        <v>485.9833308915488</v>
      </c>
      <c r="H87" s="25">
        <f t="shared" si="16"/>
        <v>0.08</v>
      </c>
      <c r="I87" s="227">
        <f t="shared" si="17"/>
        <v>6.1727277268558289</v>
      </c>
      <c r="J87" s="228">
        <f t="shared" si="38"/>
        <v>80</v>
      </c>
      <c r="K87" s="41">
        <f t="shared" si="18"/>
        <v>1</v>
      </c>
      <c r="L87" s="216">
        <f t="shared" si="19"/>
        <v>4.756347634766648</v>
      </c>
      <c r="M87" s="216">
        <f t="shared" si="4"/>
        <v>4.716347634766648</v>
      </c>
      <c r="N87" s="41">
        <f t="shared" si="20"/>
        <v>0.26646524813689254</v>
      </c>
      <c r="O87" s="41">
        <f t="shared" si="21"/>
        <v>7.2972472383153084</v>
      </c>
      <c r="P87" s="229">
        <f t="shared" si="22"/>
        <v>74.317112834148745</v>
      </c>
      <c r="Q87" s="41">
        <f t="shared" si="23"/>
        <v>393.84683058774669</v>
      </c>
      <c r="R87" s="41">
        <f t="shared" si="24"/>
        <v>1054.6174622362203</v>
      </c>
      <c r="S87" s="216">
        <f t="shared" si="5"/>
        <v>5.1176824665820596E-2</v>
      </c>
      <c r="T87" s="216">
        <f t="shared" si="6"/>
        <v>0.28083762608669671</v>
      </c>
      <c r="U87" s="231">
        <f t="shared" si="25"/>
        <v>4.5963476347666479</v>
      </c>
      <c r="V87" s="231">
        <f t="shared" si="7"/>
        <v>4.6363476347666479</v>
      </c>
      <c r="W87" s="41">
        <f t="shared" si="26"/>
        <v>-0.26157539472399094</v>
      </c>
      <c r="X87" s="41">
        <f t="shared" si="27"/>
        <v>370.14095698255733</v>
      </c>
      <c r="Y87" s="41">
        <f t="shared" si="28"/>
        <v>71.817320205640087</v>
      </c>
      <c r="Z87" s="41">
        <f t="shared" si="29"/>
        <v>1038.3688741167189</v>
      </c>
      <c r="AA87" s="231">
        <f t="shared" si="8"/>
        <v>4.8849083648694724E-2</v>
      </c>
      <c r="AB87" s="231">
        <f t="shared" si="30"/>
        <v>-0.27500934943890515</v>
      </c>
      <c r="AC87" s="41">
        <f t="shared" si="31"/>
        <v>0.28083762608669671</v>
      </c>
      <c r="AD87" s="41">
        <f t="shared" si="9"/>
        <v>0.28486211450634963</v>
      </c>
      <c r="AE87" s="41">
        <f t="shared" si="32"/>
        <v>-2.0710205441258241E-2</v>
      </c>
      <c r="AF87" s="41">
        <f t="shared" si="10"/>
        <v>742.22887396562442</v>
      </c>
      <c r="AG87" s="41">
        <f t="shared" si="11"/>
        <v>734.24649905891772</v>
      </c>
      <c r="AH87" s="41">
        <f t="shared" si="33"/>
        <v>4.7564099869579648</v>
      </c>
      <c r="AI87" s="41">
        <f t="shared" si="12"/>
        <v>266.29335862807176</v>
      </c>
      <c r="AJ87" s="41">
        <f t="shared" si="34"/>
        <v>2.0851830807880067</v>
      </c>
      <c r="AK87" s="8">
        <f t="shared" si="36"/>
        <v>1.6507748006073146</v>
      </c>
      <c r="AL87" s="42">
        <f t="shared" si="37"/>
        <v>0.56267534461746593</v>
      </c>
      <c r="AZ87" s="8"/>
    </row>
    <row r="88" spans="1:52" ht="15" x14ac:dyDescent="0.15">
      <c r="A88" s="40"/>
      <c r="B88" s="41">
        <f t="shared" si="13"/>
        <v>742.22887396562442</v>
      </c>
      <c r="C88" s="41">
        <f t="shared" si="13"/>
        <v>734.24649905891772</v>
      </c>
      <c r="D88" s="41">
        <f t="shared" si="13"/>
        <v>4.7564099869579648</v>
      </c>
      <c r="E88" s="41">
        <f t="shared" si="35"/>
        <v>16</v>
      </c>
      <c r="F88" s="41">
        <f t="shared" si="14"/>
        <v>16</v>
      </c>
      <c r="G88" s="41">
        <f t="shared" si="15"/>
        <v>510.94363115844834</v>
      </c>
      <c r="H88" s="25">
        <f t="shared" si="16"/>
        <v>0.08</v>
      </c>
      <c r="I88" s="227">
        <f t="shared" si="17"/>
        <v>6.385899925365357</v>
      </c>
      <c r="J88" s="228">
        <f t="shared" si="38"/>
        <v>80</v>
      </c>
      <c r="K88" s="41">
        <f t="shared" si="18"/>
        <v>1</v>
      </c>
      <c r="L88" s="216">
        <f t="shared" si="19"/>
        <v>4.8364099869579649</v>
      </c>
      <c r="M88" s="216">
        <f t="shared" si="4"/>
        <v>4.7964099869579648</v>
      </c>
      <c r="N88" s="41">
        <f t="shared" si="20"/>
        <v>0.27103090018055198</v>
      </c>
      <c r="O88" s="41">
        <f t="shared" si="21"/>
        <v>7.2954324860595099</v>
      </c>
      <c r="P88" s="229">
        <f t="shared" si="22"/>
        <v>75.997573860876557</v>
      </c>
      <c r="Q88" s="41">
        <f t="shared" si="23"/>
        <v>418.3901488687456</v>
      </c>
      <c r="R88" s="41">
        <f t="shared" si="24"/>
        <v>1064.8005140927476</v>
      </c>
      <c r="S88" s="216">
        <f t="shared" si="5"/>
        <v>5.3859479926382021E-2</v>
      </c>
      <c r="T88" s="216">
        <f t="shared" si="6"/>
        <v>0.28645945758613472</v>
      </c>
      <c r="U88" s="231">
        <f t="shared" si="25"/>
        <v>4.6764099869579647</v>
      </c>
      <c r="V88" s="231">
        <f t="shared" si="7"/>
        <v>4.7164099869579648</v>
      </c>
      <c r="W88" s="41">
        <f t="shared" si="26"/>
        <v>-0.26605016893217304</v>
      </c>
      <c r="X88" s="41">
        <f t="shared" si="27"/>
        <v>393.86562422710188</v>
      </c>
      <c r="Y88" s="41">
        <f t="shared" si="28"/>
        <v>73.483567362562766</v>
      </c>
      <c r="Z88" s="41">
        <f t="shared" si="29"/>
        <v>1049.3519396028962</v>
      </c>
      <c r="AA88" s="231">
        <f t="shared" si="8"/>
        <v>5.1448872992375112E-2</v>
      </c>
      <c r="AB88" s="231">
        <f t="shared" si="30"/>
        <v>-0.2804805785972509</v>
      </c>
      <c r="AC88" s="41">
        <f t="shared" si="31"/>
        <v>0.28645945758613472</v>
      </c>
      <c r="AD88" s="41">
        <f t="shared" si="9"/>
        <v>0.27927163122531928</v>
      </c>
      <c r="AE88" s="41">
        <f t="shared" si="32"/>
        <v>-1.9709190975691526E-2</v>
      </c>
      <c r="AF88" s="41">
        <f t="shared" si="10"/>
        <v>742.21344540821883</v>
      </c>
      <c r="AG88" s="41">
        <f t="shared" si="11"/>
        <v>733.96003960133157</v>
      </c>
      <c r="AH88" s="41">
        <f t="shared" si="33"/>
        <v>4.836484733483446</v>
      </c>
      <c r="AI88" s="41">
        <f t="shared" si="12"/>
        <v>269.02640804057984</v>
      </c>
      <c r="AJ88" s="41">
        <f t="shared" si="34"/>
        <v>2.1599126385770568</v>
      </c>
      <c r="AK88" s="8">
        <f t="shared" si="36"/>
        <v>1.7815171504846645</v>
      </c>
      <c r="AL88" s="42">
        <f t="shared" si="37"/>
        <v>0.58419745726071237</v>
      </c>
      <c r="AZ88" s="8"/>
    </row>
    <row r="89" spans="1:52" ht="15" x14ac:dyDescent="0.15">
      <c r="A89" s="40"/>
      <c r="B89" s="41">
        <f t="shared" si="13"/>
        <v>742.21344540821883</v>
      </c>
      <c r="C89" s="41">
        <f t="shared" si="13"/>
        <v>733.96003960133157</v>
      </c>
      <c r="D89" s="41">
        <f t="shared" si="13"/>
        <v>4.836484733483446</v>
      </c>
      <c r="E89" s="41">
        <f t="shared" si="35"/>
        <v>16</v>
      </c>
      <c r="F89" s="41">
        <f t="shared" si="14"/>
        <v>16</v>
      </c>
      <c r="G89" s="41">
        <f t="shared" si="15"/>
        <v>536.74827331041865</v>
      </c>
      <c r="H89" s="25">
        <f t="shared" si="16"/>
        <v>0.08</v>
      </c>
      <c r="I89" s="227">
        <f t="shared" si="17"/>
        <v>6.6027246455098068</v>
      </c>
      <c r="J89" s="228">
        <f t="shared" si="38"/>
        <v>80</v>
      </c>
      <c r="K89" s="41">
        <f t="shared" si="18"/>
        <v>1</v>
      </c>
      <c r="L89" s="216">
        <f t="shared" si="19"/>
        <v>4.9164847334834461</v>
      </c>
      <c r="M89" s="216">
        <f t="shared" si="4"/>
        <v>4.876484733483446</v>
      </c>
      <c r="N89" s="41">
        <f t="shared" si="20"/>
        <v>0.2755980305483412</v>
      </c>
      <c r="O89" s="41">
        <f t="shared" si="21"/>
        <v>7.2934843735444312</v>
      </c>
      <c r="P89" s="229">
        <f t="shared" si="22"/>
        <v>77.687654539202285</v>
      </c>
      <c r="Q89" s="41">
        <f t="shared" si="23"/>
        <v>443.7706522982769</v>
      </c>
      <c r="R89" s="41">
        <f t="shared" si="24"/>
        <v>1074.497412822333</v>
      </c>
      <c r="S89" s="216">
        <f t="shared" si="5"/>
        <v>5.6626294970202579E-2</v>
      </c>
      <c r="T89" s="216">
        <f t="shared" si="6"/>
        <v>0.29214088656375697</v>
      </c>
      <c r="U89" s="231">
        <f t="shared" si="25"/>
        <v>4.7564847334834459</v>
      </c>
      <c r="V89" s="231">
        <f t="shared" si="7"/>
        <v>4.796484733483446</v>
      </c>
      <c r="W89" s="41">
        <f t="shared" si="26"/>
        <v>-0.27052486435121637</v>
      </c>
      <c r="X89" s="41">
        <f t="shared" si="27"/>
        <v>418.41344974123791</v>
      </c>
      <c r="Y89" s="41">
        <f t="shared" si="28"/>
        <v>75.159590471283522</v>
      </c>
      <c r="Z89" s="41">
        <f t="shared" si="29"/>
        <v>1059.792881869346</v>
      </c>
      <c r="AA89" s="231">
        <f t="shared" si="8"/>
        <v>5.4131440119948665E-2</v>
      </c>
      <c r="AB89" s="231">
        <f t="shared" si="30"/>
        <v>-0.28600682571109298</v>
      </c>
      <c r="AC89" s="41">
        <f t="shared" si="31"/>
        <v>0.29214088656375697</v>
      </c>
      <c r="AD89" s="41">
        <f t="shared" si="9"/>
        <v>0.2738404779316666</v>
      </c>
      <c r="AE89" s="41">
        <f t="shared" si="32"/>
        <v>-1.8773418815131882E-2</v>
      </c>
      <c r="AF89" s="41">
        <f t="shared" si="10"/>
        <v>742.19690255220337</v>
      </c>
      <c r="AG89" s="41">
        <f t="shared" si="11"/>
        <v>733.66789871476783</v>
      </c>
      <c r="AH89" s="41">
        <f t="shared" si="33"/>
        <v>4.9165716948468816</v>
      </c>
      <c r="AI89" s="41">
        <f t="shared" si="12"/>
        <v>271.88607722786782</v>
      </c>
      <c r="AJ89" s="41">
        <f t="shared" si="34"/>
        <v>2.2354365489181314</v>
      </c>
      <c r="AK89" s="8">
        <f t="shared" si="36"/>
        <v>1.9204356100448976</v>
      </c>
      <c r="AL89" s="42">
        <f t="shared" si="37"/>
        <v>0.60594834343894177</v>
      </c>
      <c r="AZ89" s="8"/>
    </row>
    <row r="90" spans="1:52" ht="15" x14ac:dyDescent="0.15">
      <c r="A90" s="40"/>
      <c r="B90" s="41">
        <f t="shared" si="13"/>
        <v>742.19690255220337</v>
      </c>
      <c r="C90" s="41">
        <f t="shared" si="13"/>
        <v>733.66789871476783</v>
      </c>
      <c r="D90" s="41">
        <f t="shared" si="13"/>
        <v>4.9165716948468816</v>
      </c>
      <c r="E90" s="41">
        <f t="shared" si="35"/>
        <v>16</v>
      </c>
      <c r="F90" s="41">
        <f t="shared" si="14"/>
        <v>16</v>
      </c>
      <c r="G90" s="41">
        <f t="shared" si="15"/>
        <v>563.41150674181927</v>
      </c>
      <c r="H90" s="25">
        <f t="shared" si="16"/>
        <v>0.08</v>
      </c>
      <c r="I90" s="227">
        <f t="shared" si="17"/>
        <v>6.8232030699484314</v>
      </c>
      <c r="J90" s="228">
        <f t="shared" si="38"/>
        <v>80</v>
      </c>
      <c r="K90" s="41">
        <f t="shared" si="18"/>
        <v>1</v>
      </c>
      <c r="L90" s="216">
        <f t="shared" si="19"/>
        <v>4.9965716948468817</v>
      </c>
      <c r="M90" s="216">
        <f t="shared" si="4"/>
        <v>4.9565716948468816</v>
      </c>
      <c r="N90" s="41">
        <f t="shared" si="20"/>
        <v>0.28016662935824854</v>
      </c>
      <c r="O90" s="41">
        <f t="shared" si="21"/>
        <v>7.2913955622582121</v>
      </c>
      <c r="P90" s="229">
        <f t="shared" si="22"/>
        <v>79.387253109787693</v>
      </c>
      <c r="Q90" s="41">
        <f t="shared" si="23"/>
        <v>470.00258557865345</v>
      </c>
      <c r="R90" s="41">
        <f t="shared" si="24"/>
        <v>1083.7411834292739</v>
      </c>
      <c r="S90" s="216">
        <f t="shared" si="5"/>
        <v>5.9479048187331837E-2</v>
      </c>
      <c r="T90" s="216">
        <f t="shared" si="6"/>
        <v>0.2978845168927739</v>
      </c>
      <c r="U90" s="231">
        <f t="shared" si="25"/>
        <v>4.8365716948468815</v>
      </c>
      <c r="V90" s="231">
        <f t="shared" si="7"/>
        <v>4.8765716948468816</v>
      </c>
      <c r="W90" s="41">
        <f t="shared" si="26"/>
        <v>-0.27499947059490992</v>
      </c>
      <c r="X90" s="41">
        <f t="shared" si="27"/>
        <v>443.79867368547934</v>
      </c>
      <c r="Y90" s="41">
        <f t="shared" si="28"/>
        <v>76.845283527430652</v>
      </c>
      <c r="Z90" s="41">
        <f t="shared" si="29"/>
        <v>1069.7297699100841</v>
      </c>
      <c r="AA90" s="231">
        <f t="shared" si="8"/>
        <v>5.6898557767039754E-2</v>
      </c>
      <c r="AB90" s="231">
        <f t="shared" si="30"/>
        <v>-0.29159055249009036</v>
      </c>
      <c r="AC90" s="41">
        <f t="shared" si="31"/>
        <v>0.2978845168927739</v>
      </c>
      <c r="AD90" s="41">
        <f t="shared" si="9"/>
        <v>0.2685604503197348</v>
      </c>
      <c r="AE90" s="41">
        <f t="shared" si="32"/>
        <v>-1.7897628071604887E-2</v>
      </c>
      <c r="AF90" s="41">
        <f t="shared" si="10"/>
        <v>742.17918466466881</v>
      </c>
      <c r="AG90" s="41">
        <f t="shared" si="11"/>
        <v>733.37001419787509</v>
      </c>
      <c r="AH90" s="41">
        <f t="shared" si="33"/>
        <v>4.9966707001669386</v>
      </c>
      <c r="AI90" s="41">
        <f t="shared" si="12"/>
        <v>274.86684223827342</v>
      </c>
      <c r="AJ90" s="41">
        <f t="shared" si="34"/>
        <v>2.3117884495398742</v>
      </c>
      <c r="AK90" s="8">
        <f t="shared" si="36"/>
        <v>2.0679699130065781</v>
      </c>
      <c r="AL90" s="42">
        <f t="shared" si="37"/>
        <v>0.62793769081800366</v>
      </c>
      <c r="AZ90" s="8"/>
    </row>
    <row r="91" spans="1:52" ht="15" x14ac:dyDescent="0.15">
      <c r="A91" s="40"/>
      <c r="B91" s="41">
        <f t="shared" si="13"/>
        <v>742.17918466466881</v>
      </c>
      <c r="C91" s="41">
        <f t="shared" si="13"/>
        <v>733.37001419787509</v>
      </c>
      <c r="D91" s="41">
        <f t="shared" si="13"/>
        <v>4.9966707001669386</v>
      </c>
      <c r="E91" s="41">
        <f t="shared" si="35"/>
        <v>16</v>
      </c>
      <c r="F91" s="41">
        <f t="shared" si="14"/>
        <v>16</v>
      </c>
      <c r="G91" s="41">
        <f t="shared" si="15"/>
        <v>590.9475889926083</v>
      </c>
      <c r="H91" s="25">
        <f t="shared" si="16"/>
        <v>0.08</v>
      </c>
      <c r="I91" s="227">
        <f t="shared" si="17"/>
        <v>7.0473363734349732</v>
      </c>
      <c r="J91" s="228">
        <f t="shared" si="38"/>
        <v>80</v>
      </c>
      <c r="K91" s="41">
        <f t="shared" si="18"/>
        <v>1</v>
      </c>
      <c r="L91" s="216">
        <f t="shared" si="19"/>
        <v>5.0766707001669387</v>
      </c>
      <c r="M91" s="216">
        <f t="shared" si="4"/>
        <v>5.0366707001669386</v>
      </c>
      <c r="N91" s="41">
        <f t="shared" si="20"/>
        <v>0.28473668721294132</v>
      </c>
      <c r="O91" s="41">
        <f t="shared" si="21"/>
        <v>7.2891583836588492</v>
      </c>
      <c r="P91" s="229">
        <f t="shared" si="22"/>
        <v>81.096270573953149</v>
      </c>
      <c r="Q91" s="41">
        <f t="shared" si="23"/>
        <v>497.10020157119789</v>
      </c>
      <c r="R91" s="41">
        <f t="shared" si="24"/>
        <v>1092.5619588255736</v>
      </c>
      <c r="S91" s="216">
        <f>Q91/O91/R91</f>
        <v>6.2419527556711686E-2</v>
      </c>
      <c r="T91" s="216">
        <f t="shared" si="6"/>
        <v>0.30369306484267061</v>
      </c>
      <c r="U91" s="231">
        <f t="shared" si="25"/>
        <v>4.9166707001669385</v>
      </c>
      <c r="V91" s="231">
        <f t="shared" si="7"/>
        <v>4.9566707001669386</v>
      </c>
      <c r="W91" s="41">
        <f t="shared" si="26"/>
        <v>-0.27947397776512872</v>
      </c>
      <c r="X91" s="41">
        <f t="shared" si="27"/>
        <v>470.0355444097097</v>
      </c>
      <c r="Y91" s="41">
        <f t="shared" si="28"/>
        <v>78.54054346842959</v>
      </c>
      <c r="Z91" s="41">
        <f t="shared" si="29"/>
        <v>1079.1972277934492</v>
      </c>
      <c r="AA91" s="231">
        <f t="shared" si="8"/>
        <v>5.9752006378399759E-2</v>
      </c>
      <c r="AB91" s="231">
        <f t="shared" si="30"/>
        <v>-0.29723432505148434</v>
      </c>
      <c r="AC91" s="41">
        <f t="shared" si="31"/>
        <v>0.30369306484267061</v>
      </c>
      <c r="AD91" s="41">
        <f t="shared" si="9"/>
        <v>0.26342386198856504</v>
      </c>
      <c r="AE91" s="41">
        <f t="shared" si="32"/>
        <v>-1.7077060339754053E-2</v>
      </c>
      <c r="AF91" s="41">
        <f t="shared" si="10"/>
        <v>742.1602282870391</v>
      </c>
      <c r="AG91" s="41">
        <f t="shared" si="11"/>
        <v>733.06632113303237</v>
      </c>
      <c r="AH91" s="41">
        <f t="shared" si="33"/>
        <v>5.0767815866370229</v>
      </c>
      <c r="AI91" s="41">
        <f t="shared" si="12"/>
        <v>277.96415790379439</v>
      </c>
      <c r="AJ91" s="41">
        <f t="shared" si="34"/>
        <v>2.3890007156242614</v>
      </c>
      <c r="AK91" s="8">
        <f t="shared" si="36"/>
        <v>2.224578118031376</v>
      </c>
      <c r="AL91" s="42">
        <f t="shared" si="37"/>
        <v>0.65017482345030719</v>
      </c>
      <c r="AZ91" s="8"/>
    </row>
    <row r="92" spans="1:52" ht="15" x14ac:dyDescent="0.15">
      <c r="A92" s="40"/>
      <c r="B92" s="41">
        <f t="shared" si="13"/>
        <v>742.1602282870391</v>
      </c>
      <c r="C92" s="41">
        <f t="shared" si="13"/>
        <v>733.06632113303237</v>
      </c>
      <c r="D92" s="41">
        <f t="shared" si="13"/>
        <v>5.0767815866370229</v>
      </c>
      <c r="E92" s="41">
        <f t="shared" si="35"/>
        <v>16</v>
      </c>
      <c r="F92" s="41">
        <f t="shared" si="14"/>
        <v>16</v>
      </c>
      <c r="G92" s="41">
        <f t="shared" si="15"/>
        <v>619.37078572208418</v>
      </c>
      <c r="H92" s="25">
        <f t="shared" si="16"/>
        <v>0.08</v>
      </c>
      <c r="I92" s="227">
        <f t="shared" si="17"/>
        <v>7.2751257232053836</v>
      </c>
      <c r="J92" s="228">
        <f t="shared" si="38"/>
        <v>80</v>
      </c>
      <c r="K92" s="41">
        <f t="shared" si="18"/>
        <v>1</v>
      </c>
      <c r="L92" s="216">
        <f t="shared" si="19"/>
        <v>5.156781586637023</v>
      </c>
      <c r="M92" s="216">
        <f t="shared" si="4"/>
        <v>5.116781586637023</v>
      </c>
      <c r="N92" s="41">
        <f t="shared" si="20"/>
        <v>0.28930819516939366</v>
      </c>
      <c r="O92" s="41">
        <f t="shared" si="21"/>
        <v>7.2867648250434716</v>
      </c>
      <c r="P92" s="229">
        <f t="shared" si="22"/>
        <v>82.814610576562032</v>
      </c>
      <c r="Q92" s="41">
        <f t="shared" si="23"/>
        <v>525.07776126926456</v>
      </c>
      <c r="R92" s="41">
        <f t="shared" si="24"/>
        <v>1100.9872880570445</v>
      </c>
      <c r="S92" s="216">
        <f t="shared" si="5"/>
        <v>6.5449535252035063E-2</v>
      </c>
      <c r="T92" s="216">
        <f t="shared" si="6"/>
        <v>0.30956936632353604</v>
      </c>
      <c r="U92" s="231">
        <f t="shared" si="25"/>
        <v>4.9967815866370229</v>
      </c>
      <c r="V92" s="231">
        <f t="shared" si="7"/>
        <v>5.0367815866370229</v>
      </c>
      <c r="W92" s="41">
        <f t="shared" si="26"/>
        <v>-0.28394837642120407</v>
      </c>
      <c r="X92" s="41">
        <f t="shared" si="27"/>
        <v>497.13831842471529</v>
      </c>
      <c r="Y92" s="41">
        <f t="shared" si="28"/>
        <v>80.245270045938156</v>
      </c>
      <c r="Z92" s="41">
        <f t="shared" si="29"/>
        <v>1088.226813858691</v>
      </c>
      <c r="AA92" s="231">
        <f t="shared" si="8"/>
        <v>6.26935789805909E-2</v>
      </c>
      <c r="AB92" s="231">
        <f t="shared" si="30"/>
        <v>-0.30294082068954936</v>
      </c>
      <c r="AC92" s="41">
        <f t="shared" si="31"/>
        <v>0.30956936632353604</v>
      </c>
      <c r="AD92" s="41">
        <f t="shared" si="9"/>
        <v>0.25842350278415688</v>
      </c>
      <c r="AE92" s="41">
        <f t="shared" si="32"/>
        <v>-1.6307404302915687E-2</v>
      </c>
      <c r="AF92" s="41">
        <f t="shared" si="10"/>
        <v>742.13996711588493</v>
      </c>
      <c r="AG92" s="41">
        <f t="shared" si="11"/>
        <v>732.75675176670882</v>
      </c>
      <c r="AH92" s="41">
        <f t="shared" si="33"/>
        <v>5.1569041990266653</v>
      </c>
      <c r="AI92" s="41">
        <f t="shared" si="12"/>
        <v>281.17433296604656</v>
      </c>
      <c r="AJ92" s="41">
        <f t="shared" si="34"/>
        <v>2.4671046970037187</v>
      </c>
      <c r="AK92" s="8">
        <f t="shared" si="36"/>
        <v>2.3907374121842659</v>
      </c>
      <c r="AL92" s="42">
        <f t="shared" si="37"/>
        <v>0.67266877008759096</v>
      </c>
      <c r="AZ92" s="8"/>
    </row>
    <row r="93" spans="1:52" ht="15" x14ac:dyDescent="0.15">
      <c r="A93" s="40"/>
      <c r="B93" s="41">
        <f>AF92</f>
        <v>742.13996711588493</v>
      </c>
      <c r="C93" s="41">
        <f>AG92</f>
        <v>732.75675176670882</v>
      </c>
      <c r="D93" s="41">
        <f>AH92</f>
        <v>5.1569041990266653</v>
      </c>
      <c r="E93" s="41">
        <f t="shared" si="35"/>
        <v>16</v>
      </c>
      <c r="F93" s="41">
        <f t="shared" si="14"/>
        <v>16</v>
      </c>
      <c r="G93" s="41">
        <f t="shared" si="15"/>
        <v>648.6953706839314</v>
      </c>
      <c r="H93" s="25">
        <f t="shared" si="16"/>
        <v>0.08</v>
      </c>
      <c r="I93" s="227">
        <f t="shared" si="17"/>
        <v>7.5065722793408902</v>
      </c>
      <c r="J93" s="228">
        <f t="shared" si="38"/>
        <v>80</v>
      </c>
      <c r="K93" s="41">
        <f t="shared" si="18"/>
        <v>1</v>
      </c>
      <c r="L93" s="216">
        <f t="shared" si="19"/>
        <v>5.2369041990266654</v>
      </c>
      <c r="M93" s="216">
        <f t="shared" si="4"/>
        <v>5.1969041990266653</v>
      </c>
      <c r="N93" s="41">
        <f t="shared" si="20"/>
        <v>0.293881144710749</v>
      </c>
      <c r="O93" s="41">
        <f t="shared" si="21"/>
        <v>7.2842065144990711</v>
      </c>
      <c r="P93" s="229">
        <f t="shared" si="22"/>
        <v>84.542179295615909</v>
      </c>
      <c r="Q93" s="41">
        <f t="shared" si="23"/>
        <v>553.94953377261845</v>
      </c>
      <c r="R93" s="41">
        <f t="shared" si="24"/>
        <v>1109.0424060299033</v>
      </c>
      <c r="S93" s="216">
        <f t="shared" si="5"/>
        <v>6.8570891967803235E-2</v>
      </c>
      <c r="T93" s="216">
        <f t="shared" si="6"/>
        <v>0.31551638463567361</v>
      </c>
      <c r="U93" s="231">
        <f t="shared" si="25"/>
        <v>5.0769041990266652</v>
      </c>
      <c r="V93" s="231">
        <f t="shared" si="7"/>
        <v>5.1169041990266653</v>
      </c>
      <c r="W93" s="41">
        <f t="shared" si="26"/>
        <v>-0.28842265755179142</v>
      </c>
      <c r="X93" s="41">
        <f t="shared" si="27"/>
        <v>525.12126037516941</v>
      </c>
      <c r="Y93" s="41">
        <f t="shared" si="28"/>
        <v>81.959365705747217</v>
      </c>
      <c r="Z93" s="41">
        <f t="shared" si="29"/>
        <v>1096.8473510201568</v>
      </c>
      <c r="AA93" s="231">
        <f t="shared" si="8"/>
        <v>6.5725085697560179E-2</v>
      </c>
      <c r="AB93" s="231">
        <f t="shared" si="30"/>
        <v>-0.30871283509430114</v>
      </c>
      <c r="AC93" s="41">
        <f t="shared" si="31"/>
        <v>0.31551638463567361</v>
      </c>
      <c r="AD93" s="41">
        <f t="shared" si="9"/>
        <v>0.25355260105549166</v>
      </c>
      <c r="AE93" s="41">
        <f t="shared" si="32"/>
        <v>-1.5584747280483367E-2</v>
      </c>
      <c r="AF93" s="41">
        <f t="shared" si="10"/>
        <v>742.11833187596005</v>
      </c>
      <c r="AG93" s="41">
        <f t="shared" si="11"/>
        <v>732.44123538207316</v>
      </c>
      <c r="AH93" s="41">
        <f t="shared" si="33"/>
        <v>5.2370383892210803</v>
      </c>
      <c r="AI93" s="41">
        <f t="shared" si="12"/>
        <v>284.49442773351109</v>
      </c>
      <c r="AJ93" s="41">
        <f t="shared" si="34"/>
        <v>2.5461309269296941</v>
      </c>
      <c r="AK93" s="8">
        <f t="shared" si="36"/>
        <v>2.5669449494231253</v>
      </c>
      <c r="AL93" s="42">
        <f t="shared" si="37"/>
        <v>0.69542832430627188</v>
      </c>
      <c r="AZ93" s="8"/>
    </row>
    <row r="94" spans="1:52" ht="15" x14ac:dyDescent="0.15">
      <c r="A94" s="40"/>
      <c r="B94" s="41">
        <f t="shared" ref="B94:D125" si="39">AF93</f>
        <v>742.11833187596005</v>
      </c>
      <c r="C94" s="41">
        <f t="shared" si="39"/>
        <v>732.44123538207316</v>
      </c>
      <c r="D94" s="41">
        <f t="shared" si="39"/>
        <v>5.2370383892210803</v>
      </c>
      <c r="E94" s="41">
        <f t="shared" si="35"/>
        <v>16</v>
      </c>
      <c r="F94" s="41">
        <f t="shared" si="14"/>
        <v>16</v>
      </c>
      <c r="G94" s="41">
        <f t="shared" si="15"/>
        <v>678.93562570266522</v>
      </c>
      <c r="H94" s="25">
        <f t="shared" si="16"/>
        <v>0.08</v>
      </c>
      <c r="I94" s="227">
        <f t="shared" si="17"/>
        <v>7.7416771951095145</v>
      </c>
      <c r="J94" s="228">
        <f t="shared" si="38"/>
        <v>80</v>
      </c>
      <c r="K94" s="41">
        <f t="shared" si="18"/>
        <v>1</v>
      </c>
      <c r="L94" s="216">
        <f t="shared" si="19"/>
        <v>5.3170383892210804</v>
      </c>
      <c r="M94" s="216">
        <f t="shared" si="4"/>
        <v>5.2770383892210804</v>
      </c>
      <c r="N94" s="41">
        <f t="shared" si="20"/>
        <v>0.29845552772049544</v>
      </c>
      <c r="O94" s="41">
        <f t="shared" si="21"/>
        <v>7.2814747048712229</v>
      </c>
      <c r="P94" s="229">
        <f t="shared" si="22"/>
        <v>86.278885338087946</v>
      </c>
      <c r="Q94" s="41">
        <f t="shared" si="23"/>
        <v>583.72979626324479</v>
      </c>
      <c r="R94" s="41">
        <f t="shared" si="24"/>
        <v>1116.7504702265664</v>
      </c>
      <c r="S94" s="216">
        <f t="shared" si="5"/>
        <v>7.1785441061831962E-2</v>
      </c>
      <c r="T94" s="216">
        <f t="shared" si="6"/>
        <v>0.32153721878906311</v>
      </c>
      <c r="U94" s="231">
        <f t="shared" si="25"/>
        <v>5.1570383892210803</v>
      </c>
      <c r="V94" s="231">
        <f t="shared" si="7"/>
        <v>5.1970383892210803</v>
      </c>
      <c r="W94" s="41">
        <f t="shared" si="26"/>
        <v>-0.29289681254866906</v>
      </c>
      <c r="X94" s="41">
        <f t="shared" si="27"/>
        <v>553.99864301413038</v>
      </c>
      <c r="Y94" s="41">
        <f t="shared" si="28"/>
        <v>83.682735474609359</v>
      </c>
      <c r="Z94" s="41">
        <f t="shared" si="29"/>
        <v>1105.0852153702626</v>
      </c>
      <c r="AA94" s="231">
        <f t="shared" si="8"/>
        <v>6.8848358023750403E-2</v>
      </c>
      <c r="AB94" s="231">
        <f t="shared" si="30"/>
        <v>-0.31455329008176719</v>
      </c>
      <c r="AC94" s="41">
        <f t="shared" ref="AC94:AC125" si="40">delta_z(N94,S94,H94,AE93,AB94)</f>
        <v>0.32153721878906311</v>
      </c>
      <c r="AD94" s="41">
        <f t="shared" si="9"/>
        <v>0.24880478938421779</v>
      </c>
      <c r="AE94" s="41">
        <f t="shared" si="32"/>
        <v>-1.490553273931769E-2</v>
      </c>
      <c r="AF94" s="41">
        <f t="shared" si="10"/>
        <v>742.09525018489148</v>
      </c>
      <c r="AG94" s="41">
        <f t="shared" si="11"/>
        <v>732.11969816328406</v>
      </c>
      <c r="AH94" s="41">
        <f t="shared" si="33"/>
        <v>5.3171840157948527</v>
      </c>
      <c r="AI94" s="41">
        <f t="shared" si="12"/>
        <v>287.9221700473783</v>
      </c>
      <c r="AJ94" s="41">
        <f t="shared" si="34"/>
        <v>2.6261093074984103</v>
      </c>
      <c r="AK94" s="8">
        <f t="shared" si="36"/>
        <v>2.7537187282501314</v>
      </c>
      <c r="AL94" s="42">
        <f t="shared" si="37"/>
        <v>0.7184620979100621</v>
      </c>
      <c r="AZ94" s="8"/>
    </row>
    <row r="95" spans="1:52" ht="15" x14ac:dyDescent="0.15">
      <c r="A95" s="40"/>
      <c r="B95" s="41">
        <f t="shared" si="39"/>
        <v>742.09525018489148</v>
      </c>
      <c r="C95" s="41">
        <f t="shared" si="39"/>
        <v>732.11969816328406</v>
      </c>
      <c r="D95" s="41">
        <f t="shared" si="39"/>
        <v>5.3171840157948527</v>
      </c>
      <c r="E95" s="41">
        <f t="shared" si="35"/>
        <v>16</v>
      </c>
      <c r="F95" s="41">
        <f t="shared" si="14"/>
        <v>16</v>
      </c>
      <c r="G95" s="41">
        <f t="shared" si="15"/>
        <v>710.10584065114813</v>
      </c>
      <c r="H95" s="25">
        <f t="shared" ref="H95:H126" si="41">dv(S94)</f>
        <v>0.08</v>
      </c>
      <c r="I95" s="227">
        <f t="shared" si="17"/>
        <v>7.9804416172859423</v>
      </c>
      <c r="J95" s="228">
        <f t="shared" si="38"/>
        <v>80</v>
      </c>
      <c r="K95" s="41">
        <f t="shared" si="18"/>
        <v>1</v>
      </c>
      <c r="L95" s="216">
        <f t="shared" si="19"/>
        <v>5.3971840157948527</v>
      </c>
      <c r="M95" s="216">
        <f t="shared" si="4"/>
        <v>5.3571840157948527</v>
      </c>
      <c r="N95" s="41">
        <f t="shared" si="20"/>
        <v>0.30303133645838187</v>
      </c>
      <c r="O95" s="41">
        <f t="shared" si="21"/>
        <v>7.2785602566789649</v>
      </c>
      <c r="P95" s="229">
        <f t="shared" si="22"/>
        <v>88.024639641540233</v>
      </c>
      <c r="Q95" s="41">
        <f t="shared" si="23"/>
        <v>614.43283398227504</v>
      </c>
      <c r="R95" s="41">
        <f t="shared" si="24"/>
        <v>1124.1327690234416</v>
      </c>
      <c r="S95" s="216">
        <f t="shared" si="5"/>
        <v>7.5095052593650832E-2</v>
      </c>
      <c r="T95" s="216">
        <f t="shared" si="6"/>
        <v>0.32763511246009974</v>
      </c>
      <c r="U95" s="231">
        <f t="shared" si="25"/>
        <v>5.2371840157948526</v>
      </c>
      <c r="V95" s="231">
        <f t="shared" si="7"/>
        <v>5.2771840157948526</v>
      </c>
      <c r="W95" s="41">
        <f t="shared" si="26"/>
        <v>-0.29737083318272539</v>
      </c>
      <c r="X95" s="41">
        <f t="shared" si="27"/>
        <v>583.78474717873928</v>
      </c>
      <c r="Y95" s="41">
        <f t="shared" si="28"/>
        <v>85.415286853482101</v>
      </c>
      <c r="Z95" s="41">
        <f t="shared" si="29"/>
        <v>1112.9645890891759</v>
      </c>
      <c r="AA95" s="231">
        <f t="shared" si="8"/>
        <v>7.2065252947640393E-2</v>
      </c>
      <c r="AB95" s="231">
        <f t="shared" si="30"/>
        <v>-0.32046524190126696</v>
      </c>
      <c r="AC95" s="41">
        <f t="shared" si="40"/>
        <v>0.32763511246009974</v>
      </c>
      <c r="AD95" s="41">
        <f t="shared" si="9"/>
        <v>0.24417407340534239</v>
      </c>
      <c r="AE95" s="41">
        <f t="shared" si="32"/>
        <v>-1.4266522943036711E-2</v>
      </c>
      <c r="AF95" s="41">
        <f t="shared" si="10"/>
        <v>742.07064640888973</v>
      </c>
      <c r="AG95" s="41">
        <f t="shared" si="11"/>
        <v>731.79206305082391</v>
      </c>
      <c r="AH95" s="41">
        <f t="shared" si="33"/>
        <v>5.3973409436171993</v>
      </c>
      <c r="AI95" s="41">
        <f t="shared" si="12"/>
        <v>291.45588625151765</v>
      </c>
      <c r="AJ95" s="41">
        <f t="shared" si="34"/>
        <v>2.7070692759016097</v>
      </c>
      <c r="AK95" s="8">
        <f t="shared" si="36"/>
        <v>2.9515985127470303</v>
      </c>
      <c r="AL95" s="42">
        <f t="shared" si="37"/>
        <v>0.74177856881018356</v>
      </c>
      <c r="AZ95" s="8"/>
    </row>
    <row r="96" spans="1:52" ht="15" x14ac:dyDescent="0.15">
      <c r="A96" s="40"/>
      <c r="B96" s="41">
        <f t="shared" si="39"/>
        <v>742.07064640888973</v>
      </c>
      <c r="C96" s="41">
        <f t="shared" si="39"/>
        <v>731.79206305082391</v>
      </c>
      <c r="D96" s="41">
        <f t="shared" si="39"/>
        <v>5.3973409436171993</v>
      </c>
      <c r="E96" s="41">
        <f t="shared" si="35"/>
        <v>16</v>
      </c>
      <c r="F96" s="41">
        <f t="shared" si="14"/>
        <v>16</v>
      </c>
      <c r="G96" s="41">
        <f t="shared" si="15"/>
        <v>742.22031342929142</v>
      </c>
      <c r="H96" s="25">
        <f t="shared" si="41"/>
        <v>0.08</v>
      </c>
      <c r="I96" s="227">
        <f t="shared" si="17"/>
        <v>8.2228666864526527</v>
      </c>
      <c r="J96" s="228">
        <f t="shared" si="38"/>
        <v>80</v>
      </c>
      <c r="K96" s="41">
        <f t="shared" si="18"/>
        <v>1</v>
      </c>
      <c r="L96" s="216">
        <f t="shared" si="19"/>
        <v>5.4773409436171994</v>
      </c>
      <c r="M96" s="216">
        <f t="shared" si="4"/>
        <v>5.4373409436171993</v>
      </c>
      <c r="N96" s="41">
        <f t="shared" si="20"/>
        <v>0.30760856353823129</v>
      </c>
      <c r="O96" s="41">
        <f t="shared" si="21"/>
        <v>7.27545361989581</v>
      </c>
      <c r="P96" s="229">
        <f t="shared" si="22"/>
        <v>89.779355381132532</v>
      </c>
      <c r="Q96" s="41">
        <f t="shared" si="23"/>
        <v>646.07294020813413</v>
      </c>
      <c r="R96" s="41">
        <f t="shared" si="24"/>
        <v>1131.2089055019301</v>
      </c>
      <c r="S96" s="216">
        <f t="shared" si="5"/>
        <v>7.8501627325888945E-2</v>
      </c>
      <c r="T96" s="216">
        <f t="shared" si="6"/>
        <v>0.33381346365873338</v>
      </c>
      <c r="U96" s="231">
        <f t="shared" si="25"/>
        <v>5.3173409436171992</v>
      </c>
      <c r="V96" s="231">
        <f t="shared" si="7"/>
        <v>5.3573409436171993</v>
      </c>
      <c r="W96" s="41">
        <f t="shared" si="26"/>
        <v>-0.30184471158151638</v>
      </c>
      <c r="X96" s="41">
        <f t="shared" si="27"/>
        <v>614.49386176721111</v>
      </c>
      <c r="Y96" s="41">
        <f t="shared" si="28"/>
        <v>87.156929716740862</v>
      </c>
      <c r="Z96" s="41">
        <f t="shared" si="29"/>
        <v>1120.5076827006746</v>
      </c>
      <c r="AA96" s="231">
        <f t="shared" si="8"/>
        <v>7.5377657002679774E-2</v>
      </c>
      <c r="AB96" s="231">
        <f t="shared" si="30"/>
        <v>-0.3264518901879826</v>
      </c>
      <c r="AC96" s="41">
        <f t="shared" si="40"/>
        <v>0.33381346365873338</v>
      </c>
      <c r="AD96" s="41">
        <f t="shared" si="9"/>
        <v>0.23965480338380296</v>
      </c>
      <c r="AE96" s="41">
        <f t="shared" si="32"/>
        <v>-1.3664766044420407E-2</v>
      </c>
      <c r="AF96" s="41">
        <f t="shared" si="10"/>
        <v>742.04444150876918</v>
      </c>
      <c r="AG96" s="41">
        <f t="shared" si="11"/>
        <v>731.45824958716514</v>
      </c>
      <c r="AH96" s="41">
        <f t="shared" si="33"/>
        <v>5.4775090434858837</v>
      </c>
      <c r="AI96" s="41">
        <f t="shared" si="12"/>
        <v>295.09444456735122</v>
      </c>
      <c r="AJ96" s="41">
        <f t="shared" si="34"/>
        <v>2.789039954948096</v>
      </c>
      <c r="AK96" s="8">
        <f t="shared" si="36"/>
        <v>3.1611468013780128</v>
      </c>
      <c r="AL96" s="42">
        <f t="shared" si="37"/>
        <v>0.76538612437557163</v>
      </c>
      <c r="AZ96" s="8"/>
    </row>
    <row r="97" spans="1:52" ht="15" x14ac:dyDescent="0.15">
      <c r="A97" s="40"/>
      <c r="B97" s="41">
        <f t="shared" si="39"/>
        <v>742.04444150876918</v>
      </c>
      <c r="C97" s="41">
        <f t="shared" si="39"/>
        <v>731.45824958716514</v>
      </c>
      <c r="D97" s="41">
        <f t="shared" si="39"/>
        <v>5.4775090434858837</v>
      </c>
      <c r="E97" s="41">
        <f t="shared" si="35"/>
        <v>16</v>
      </c>
      <c r="F97" s="41">
        <f t="shared" si="14"/>
        <v>16</v>
      </c>
      <c r="G97" s="41">
        <f t="shared" si="15"/>
        <v>775.29334994381327</v>
      </c>
      <c r="H97" s="25">
        <f t="shared" si="41"/>
        <v>0.08</v>
      </c>
      <c r="I97" s="227">
        <f t="shared" si="17"/>
        <v>8.4689535372832321</v>
      </c>
      <c r="J97" s="228">
        <f t="shared" si="38"/>
        <v>80</v>
      </c>
      <c r="K97" s="41">
        <f t="shared" si="18"/>
        <v>1</v>
      </c>
      <c r="L97" s="216">
        <f t="shared" si="19"/>
        <v>5.5575090434858838</v>
      </c>
      <c r="M97" s="216">
        <f t="shared" si="4"/>
        <v>5.5175090434858838</v>
      </c>
      <c r="N97" s="41">
        <f t="shared" si="20"/>
        <v>0.3121872019073173</v>
      </c>
      <c r="O97" s="41">
        <f t="shared" si="21"/>
        <v>7.2721448145072562</v>
      </c>
      <c r="P97" s="229">
        <f t="shared" si="22"/>
        <v>91.542947881648374</v>
      </c>
      <c r="Q97" s="41">
        <f t="shared" si="23"/>
        <v>678.66441623577077</v>
      </c>
      <c r="R97" s="41">
        <f t="shared" si="24"/>
        <v>1137.9969600466045</v>
      </c>
      <c r="S97" s="216">
        <f t="shared" si="5"/>
        <v>8.2007100746641762E-2</v>
      </c>
      <c r="T97" s="216">
        <f t="shared" si="6"/>
        <v>0.34007583518481693</v>
      </c>
      <c r="U97" s="231">
        <f t="shared" si="25"/>
        <v>5.3975090434858837</v>
      </c>
      <c r="V97" s="231">
        <f t="shared" si="7"/>
        <v>5.4375090434858837</v>
      </c>
      <c r="W97" s="41">
        <f t="shared" si="26"/>
        <v>-0.30631844020860299</v>
      </c>
      <c r="X97" s="41">
        <f t="shared" si="27"/>
        <v>646.14028371697657</v>
      </c>
      <c r="Y97" s="41">
        <f t="shared" si="28"/>
        <v>88.907576216939461</v>
      </c>
      <c r="Z97" s="41">
        <f t="shared" si="29"/>
        <v>1127.7349309170722</v>
      </c>
      <c r="AA97" s="231">
        <f t="shared" si="8"/>
        <v>7.878749031088024E-2</v>
      </c>
      <c r="AB97" s="231">
        <f t="shared" si="30"/>
        <v>-0.33251658763511127</v>
      </c>
      <c r="AC97" s="41">
        <f t="shared" si="40"/>
        <v>0.34007583518481693</v>
      </c>
      <c r="AD97" s="41">
        <f t="shared" si="9"/>
        <v>0.23524164825331786</v>
      </c>
      <c r="AE97" s="41">
        <f t="shared" si="32"/>
        <v>-1.3097567027873675E-2</v>
      </c>
      <c r="AF97" s="41">
        <f t="shared" si="10"/>
        <v>742.0165528754917</v>
      </c>
      <c r="AG97" s="41">
        <f t="shared" si="11"/>
        <v>731.11817375198029</v>
      </c>
      <c r="AH97" s="41">
        <f t="shared" si="33"/>
        <v>5.5576881917873227</v>
      </c>
      <c r="AI97" s="41">
        <f t="shared" si="12"/>
        <v>298.83720881898472</v>
      </c>
      <c r="AJ97" s="41">
        <f t="shared" si="34"/>
        <v>2.8720502907311474</v>
      </c>
      <c r="AK97" s="8">
        <f t="shared" si="36"/>
        <v>3.3829498481719744</v>
      </c>
      <c r="AL97" s="42">
        <f t="shared" si="37"/>
        <v>0.78929310108109041</v>
      </c>
      <c r="AZ97" s="8"/>
    </row>
    <row r="98" spans="1:52" ht="15" x14ac:dyDescent="0.15">
      <c r="A98" s="40"/>
      <c r="B98" s="41">
        <f t="shared" si="39"/>
        <v>742.0165528754917</v>
      </c>
      <c r="C98" s="41">
        <f t="shared" si="39"/>
        <v>731.11817375198029</v>
      </c>
      <c r="D98" s="41">
        <f t="shared" si="39"/>
        <v>5.5576881917873227</v>
      </c>
      <c r="E98" s="41">
        <f t="shared" si="35"/>
        <v>16</v>
      </c>
      <c r="F98" s="41">
        <f t="shared" si="14"/>
        <v>16</v>
      </c>
      <c r="G98" s="41">
        <f t="shared" si="15"/>
        <v>809.3392640889806</v>
      </c>
      <c r="H98" s="25">
        <f t="shared" si="41"/>
        <v>0.08</v>
      </c>
      <c r="I98" s="227">
        <f t="shared" si="17"/>
        <v>8.7187032988091229</v>
      </c>
      <c r="J98" s="228">
        <f t="shared" si="38"/>
        <v>80</v>
      </c>
      <c r="K98" s="41">
        <f t="shared" si="18"/>
        <v>1</v>
      </c>
      <c r="L98" s="216">
        <f t="shared" si="19"/>
        <v>5.6376881917873227</v>
      </c>
      <c r="M98" s="216">
        <f t="shared" si="4"/>
        <v>5.5976881917873227</v>
      </c>
      <c r="N98" s="41">
        <f t="shared" si="20"/>
        <v>0.31676724482722918</v>
      </c>
      <c r="O98" s="41">
        <f t="shared" si="21"/>
        <v>7.2686234097454188</v>
      </c>
      <c r="P98" s="229">
        <f t="shared" si="22"/>
        <v>93.315334534199778</v>
      </c>
      <c r="Q98" s="41">
        <f t="shared" si="23"/>
        <v>712.22157135690816</v>
      </c>
      <c r="R98" s="41">
        <f t="shared" si="24"/>
        <v>1144.5136345284798</v>
      </c>
      <c r="S98" s="216">
        <f t="shared" si="5"/>
        <v>8.5613447164300235E-2</v>
      </c>
      <c r="T98" s="216">
        <f t="shared" si="6"/>
        <v>0.34642596596031422</v>
      </c>
      <c r="U98" s="231">
        <f t="shared" si="25"/>
        <v>5.4776881917873226</v>
      </c>
      <c r="V98" s="231">
        <f t="shared" si="7"/>
        <v>5.5176881917873226</v>
      </c>
      <c r="W98" s="41">
        <f t="shared" si="26"/>
        <v>-0.31079201184428484</v>
      </c>
      <c r="X98" s="41">
        <f t="shared" si="27"/>
        <v>678.73831798390813</v>
      </c>
      <c r="Y98" s="41">
        <f t="shared" si="28"/>
        <v>90.667140694736275</v>
      </c>
      <c r="Z98" s="41">
        <f t="shared" si="29"/>
        <v>1134.6651656584709</v>
      </c>
      <c r="AA98" s="231">
        <f t="shared" si="8"/>
        <v>8.2296710675891255E-2</v>
      </c>
      <c r="AB98" s="231">
        <f t="shared" si="30"/>
        <v>-0.33866285046573619</v>
      </c>
      <c r="AC98" s="41">
        <f t="shared" si="40"/>
        <v>0.34642596596031422</v>
      </c>
      <c r="AD98" s="41">
        <f t="shared" si="9"/>
        <v>0.23092957185883872</v>
      </c>
      <c r="AE98" s="41">
        <f t="shared" si="32"/>
        <v>-1.2562461998748754E-2</v>
      </c>
      <c r="AF98" s="41">
        <f t="shared" si="10"/>
        <v>741.98689415435865</v>
      </c>
      <c r="AG98" s="41">
        <f t="shared" si="11"/>
        <v>730.77174778602</v>
      </c>
      <c r="AH98" s="41">
        <f t="shared" si="33"/>
        <v>5.6378782701806358</v>
      </c>
      <c r="AI98" s="41">
        <f t="shared" si="12"/>
        <v>302.68400087958395</v>
      </c>
      <c r="AJ98" s="41">
        <f t="shared" si="34"/>
        <v>2.956129179864365</v>
      </c>
      <c r="AK98" s="8">
        <f t="shared" si="36"/>
        <v>3.617618741188303</v>
      </c>
      <c r="AL98" s="42">
        <f t="shared" si="37"/>
        <v>0.81350782115145714</v>
      </c>
      <c r="AZ98" s="8"/>
    </row>
    <row r="99" spans="1:52" ht="15" x14ac:dyDescent="0.15">
      <c r="A99" s="40"/>
      <c r="B99" s="41">
        <f t="shared" si="39"/>
        <v>741.98689415435865</v>
      </c>
      <c r="C99" s="41">
        <f t="shared" si="39"/>
        <v>730.77174778602</v>
      </c>
      <c r="D99" s="41">
        <f t="shared" si="39"/>
        <v>5.6378782701806358</v>
      </c>
      <c r="E99" s="41">
        <f t="shared" si="35"/>
        <v>16</v>
      </c>
      <c r="F99" s="41">
        <f t="shared" si="14"/>
        <v>16</v>
      </c>
      <c r="G99" s="41">
        <f t="shared" si="15"/>
        <v>844.37237772827598</v>
      </c>
      <c r="H99" s="25">
        <f t="shared" si="41"/>
        <v>0.08</v>
      </c>
      <c r="I99" s="227">
        <f t="shared" si="17"/>
        <v>8.9721170946709208</v>
      </c>
      <c r="J99" s="228">
        <f t="shared" si="38"/>
        <v>80</v>
      </c>
      <c r="K99" s="41">
        <f t="shared" si="18"/>
        <v>1</v>
      </c>
      <c r="L99" s="216">
        <f t="shared" si="19"/>
        <v>5.7178782701806359</v>
      </c>
      <c r="M99" s="216">
        <f t="shared" si="4"/>
        <v>5.6778782701806358</v>
      </c>
      <c r="N99" s="41">
        <f t="shared" si="20"/>
        <v>0.32134868585612608</v>
      </c>
      <c r="O99" s="41">
        <f t="shared" si="21"/>
        <v>7.2648785018903528</v>
      </c>
      <c r="P99" s="229">
        <f t="shared" si="22"/>
        <v>95.096434717297242</v>
      </c>
      <c r="Q99" s="41">
        <f t="shared" si="23"/>
        <v>746.75872284124296</v>
      </c>
      <c r="R99" s="41">
        <f t="shared" si="24"/>
        <v>1150.7743804577099</v>
      </c>
      <c r="S99" s="216">
        <f t="shared" si="5"/>
        <v>8.9322683921807977E-2</v>
      </c>
      <c r="T99" s="216">
        <f t="shared" si="6"/>
        <v>0.35286778333296559</v>
      </c>
      <c r="U99" s="231">
        <f t="shared" si="25"/>
        <v>5.5578782701806357</v>
      </c>
      <c r="V99" s="231">
        <f t="shared" si="7"/>
        <v>5.5978782701806358</v>
      </c>
      <c r="W99" s="41">
        <f t="shared" si="26"/>
        <v>-0.31526541956766252</v>
      </c>
      <c r="X99" s="41">
        <f t="shared" si="27"/>
        <v>712.30227752255507</v>
      </c>
      <c r="Y99" s="41">
        <f t="shared" si="28"/>
        <v>92.435539593634445</v>
      </c>
      <c r="Z99" s="41">
        <f t="shared" si="29"/>
        <v>1141.3157692863958</v>
      </c>
      <c r="AA99" s="231">
        <f t="shared" si="8"/>
        <v>8.5907317776445544E-2</v>
      </c>
      <c r="AB99" s="231">
        <f t="shared" si="30"/>
        <v>-0.34489436979275573</v>
      </c>
      <c r="AC99" s="41">
        <f t="shared" si="40"/>
        <v>0.35286778333296559</v>
      </c>
      <c r="AD99" s="41">
        <f t="shared" si="9"/>
        <v>0.22671381117417597</v>
      </c>
      <c r="AE99" s="41">
        <f t="shared" si="32"/>
        <v>-1.2057195388699779E-2</v>
      </c>
      <c r="AF99" s="41">
        <f t="shared" si="10"/>
        <v>741.95537505688185</v>
      </c>
      <c r="AG99" s="41">
        <f t="shared" si="11"/>
        <v>730.41888000268705</v>
      </c>
      <c r="AH99" s="41">
        <f t="shared" si="33"/>
        <v>5.7180791653038119</v>
      </c>
      <c r="AI99" s="41">
        <f t="shared" si="12"/>
        <v>306.63507054494528</v>
      </c>
      <c r="AJ99" s="41">
        <f t="shared" si="34"/>
        <v>3.0413055883490721</v>
      </c>
      <c r="AK99" s="8">
        <f t="shared" si="36"/>
        <v>3.8657905435270217</v>
      </c>
      <c r="AL99" s="42">
        <f t="shared" si="37"/>
        <v>0.83803862679505281</v>
      </c>
      <c r="AZ99" s="8"/>
    </row>
    <row r="100" spans="1:52" ht="15" x14ac:dyDescent="0.15">
      <c r="A100" s="40"/>
      <c r="B100" s="41">
        <f t="shared" si="39"/>
        <v>741.95537505688185</v>
      </c>
      <c r="C100" s="41">
        <f t="shared" si="39"/>
        <v>730.41888000268705</v>
      </c>
      <c r="D100" s="41">
        <f t="shared" si="39"/>
        <v>5.7180791653038119</v>
      </c>
      <c r="E100" s="41">
        <f t="shared" si="35"/>
        <v>16</v>
      </c>
      <c r="F100" s="41">
        <f t="shared" si="14"/>
        <v>16</v>
      </c>
      <c r="G100" s="41">
        <f t="shared" si="15"/>
        <v>880.40702067699681</v>
      </c>
      <c r="H100" s="25">
        <f t="shared" si="41"/>
        <v>0.08</v>
      </c>
      <c r="I100" s="227">
        <f t="shared" si="17"/>
        <v>9.2291960433558415</v>
      </c>
      <c r="J100" s="228">
        <f t="shared" si="38"/>
        <v>80</v>
      </c>
      <c r="K100" s="41">
        <f t="shared" si="18"/>
        <v>1</v>
      </c>
      <c r="L100" s="216">
        <f t="shared" si="19"/>
        <v>5.798079165303812</v>
      </c>
      <c r="M100" s="216">
        <f t="shared" si="4"/>
        <v>5.7580791653038119</v>
      </c>
      <c r="N100" s="41">
        <f t="shared" si="20"/>
        <v>0.32593151883214233</v>
      </c>
      <c r="O100" s="41">
        <f t="shared" si="21"/>
        <v>7.2608986905156154</v>
      </c>
      <c r="P100" s="229">
        <f t="shared" si="22"/>
        <v>96.88616972200262</v>
      </c>
      <c r="Q100" s="41">
        <f t="shared" si="23"/>
        <v>782.29019591860674</v>
      </c>
      <c r="R100" s="41">
        <f t="shared" si="24"/>
        <v>1156.7935131439265</v>
      </c>
      <c r="S100" s="216">
        <f t="shared" si="5"/>
        <v>9.3136875774419786E-2</v>
      </c>
      <c r="T100" s="216">
        <f t="shared" si="6"/>
        <v>0.35940541645738766</v>
      </c>
      <c r="U100" s="231">
        <f t="shared" si="25"/>
        <v>5.6380791653038118</v>
      </c>
      <c r="V100" s="231">
        <f t="shared" si="7"/>
        <v>5.6780791653038118</v>
      </c>
      <c r="W100" s="41">
        <f t="shared" si="26"/>
        <v>-0.31973865674007129</v>
      </c>
      <c r="X100" s="41">
        <f t="shared" si="27"/>
        <v>746.84648326739159</v>
      </c>
      <c r="Y100" s="41">
        <f t="shared" si="28"/>
        <v>94.212691379216608</v>
      </c>
      <c r="Z100" s="41">
        <f t="shared" si="29"/>
        <v>1147.702810638151</v>
      </c>
      <c r="AA100" s="231">
        <f t="shared" si="8"/>
        <v>8.9621357507089716E-2</v>
      </c>
      <c r="AB100" s="231">
        <f t="shared" si="30"/>
        <v>-0.35121502396467003</v>
      </c>
      <c r="AC100" s="41">
        <f t="shared" si="40"/>
        <v>0.35940541645738766</v>
      </c>
      <c r="AD100" s="41">
        <f t="shared" si="9"/>
        <v>0.22258985629251105</v>
      </c>
      <c r="AE100" s="41">
        <f t="shared" si="32"/>
        <v>-1.1579699707580585E-2</v>
      </c>
      <c r="AF100" s="41">
        <f t="shared" si="10"/>
        <v>741.92190115925655</v>
      </c>
      <c r="AG100" s="41">
        <f t="shared" si="11"/>
        <v>730.05947458622961</v>
      </c>
      <c r="AH100" s="41">
        <f t="shared" si="33"/>
        <v>5.7982907684999274</v>
      </c>
      <c r="AI100" s="41">
        <f t="shared" si="12"/>
        <v>310.6910718064089</v>
      </c>
      <c r="AJ100" s="41">
        <f t="shared" si="34"/>
        <v>3.1276086638508525</v>
      </c>
      <c r="AK100" s="8">
        <f t="shared" si="36"/>
        <v>4.1281295025671456</v>
      </c>
      <c r="AL100" s="42">
        <f t="shared" si="37"/>
        <v>0.86289391253956549</v>
      </c>
      <c r="AZ100" s="8"/>
    </row>
    <row r="101" spans="1:52" ht="15" x14ac:dyDescent="0.15">
      <c r="A101" s="40"/>
      <c r="B101" s="41">
        <f t="shared" si="39"/>
        <v>741.92190115925655</v>
      </c>
      <c r="C101" s="41">
        <f t="shared" si="39"/>
        <v>730.05947458622961</v>
      </c>
      <c r="D101" s="41">
        <f t="shared" si="39"/>
        <v>5.7982907684999274</v>
      </c>
      <c r="E101" s="41">
        <f t="shared" si="35"/>
        <v>16</v>
      </c>
      <c r="F101" s="41">
        <f t="shared" si="14"/>
        <v>16</v>
      </c>
      <c r="G101" s="41">
        <f t="shared" si="15"/>
        <v>917.4575306856467</v>
      </c>
      <c r="H101" s="25">
        <f t="shared" si="41"/>
        <v>0.08</v>
      </c>
      <c r="I101" s="227">
        <f t="shared" si="17"/>
        <v>9.4899412584215508</v>
      </c>
      <c r="J101" s="228">
        <f t="shared" si="38"/>
        <v>80</v>
      </c>
      <c r="K101" s="41">
        <f t="shared" si="18"/>
        <v>1</v>
      </c>
      <c r="L101" s="216">
        <f t="shared" si="19"/>
        <v>5.8782907684999275</v>
      </c>
      <c r="M101" s="216">
        <f t="shared" si="4"/>
        <v>5.8382907684999275</v>
      </c>
      <c r="N101" s="41">
        <f t="shared" si="20"/>
        <v>0.3305157378580148</v>
      </c>
      <c r="O101" s="41">
        <f t="shared" si="21"/>
        <v>7.2566720530421271</v>
      </c>
      <c r="P101" s="229">
        <f t="shared" si="22"/>
        <v>98.684462680894597</v>
      </c>
      <c r="Q101" s="41">
        <f t="shared" si="23"/>
        <v>818.83032376194035</v>
      </c>
      <c r="R101" s="41">
        <f t="shared" si="24"/>
        <v>1162.5843136118101</v>
      </c>
      <c r="S101" s="216">
        <f t="shared" si="5"/>
        <v>9.7058139473443092E-2</v>
      </c>
      <c r="T101" s="216">
        <f t="shared" si="6"/>
        <v>0.36604321087215097</v>
      </c>
      <c r="U101" s="231">
        <f t="shared" si="25"/>
        <v>5.7182907684999273</v>
      </c>
      <c r="V101" s="231">
        <f t="shared" si="7"/>
        <v>5.7582907684999274</v>
      </c>
      <c r="W101" s="41">
        <f t="shared" si="26"/>
        <v>-0.32421171698952023</v>
      </c>
      <c r="X101" s="41">
        <f t="shared" si="27"/>
        <v>782.38526411493262</v>
      </c>
      <c r="Y101" s="41">
        <f t="shared" si="28"/>
        <v>95.998516462573633</v>
      </c>
      <c r="Z101" s="41">
        <f t="shared" si="29"/>
        <v>1153.841166069255</v>
      </c>
      <c r="AA101" s="231">
        <f t="shared" si="8"/>
        <v>9.3440926510705194E-2</v>
      </c>
      <c r="AB101" s="231">
        <f t="shared" si="30"/>
        <v>-0.35762889200551223</v>
      </c>
      <c r="AC101" s="41">
        <f t="shared" si="40"/>
        <v>0.36604321087215097</v>
      </c>
      <c r="AD101" s="41">
        <f t="shared" si="9"/>
        <v>0.21855343200981223</v>
      </c>
      <c r="AE101" s="41">
        <f t="shared" si="32"/>
        <v>-1.1128077525096078E-2</v>
      </c>
      <c r="AF101" s="41">
        <f t="shared" si="10"/>
        <v>741.88637368624245</v>
      </c>
      <c r="AG101" s="41">
        <f t="shared" si="11"/>
        <v>729.69343137535748</v>
      </c>
      <c r="AH101" s="41">
        <f t="shared" si="33"/>
        <v>5.8785129755620069</v>
      </c>
      <c r="AI101" s="41">
        <f t="shared" si="12"/>
        <v>314.85304470947273</v>
      </c>
      <c r="AJ101" s="41">
        <f t="shared" si="34"/>
        <v>3.2150678429368171</v>
      </c>
      <c r="AK101" s="8">
        <f t="shared" si="36"/>
        <v>4.4053283336108935</v>
      </c>
      <c r="AL101" s="42">
        <f t="shared" si="37"/>
        <v>0.88808215611632335</v>
      </c>
      <c r="AZ101" s="8"/>
    </row>
    <row r="102" spans="1:52" ht="15" x14ac:dyDescent="0.15">
      <c r="A102" s="40"/>
      <c r="B102" s="41">
        <f t="shared" si="39"/>
        <v>741.88637368624245</v>
      </c>
      <c r="C102" s="41">
        <f t="shared" si="39"/>
        <v>729.69343137535748</v>
      </c>
      <c r="D102" s="41">
        <f t="shared" si="39"/>
        <v>5.8785129755620069</v>
      </c>
      <c r="E102" s="41">
        <f t="shared" si="35"/>
        <v>16</v>
      </c>
      <c r="F102" s="41">
        <f t="shared" si="14"/>
        <v>16</v>
      </c>
      <c r="G102" s="41">
        <f t="shared" si="15"/>
        <v>955.53825342415598</v>
      </c>
      <c r="H102" s="25">
        <f t="shared" si="41"/>
        <v>0.08</v>
      </c>
      <c r="I102" s="227">
        <f t="shared" si="17"/>
        <v>9.7543538487079786</v>
      </c>
      <c r="J102" s="228">
        <f t="shared" si="38"/>
        <v>80</v>
      </c>
      <c r="K102" s="41">
        <f t="shared" si="18"/>
        <v>1</v>
      </c>
      <c r="L102" s="216">
        <f t="shared" si="19"/>
        <v>5.958512975562007</v>
      </c>
      <c r="M102" s="216">
        <f t="shared" si="4"/>
        <v>5.918512975562007</v>
      </c>
      <c r="N102" s="41">
        <f t="shared" si="20"/>
        <v>0.33510133728673352</v>
      </c>
      <c r="O102" s="41">
        <f t="shared" si="21"/>
        <v>7.252186117449547</v>
      </c>
      <c r="P102" s="229">
        <f t="shared" si="22"/>
        <v>100.49123850060762</v>
      </c>
      <c r="Q102" s="41">
        <f t="shared" si="23"/>
        <v>856.39344747112409</v>
      </c>
      <c r="R102" s="41">
        <f t="shared" si="24"/>
        <v>1168.1591197746529</v>
      </c>
      <c r="S102" s="216">
        <f t="shared" si="5"/>
        <v>0.10108864859802032</v>
      </c>
      <c r="T102" s="216">
        <f t="shared" si="6"/>
        <v>0.37278574440526924</v>
      </c>
      <c r="U102" s="231">
        <f t="shared" si="25"/>
        <v>5.7985129755620068</v>
      </c>
      <c r="V102" s="231">
        <f t="shared" si="7"/>
        <v>5.8385129755620069</v>
      </c>
      <c r="W102" s="41">
        <f t="shared" si="26"/>
        <v>-0.32868459419625395</v>
      </c>
      <c r="X102" s="41">
        <f t="shared" si="27"/>
        <v>818.93295690674995</v>
      </c>
      <c r="Y102" s="41">
        <f t="shared" si="28"/>
        <v>97.792937127657439</v>
      </c>
      <c r="Z102" s="41">
        <f t="shared" si="29"/>
        <v>1159.744627393683</v>
      </c>
      <c r="AA102" s="231">
        <f t="shared" si="8"/>
        <v>9.7368176946263679E-2</v>
      </c>
      <c r="AB102" s="231">
        <f t="shared" si="30"/>
        <v>-0.3641402682704733</v>
      </c>
      <c r="AC102" s="41">
        <f t="shared" si="40"/>
        <v>0.37278574440526924</v>
      </c>
      <c r="AD102" s="41">
        <f t="shared" si="9"/>
        <v>0.21460048084089028</v>
      </c>
      <c r="AE102" s="41">
        <f t="shared" si="32"/>
        <v>-1.070058540799247E-2</v>
      </c>
      <c r="AF102" s="41">
        <f t="shared" si="10"/>
        <v>741.84868927912396</v>
      </c>
      <c r="AG102" s="41">
        <f t="shared" si="11"/>
        <v>729.32064563095219</v>
      </c>
      <c r="AH102" s="41">
        <f t="shared" si="33"/>
        <v>5.9587456864948534</v>
      </c>
      <c r="AI102" s="41">
        <f t="shared" si="12"/>
        <v>319.12240215800614</v>
      </c>
      <c r="AJ102" s="41">
        <f t="shared" si="34"/>
        <v>3.3037129546473745</v>
      </c>
      <c r="AK102" s="8">
        <f t="shared" si="36"/>
        <v>4.6981095846812497</v>
      </c>
      <c r="AL102" s="42">
        <f t="shared" si="37"/>
        <v>0.91361194828896386</v>
      </c>
      <c r="AZ102" s="8"/>
    </row>
    <row r="103" spans="1:52" ht="15" x14ac:dyDescent="0.15">
      <c r="A103" s="40"/>
      <c r="B103" s="41">
        <f t="shared" si="39"/>
        <v>741.84868927912396</v>
      </c>
      <c r="C103" s="41">
        <f t="shared" si="39"/>
        <v>729.32064563095219</v>
      </c>
      <c r="D103" s="41">
        <f t="shared" si="39"/>
        <v>5.9587456864948534</v>
      </c>
      <c r="E103" s="41">
        <f t="shared" si="35"/>
        <v>16</v>
      </c>
      <c r="F103" s="41">
        <f t="shared" si="14"/>
        <v>16</v>
      </c>
      <c r="G103" s="41">
        <f t="shared" si="15"/>
        <v>984.87046603898057</v>
      </c>
      <c r="H103" s="25">
        <f t="shared" si="41"/>
        <v>0.06</v>
      </c>
      <c r="I103" s="227">
        <f t="shared" si="17"/>
        <v>10.022434918537421</v>
      </c>
      <c r="J103" s="228">
        <f t="shared" si="38"/>
        <v>80</v>
      </c>
      <c r="K103" s="41">
        <f t="shared" si="18"/>
        <v>1</v>
      </c>
      <c r="L103" s="216">
        <f t="shared" si="19"/>
        <v>6.018745686494853</v>
      </c>
      <c r="M103" s="216">
        <f t="shared" si="4"/>
        <v>5.9887456864948536</v>
      </c>
      <c r="N103" s="41">
        <f t="shared" si="20"/>
        <v>0.25508859915913717</v>
      </c>
      <c r="O103" s="41">
        <f t="shared" si="21"/>
        <v>7.2474278329773858</v>
      </c>
      <c r="P103" s="229">
        <f t="shared" si="22"/>
        <v>101.96561538222238</v>
      </c>
      <c r="Q103" s="41">
        <f t="shared" si="23"/>
        <v>890.1260509715471</v>
      </c>
      <c r="R103" s="41">
        <f t="shared" si="24"/>
        <v>1172.5380696021086</v>
      </c>
      <c r="S103" s="216">
        <f t="shared" si="5"/>
        <v>0.10474677483769251</v>
      </c>
      <c r="T103" s="216">
        <f t="shared" si="6"/>
        <v>0.28493457715596626</v>
      </c>
      <c r="U103" s="231">
        <f t="shared" si="25"/>
        <v>5.8987456864948538</v>
      </c>
      <c r="V103" s="231">
        <f t="shared" si="7"/>
        <v>5.9287456864948531</v>
      </c>
      <c r="W103" s="41">
        <f t="shared" si="26"/>
        <v>-0.24954559648140417</v>
      </c>
      <c r="X103" s="41">
        <f t="shared" si="27"/>
        <v>861.25873343943931</v>
      </c>
      <c r="Y103" s="41">
        <f t="shared" si="28"/>
        <v>99.932705630663108</v>
      </c>
      <c r="Z103" s="41">
        <f t="shared" si="29"/>
        <v>1166.4608834219557</v>
      </c>
      <c r="AA103" s="231">
        <f t="shared" si="8"/>
        <v>0.10187780040385896</v>
      </c>
      <c r="AB103" s="231">
        <f t="shared" si="30"/>
        <v>-0.2778526091367271</v>
      </c>
      <c r="AC103" s="41">
        <f t="shared" si="40"/>
        <v>0.28493457715596626</v>
      </c>
      <c r="AD103" s="41">
        <f t="shared" si="9"/>
        <v>0.21057465400963765</v>
      </c>
      <c r="AE103" s="41">
        <f t="shared" si="32"/>
        <v>-1.2241758994754786E-2</v>
      </c>
      <c r="AF103" s="41">
        <f t="shared" si="10"/>
        <v>741.81884330112712</v>
      </c>
      <c r="AG103" s="41">
        <f t="shared" si="11"/>
        <v>729.03571105379626</v>
      </c>
      <c r="AH103" s="41">
        <f t="shared" si="33"/>
        <v>6.0191042125345069</v>
      </c>
      <c r="AI103" s="41">
        <f t="shared" si="12"/>
        <v>243.00667461710347</v>
      </c>
      <c r="AJ103" s="41">
        <f t="shared" si="34"/>
        <v>3.371214808707681</v>
      </c>
      <c r="AK103" s="8">
        <f t="shared" si="36"/>
        <v>4.9303117581152893</v>
      </c>
      <c r="AL103" s="42">
        <f t="shared" si="37"/>
        <v>0.93305248225833215</v>
      </c>
      <c r="AZ103" s="8"/>
    </row>
    <row r="104" spans="1:52" ht="15" x14ac:dyDescent="0.15">
      <c r="A104" s="40"/>
      <c r="B104" s="41">
        <f t="shared" si="39"/>
        <v>741.81884330112712</v>
      </c>
      <c r="C104" s="41">
        <f t="shared" si="39"/>
        <v>729.03571105379626</v>
      </c>
      <c r="D104" s="41">
        <f t="shared" si="39"/>
        <v>6.0191042125345069</v>
      </c>
      <c r="E104" s="41">
        <f t="shared" si="35"/>
        <v>16</v>
      </c>
      <c r="F104" s="41">
        <f t="shared" si="14"/>
        <v>16</v>
      </c>
      <c r="G104" s="41">
        <f t="shared" si="15"/>
        <v>1014.8002144148969</v>
      </c>
      <c r="H104" s="25">
        <f t="shared" si="41"/>
        <v>0.06</v>
      </c>
      <c r="I104" s="227">
        <f t="shared" si="17"/>
        <v>10.226505797864684</v>
      </c>
      <c r="J104" s="228">
        <f t="shared" si="38"/>
        <v>80</v>
      </c>
      <c r="K104" s="41">
        <f t="shared" si="18"/>
        <v>1</v>
      </c>
      <c r="L104" s="216">
        <f t="shared" si="19"/>
        <v>6.0791042125345065</v>
      </c>
      <c r="M104" s="216">
        <f t="shared" si="4"/>
        <v>6.0491042125345071</v>
      </c>
      <c r="N104" s="41">
        <f t="shared" si="20"/>
        <v>0.25768791920425826</v>
      </c>
      <c r="O104" s="41">
        <f t="shared" si="21"/>
        <v>7.2436592808223175</v>
      </c>
      <c r="P104" s="229">
        <f t="shared" si="22"/>
        <v>103.33538109834646</v>
      </c>
      <c r="Q104" s="41">
        <f t="shared" si="23"/>
        <v>919.75538771844663</v>
      </c>
      <c r="R104" s="41">
        <f t="shared" si="24"/>
        <v>1176.4763854864134</v>
      </c>
      <c r="S104" s="216">
        <f t="shared" si="5"/>
        <v>0.10792725014568263</v>
      </c>
      <c r="T104" s="216">
        <f t="shared" si="6"/>
        <v>0.28886424257028448</v>
      </c>
      <c r="U104" s="231">
        <f t="shared" si="25"/>
        <v>5.9591042125345073</v>
      </c>
      <c r="V104" s="231">
        <f t="shared" si="7"/>
        <v>5.9891042125345066</v>
      </c>
      <c r="W104" s="41">
        <f t="shared" si="26"/>
        <v>-0.25205791869129257</v>
      </c>
      <c r="X104" s="41">
        <f t="shared" si="27"/>
        <v>890.30029594312396</v>
      </c>
      <c r="Y104" s="41">
        <f t="shared" si="28"/>
        <v>101.29561663556998</v>
      </c>
      <c r="Z104" s="41">
        <f t="shared" si="29"/>
        <v>1170.5665465342984</v>
      </c>
      <c r="AA104" s="231">
        <f t="shared" si="8"/>
        <v>0.10499833084642676</v>
      </c>
      <c r="AB104" s="231">
        <f t="shared" si="30"/>
        <v>-0.28162843420132433</v>
      </c>
      <c r="AC104" s="41">
        <f t="shared" si="40"/>
        <v>0.28886424257028448</v>
      </c>
      <c r="AD104" s="41">
        <f t="shared" si="9"/>
        <v>0.20771002830300536</v>
      </c>
      <c r="AE104" s="41">
        <f t="shared" si="32"/>
        <v>-9.9847737853450188E-3</v>
      </c>
      <c r="AF104" s="41">
        <f t="shared" si="10"/>
        <v>741.78766697776109</v>
      </c>
      <c r="AG104" s="41">
        <f t="shared" si="11"/>
        <v>728.74684681122596</v>
      </c>
      <c r="AH104" s="41">
        <f t="shared" si="33"/>
        <v>6.079469369159205</v>
      </c>
      <c r="AI104" s="41">
        <f t="shared" si="12"/>
        <v>245.53339627879888</v>
      </c>
      <c r="AJ104" s="41">
        <f t="shared" si="34"/>
        <v>3.4394185298962361</v>
      </c>
      <c r="AK104" s="8">
        <f t="shared" si="36"/>
        <v>5.1721303485365233</v>
      </c>
      <c r="AL104" s="42">
        <f t="shared" si="37"/>
        <v>0.95269515396063609</v>
      </c>
      <c r="AZ104" s="8"/>
    </row>
    <row r="105" spans="1:52" ht="15" x14ac:dyDescent="0.15">
      <c r="A105" s="40"/>
      <c r="B105" s="41">
        <f t="shared" si="39"/>
        <v>741.78766697776109</v>
      </c>
      <c r="C105" s="41">
        <f t="shared" si="39"/>
        <v>728.74684681122596</v>
      </c>
      <c r="D105" s="41">
        <f t="shared" si="39"/>
        <v>6.079469369159205</v>
      </c>
      <c r="E105" s="41">
        <f t="shared" si="35"/>
        <v>16</v>
      </c>
      <c r="F105" s="41">
        <f t="shared" si="14"/>
        <v>16</v>
      </c>
      <c r="G105" s="41">
        <f t="shared" si="15"/>
        <v>1045.3336414978071</v>
      </c>
      <c r="H105" s="25">
        <f t="shared" si="41"/>
        <v>0.06</v>
      </c>
      <c r="I105" s="227">
        <f t="shared" si="17"/>
        <v>10.432656133228102</v>
      </c>
      <c r="J105" s="228">
        <f t="shared" si="38"/>
        <v>80</v>
      </c>
      <c r="K105" s="41">
        <f t="shared" si="18"/>
        <v>1</v>
      </c>
      <c r="L105" s="216">
        <f t="shared" si="19"/>
        <v>6.1394693691592046</v>
      </c>
      <c r="M105" s="216">
        <f t="shared" si="4"/>
        <v>6.1094693691592052</v>
      </c>
      <c r="N105" s="41">
        <f t="shared" si="20"/>
        <v>0.26028796326322734</v>
      </c>
      <c r="O105" s="41">
        <f t="shared" si="21"/>
        <v>7.2397227503919677</v>
      </c>
      <c r="P105" s="229">
        <f t="shared" si="22"/>
        <v>104.70985957018765</v>
      </c>
      <c r="Q105" s="41">
        <f t="shared" si="23"/>
        <v>949.98530592664019</v>
      </c>
      <c r="R105" s="41">
        <f t="shared" si="24"/>
        <v>1180.3083178589911</v>
      </c>
      <c r="S105" s="216">
        <f t="shared" si="5"/>
        <v>0.11117304094071769</v>
      </c>
      <c r="T105" s="216">
        <f t="shared" si="6"/>
        <v>0.29284436144771214</v>
      </c>
      <c r="U105" s="231">
        <f t="shared" si="25"/>
        <v>6.0194693691592054</v>
      </c>
      <c r="V105" s="231">
        <f t="shared" si="7"/>
        <v>6.0494693691592047</v>
      </c>
      <c r="W105" s="41">
        <f t="shared" si="26"/>
        <v>-0.25457007841829693</v>
      </c>
      <c r="X105" s="41">
        <f t="shared" si="27"/>
        <v>919.93645056409503</v>
      </c>
      <c r="Y105" s="41">
        <f t="shared" si="28"/>
        <v>102.6632852785646</v>
      </c>
      <c r="Z105" s="41">
        <f t="shared" si="29"/>
        <v>1174.5592472041351</v>
      </c>
      <c r="AA105" s="231">
        <f t="shared" si="8"/>
        <v>0.10818348407497688</v>
      </c>
      <c r="AB105" s="231">
        <f t="shared" si="30"/>
        <v>-0.28545118179858781</v>
      </c>
      <c r="AC105" s="41">
        <f t="shared" si="40"/>
        <v>0.29284436144771214</v>
      </c>
      <c r="AD105" s="41">
        <f t="shared" si="9"/>
        <v>0.20488699083493569</v>
      </c>
      <c r="AE105" s="41">
        <f t="shared" si="32"/>
        <v>-9.7060192975324429E-3</v>
      </c>
      <c r="AF105" s="41">
        <f t="shared" si="10"/>
        <v>741.75511057957658</v>
      </c>
      <c r="AG105" s="41">
        <f t="shared" si="11"/>
        <v>728.45400244977827</v>
      </c>
      <c r="AH105" s="41">
        <f t="shared" si="33"/>
        <v>6.1398411279026357</v>
      </c>
      <c r="AI105" s="41">
        <f t="shared" si="12"/>
        <v>248.10836034682393</v>
      </c>
      <c r="AJ105" s="41">
        <f t="shared" si="34"/>
        <v>3.5083375188814649</v>
      </c>
      <c r="AK105" s="8">
        <f t="shared" si="36"/>
        <v>5.4239107658146084</v>
      </c>
      <c r="AL105" s="42">
        <f t="shared" si="37"/>
        <v>0.97254382278838203</v>
      </c>
      <c r="AZ105" s="8"/>
    </row>
    <row r="106" spans="1:52" ht="15" x14ac:dyDescent="0.15">
      <c r="A106" s="40"/>
      <c r="B106" s="41">
        <f t="shared" si="39"/>
        <v>741.75511057957658</v>
      </c>
      <c r="C106" s="41">
        <f t="shared" si="39"/>
        <v>728.45400244977827</v>
      </c>
      <c r="D106" s="41">
        <f t="shared" si="39"/>
        <v>6.1398411279026357</v>
      </c>
      <c r="E106" s="41">
        <f t="shared" si="35"/>
        <v>16</v>
      </c>
      <c r="F106" s="41">
        <f t="shared" si="14"/>
        <v>16</v>
      </c>
      <c r="G106" s="41">
        <f t="shared" si="15"/>
        <v>1076.4768934722917</v>
      </c>
      <c r="H106" s="25">
        <f t="shared" si="41"/>
        <v>0.06</v>
      </c>
      <c r="I106" s="227">
        <f t="shared" si="17"/>
        <v>10.640886503838647</v>
      </c>
      <c r="J106" s="228">
        <f t="shared" si="38"/>
        <v>80</v>
      </c>
      <c r="K106" s="41">
        <f t="shared" si="18"/>
        <v>1</v>
      </c>
      <c r="L106" s="216">
        <f t="shared" si="19"/>
        <v>6.1998411279026353</v>
      </c>
      <c r="M106" s="216">
        <f t="shared" si="4"/>
        <v>6.1698411279026359</v>
      </c>
      <c r="N106" s="41">
        <f t="shared" si="20"/>
        <v>0.26288873025411164</v>
      </c>
      <c r="O106" s="41">
        <f t="shared" si="21"/>
        <v>7.235611962514537</v>
      </c>
      <c r="P106" s="229">
        <f t="shared" si="22"/>
        <v>106.08902164157936</v>
      </c>
      <c r="Q106" s="41">
        <f t="shared" si="23"/>
        <v>980.82194989954132</v>
      </c>
      <c r="R106" s="41">
        <f t="shared" si="24"/>
        <v>1184.0379772349115</v>
      </c>
      <c r="S106" s="216">
        <f t="shared" si="5"/>
        <v>0.11448518123321941</v>
      </c>
      <c r="T106" s="216">
        <f t="shared" si="6"/>
        <v>0.29687671474569532</v>
      </c>
      <c r="U106" s="231">
        <f t="shared" si="25"/>
        <v>6.0798411279026361</v>
      </c>
      <c r="V106" s="231">
        <f t="shared" si="7"/>
        <v>6.1098411279026354</v>
      </c>
      <c r="W106" s="41">
        <f t="shared" si="26"/>
        <v>-0.25708207433352115</v>
      </c>
      <c r="X106" s="41">
        <f t="shared" si="27"/>
        <v>950.17333993749867</v>
      </c>
      <c r="Y106" s="41">
        <f t="shared" si="28"/>
        <v>104.03568166908617</v>
      </c>
      <c r="Z106" s="41">
        <f t="shared" si="29"/>
        <v>1178.4434313550653</v>
      </c>
      <c r="AA106" s="231">
        <f t="shared" si="8"/>
        <v>0.11143428547504905</v>
      </c>
      <c r="AB106" s="231">
        <f t="shared" si="30"/>
        <v>-0.28932252295032962</v>
      </c>
      <c r="AC106" s="41">
        <f t="shared" si="40"/>
        <v>0.29687671474569532</v>
      </c>
      <c r="AD106" s="41">
        <f t="shared" si="9"/>
        <v>0.20210409580756786</v>
      </c>
      <c r="AE106" s="41">
        <f t="shared" si="32"/>
        <v>-9.4380043030890329E-3</v>
      </c>
      <c r="AF106" s="41">
        <f t="shared" si="10"/>
        <v>741.72112259508503</v>
      </c>
      <c r="AG106" s="41">
        <f t="shared" si="11"/>
        <v>728.15712573503254</v>
      </c>
      <c r="AH106" s="41">
        <f t="shared" si="33"/>
        <v>6.2002194611388344</v>
      </c>
      <c r="AI106" s="41">
        <f t="shared" si="12"/>
        <v>250.73242620054526</v>
      </c>
      <c r="AJ106" s="41">
        <f t="shared" si="34"/>
        <v>3.5779854150482833</v>
      </c>
      <c r="AK106" s="8">
        <f t="shared" si="36"/>
        <v>5.6860098059364041</v>
      </c>
      <c r="AL106" s="42">
        <f t="shared" si="37"/>
        <v>0.99260241688442563</v>
      </c>
      <c r="AZ106" s="8"/>
    </row>
    <row r="107" spans="1:52" ht="15" x14ac:dyDescent="0.15">
      <c r="A107" s="40"/>
      <c r="B107" s="41">
        <f t="shared" si="39"/>
        <v>741.72112259508503</v>
      </c>
      <c r="C107" s="41">
        <f t="shared" si="39"/>
        <v>728.15712573503254</v>
      </c>
      <c r="D107" s="41">
        <f t="shared" si="39"/>
        <v>6.2002194611388344</v>
      </c>
      <c r="E107" s="41">
        <f t="shared" si="35"/>
        <v>16</v>
      </c>
      <c r="F107" s="41">
        <f t="shared" si="14"/>
        <v>16</v>
      </c>
      <c r="G107" s="41">
        <f t="shared" si="15"/>
        <v>1108.2361197600551</v>
      </c>
      <c r="H107" s="25">
        <f t="shared" si="41"/>
        <v>0.06</v>
      </c>
      <c r="I107" s="227">
        <f t="shared" si="17"/>
        <v>10.851197488041999</v>
      </c>
      <c r="J107" s="228">
        <f t="shared" si="38"/>
        <v>80</v>
      </c>
      <c r="K107" s="41">
        <f t="shared" si="18"/>
        <v>1</v>
      </c>
      <c r="L107" s="216">
        <f t="shared" si="19"/>
        <v>6.260219461138834</v>
      </c>
      <c r="M107" s="216">
        <f t="shared" si="4"/>
        <v>6.2302194611388337</v>
      </c>
      <c r="N107" s="41">
        <f t="shared" si="20"/>
        <v>0.26549021913039539</v>
      </c>
      <c r="O107" s="41">
        <f t="shared" si="21"/>
        <v>7.2313204130060704</v>
      </c>
      <c r="P107" s="229">
        <f t="shared" si="22"/>
        <v>107.47283863659803</v>
      </c>
      <c r="Q107" s="41">
        <f t="shared" si="23"/>
        <v>1012.2714671783579</v>
      </c>
      <c r="R107" s="41">
        <f t="shared" si="24"/>
        <v>1187.6692680185597</v>
      </c>
      <c r="S107" s="216">
        <f t="shared" si="5"/>
        <v>0.11786473160514105</v>
      </c>
      <c r="T107" s="216">
        <f t="shared" si="6"/>
        <v>0.30096316136807877</v>
      </c>
      <c r="U107" s="231">
        <f t="shared" si="25"/>
        <v>6.1402194611388348</v>
      </c>
      <c r="V107" s="231">
        <f t="shared" si="7"/>
        <v>6.170219461138835</v>
      </c>
      <c r="W107" s="41">
        <f t="shared" si="26"/>
        <v>-0.25959390514391245</v>
      </c>
      <c r="X107" s="41">
        <f t="shared" si="27"/>
        <v>981.01710993876441</v>
      </c>
      <c r="Y107" s="41">
        <f t="shared" si="28"/>
        <v>105.41277641581766</v>
      </c>
      <c r="Z107" s="41">
        <f t="shared" si="29"/>
        <v>1182.2233178446061</v>
      </c>
      <c r="AA107" s="231">
        <f t="shared" si="8"/>
        <v>0.11475178658390915</v>
      </c>
      <c r="AB107" s="231">
        <f t="shared" si="30"/>
        <v>-0.29324420112881516</v>
      </c>
      <c r="AC107" s="41">
        <f t="shared" si="40"/>
        <v>0.30096316136807877</v>
      </c>
      <c r="AD107" s="41">
        <f t="shared" si="9"/>
        <v>0.19935994733461693</v>
      </c>
      <c r="AE107" s="41">
        <f t="shared" si="32"/>
        <v>-9.1802122360559804E-3</v>
      </c>
      <c r="AF107" s="41">
        <f t="shared" si="10"/>
        <v>741.68564965284736</v>
      </c>
      <c r="AG107" s="41">
        <f t="shared" si="11"/>
        <v>727.85616257366451</v>
      </c>
      <c r="AH107" s="41">
        <f t="shared" si="33"/>
        <v>6.2606043420498123</v>
      </c>
      <c r="AI107" s="41">
        <f t="shared" si="12"/>
        <v>253.40654125890512</v>
      </c>
      <c r="AJ107" s="41">
        <f t="shared" si="34"/>
        <v>3.6483761209535346</v>
      </c>
      <c r="AK107" s="8">
        <f t="shared" si="36"/>
        <v>5.9587960922563488</v>
      </c>
      <c r="AL107" s="42">
        <f t="shared" si="37"/>
        <v>1.012874940185138</v>
      </c>
      <c r="AZ107" s="8"/>
    </row>
    <row r="108" spans="1:52" ht="15" x14ac:dyDescent="0.15">
      <c r="A108" s="40"/>
      <c r="B108" s="41">
        <f t="shared" si="39"/>
        <v>741.68564965284736</v>
      </c>
      <c r="C108" s="41">
        <f t="shared" si="39"/>
        <v>727.85616257366451</v>
      </c>
      <c r="D108" s="41">
        <f t="shared" si="39"/>
        <v>6.2606043420498123</v>
      </c>
      <c r="E108" s="41">
        <f t="shared" si="35"/>
        <v>16</v>
      </c>
      <c r="F108" s="41">
        <f t="shared" si="14"/>
        <v>16</v>
      </c>
      <c r="G108" s="41">
        <f t="shared" si="15"/>
        <v>1140.6174730182854</v>
      </c>
      <c r="H108" s="25">
        <f t="shared" si="41"/>
        <v>0.06</v>
      </c>
      <c r="I108" s="227">
        <f t="shared" si="17"/>
        <v>11.063589663346285</v>
      </c>
      <c r="J108" s="228">
        <f t="shared" si="38"/>
        <v>80</v>
      </c>
      <c r="K108" s="41">
        <f t="shared" si="18"/>
        <v>1</v>
      </c>
      <c r="L108" s="216">
        <f t="shared" si="19"/>
        <v>6.3206043420498119</v>
      </c>
      <c r="M108" s="216">
        <f t="shared" si="4"/>
        <v>6.2906043420498126</v>
      </c>
      <c r="N108" s="41">
        <f t="shared" si="20"/>
        <v>0.26809242887963336</v>
      </c>
      <c r="O108" s="41">
        <f t="shared" si="21"/>
        <v>7.22684136283286</v>
      </c>
      <c r="P108" s="229">
        <f t="shared" si="22"/>
        <v>108.86128234716085</v>
      </c>
      <c r="Q108" s="41">
        <f t="shared" si="23"/>
        <v>1044.3400085404146</v>
      </c>
      <c r="R108" s="41">
        <f t="shared" si="24"/>
        <v>1191.2059011737877</v>
      </c>
      <c r="S108" s="216">
        <f t="shared" si="5"/>
        <v>0.12131278088557454</v>
      </c>
      <c r="T108" s="216">
        <f t="shared" si="6"/>
        <v>0.30510564288146486</v>
      </c>
      <c r="U108" s="231">
        <f t="shared" si="25"/>
        <v>6.2006043420498127</v>
      </c>
      <c r="V108" s="231">
        <f t="shared" si="7"/>
        <v>6.2306043420498121</v>
      </c>
      <c r="W108" s="41">
        <f t="shared" si="26"/>
        <v>-0.26210556959080122</v>
      </c>
      <c r="X108" s="41">
        <f t="shared" si="27"/>
        <v>1012.47390968185</v>
      </c>
      <c r="Y108" s="41">
        <f t="shared" si="28"/>
        <v>106.79454061361442</v>
      </c>
      <c r="Z108" s="41">
        <f t="shared" si="29"/>
        <v>1185.9029126801374</v>
      </c>
      <c r="AA108" s="231">
        <f t="shared" si="8"/>
        <v>0.11813706674321316</v>
      </c>
      <c r="AB108" s="231">
        <f t="shared" si="30"/>
        <v>-0.29721803662030044</v>
      </c>
      <c r="AC108" s="41">
        <f t="shared" si="40"/>
        <v>0.30510564288146486</v>
      </c>
      <c r="AD108" s="41">
        <f t="shared" si="9"/>
        <v>0.19665319668738579</v>
      </c>
      <c r="AE108" s="41">
        <f t="shared" si="32"/>
        <v>-8.9321563104794149E-3</v>
      </c>
      <c r="AF108" s="41">
        <f t="shared" si="10"/>
        <v>741.64863643884553</v>
      </c>
      <c r="AG108" s="41">
        <f t="shared" si="11"/>
        <v>727.55105693078303</v>
      </c>
      <c r="AH108" s="41">
        <f t="shared" si="33"/>
        <v>6.3209957445950637</v>
      </c>
      <c r="AI108" s="41">
        <f t="shared" si="12"/>
        <v>256.13174227966852</v>
      </c>
      <c r="AJ108" s="41">
        <f t="shared" si="34"/>
        <v>3.7195238271423312</v>
      </c>
      <c r="AK108" s="8">
        <f t="shared" si="36"/>
        <v>6.2426505404677508</v>
      </c>
      <c r="AL108" s="42">
        <f t="shared" si="37"/>
        <v>1.0333654795675116</v>
      </c>
      <c r="AZ108" s="8"/>
    </row>
    <row r="109" spans="1:52" ht="15" x14ac:dyDescent="0.15">
      <c r="A109" s="40"/>
      <c r="B109" s="41">
        <f t="shared" si="39"/>
        <v>741.64863643884553</v>
      </c>
      <c r="C109" s="41">
        <f t="shared" si="39"/>
        <v>727.55105693078303</v>
      </c>
      <c r="D109" s="41">
        <f t="shared" si="39"/>
        <v>6.3209957445950637</v>
      </c>
      <c r="E109" s="41">
        <f t="shared" si="35"/>
        <v>16</v>
      </c>
      <c r="F109" s="41">
        <f t="shared" si="14"/>
        <v>16</v>
      </c>
      <c r="G109" s="41">
        <f t="shared" si="15"/>
        <v>1173.6271091382698</v>
      </c>
      <c r="H109" s="25">
        <f t="shared" si="41"/>
        <v>0.06</v>
      </c>
      <c r="I109" s="227">
        <f t="shared" si="17"/>
        <v>11.278063606449997</v>
      </c>
      <c r="J109" s="228">
        <f t="shared" si="38"/>
        <v>80</v>
      </c>
      <c r="K109" s="41">
        <f t="shared" si="18"/>
        <v>1</v>
      </c>
      <c r="L109" s="216">
        <f t="shared" si="19"/>
        <v>6.3809957445950634</v>
      </c>
      <c r="M109" s="216">
        <f t="shared" si="4"/>
        <v>6.350995744595064</v>
      </c>
      <c r="N109" s="41">
        <f t="shared" si="20"/>
        <v>0.27069535852206172</v>
      </c>
      <c r="O109" s="41">
        <f t="shared" si="21"/>
        <v>7.2221678276782288</v>
      </c>
      <c r="P109" s="229">
        <f t="shared" si="22"/>
        <v>110.25432502106641</v>
      </c>
      <c r="Q109" s="41">
        <f t="shared" si="23"/>
        <v>1077.0337279977357</v>
      </c>
      <c r="R109" s="41">
        <f t="shared" si="24"/>
        <v>1194.6514059742153</v>
      </c>
      <c r="S109" s="216">
        <f t="shared" si="5"/>
        <v>0.1248304479278602</v>
      </c>
      <c r="T109" s="216">
        <f t="shared" si="6"/>
        <v>0.30930618859069775</v>
      </c>
      <c r="U109" s="231">
        <f t="shared" si="25"/>
        <v>6.2609957445950641</v>
      </c>
      <c r="V109" s="231">
        <f t="shared" si="7"/>
        <v>6.2909957445950635</v>
      </c>
      <c r="W109" s="41">
        <f t="shared" si="26"/>
        <v>-0.26461706644859717</v>
      </c>
      <c r="X109" s="41">
        <f t="shared" si="27"/>
        <v>1044.5498915177479</v>
      </c>
      <c r="Y109" s="41">
        <f t="shared" si="28"/>
        <v>108.18094583090603</v>
      </c>
      <c r="Z109" s="41">
        <f t="shared" si="29"/>
        <v>1189.486022183863</v>
      </c>
      <c r="AA109" s="231">
        <f t="shared" si="8"/>
        <v>0.1215912348514479</v>
      </c>
      <c r="AB109" s="231">
        <f t="shared" si="30"/>
        <v>-0.30124593121955751</v>
      </c>
      <c r="AC109" s="41">
        <f t="shared" si="40"/>
        <v>0.30930618859069775</v>
      </c>
      <c r="AD109" s="41">
        <f t="shared" si="9"/>
        <v>0.19398253967494161</v>
      </c>
      <c r="AE109" s="41">
        <f t="shared" si="32"/>
        <v>-8.6933775544170266E-3</v>
      </c>
      <c r="AF109" s="41">
        <f t="shared" si="10"/>
        <v>741.61002560877694</v>
      </c>
      <c r="AG109" s="41">
        <f t="shared" si="11"/>
        <v>727.24175074219238</v>
      </c>
      <c r="AH109" s="41">
        <f t="shared" si="33"/>
        <v>6.3813936434821716</v>
      </c>
      <c r="AI109" s="41">
        <f t="shared" si="12"/>
        <v>258.90915713480831</v>
      </c>
      <c r="AJ109" s="41">
        <f t="shared" si="34"/>
        <v>3.7914430374575558</v>
      </c>
      <c r="AK109" s="8">
        <f t="shared" si="36"/>
        <v>6.5379668490201501</v>
      </c>
      <c r="AL109" s="42">
        <f t="shared" si="37"/>
        <v>1.0540782121382963</v>
      </c>
      <c r="AZ109" s="8"/>
    </row>
    <row r="110" spans="1:52" ht="15" x14ac:dyDescent="0.15">
      <c r="A110" s="40"/>
      <c r="B110" s="41">
        <f t="shared" si="39"/>
        <v>741.61002560877694</v>
      </c>
      <c r="C110" s="41">
        <f t="shared" si="39"/>
        <v>727.24175074219238</v>
      </c>
      <c r="D110" s="41">
        <f t="shared" si="39"/>
        <v>6.3813936434821716</v>
      </c>
      <c r="E110" s="41">
        <f t="shared" si="35"/>
        <v>16</v>
      </c>
      <c r="F110" s="41">
        <f t="shared" si="14"/>
        <v>16</v>
      </c>
      <c r="G110" s="41">
        <f t="shared" si="15"/>
        <v>1207.2711872439218</v>
      </c>
      <c r="H110" s="25">
        <f t="shared" si="41"/>
        <v>0.06</v>
      </c>
      <c r="I110" s="227">
        <f t="shared" si="17"/>
        <v>11.494619893267647</v>
      </c>
      <c r="J110" s="228">
        <f t="shared" si="38"/>
        <v>80</v>
      </c>
      <c r="K110" s="41">
        <f t="shared" si="18"/>
        <v>1</v>
      </c>
      <c r="L110" s="216">
        <f t="shared" si="19"/>
        <v>6.4413936434821712</v>
      </c>
      <c r="M110" s="216">
        <f t="shared" si="4"/>
        <v>6.411393643482171</v>
      </c>
      <c r="N110" s="41">
        <f t="shared" si="20"/>
        <v>0.27329900710945054</v>
      </c>
      <c r="O110" s="41">
        <f t="shared" si="21"/>
        <v>7.2172925668682346</v>
      </c>
      <c r="P110" s="229">
        <f t="shared" si="22"/>
        <v>111.65193935044329</v>
      </c>
      <c r="Q110" s="41">
        <f t="shared" si="23"/>
        <v>1110.358782795528</v>
      </c>
      <c r="R110" s="41">
        <f t="shared" si="24"/>
        <v>1198.0091409104591</v>
      </c>
      <c r="S110" s="216">
        <f t="shared" si="5"/>
        <v>0.12841888349713734</v>
      </c>
      <c r="T110" s="216">
        <f t="shared" si="6"/>
        <v>0.31356692100677575</v>
      </c>
      <c r="U110" s="231">
        <f t="shared" si="25"/>
        <v>6.321393643482172</v>
      </c>
      <c r="V110" s="231">
        <f t="shared" si="7"/>
        <v>6.3513936434821723</v>
      </c>
      <c r="W110" s="41">
        <f t="shared" si="26"/>
        <v>-0.26712839452353165</v>
      </c>
      <c r="X110" s="41">
        <f t="shared" si="27"/>
        <v>1077.2512110328914</v>
      </c>
      <c r="Y110" s="41">
        <f t="shared" si="28"/>
        <v>109.57196409753324</v>
      </c>
      <c r="Z110" s="41">
        <f t="shared" si="29"/>
        <v>1192.9762651961119</v>
      </c>
      <c r="AA110" s="231">
        <f t="shared" si="8"/>
        <v>0.12511543122499483</v>
      </c>
      <c r="AB110" s="231">
        <f t="shared" si="30"/>
        <v>-0.30532987328552286</v>
      </c>
      <c r="AC110" s="41">
        <f t="shared" si="40"/>
        <v>0.31356692100677575</v>
      </c>
      <c r="AD110" s="41">
        <f t="shared" si="9"/>
        <v>0.1913467141475152</v>
      </c>
      <c r="AE110" s="41">
        <f t="shared" si="32"/>
        <v>-8.4634429928426239E-3</v>
      </c>
      <c r="AF110" s="41">
        <f t="shared" si="10"/>
        <v>741.56975769487963</v>
      </c>
      <c r="AG110" s="41">
        <f t="shared" si="11"/>
        <v>726.9281838211856</v>
      </c>
      <c r="AH110" s="41">
        <f t="shared" si="33"/>
        <v>6.441798014138997</v>
      </c>
      <c r="AI110" s="41">
        <f t="shared" si="12"/>
        <v>261.74000706578266</v>
      </c>
      <c r="AJ110" s="41">
        <f t="shared" si="34"/>
        <v>3.8641485949758287</v>
      </c>
      <c r="AK110" s="8">
        <f t="shared" si="36"/>
        <v>6.8451520168585951</v>
      </c>
      <c r="AL110" s="42">
        <f t="shared" si="37"/>
        <v>1.075017412703559</v>
      </c>
      <c r="AZ110" s="8"/>
    </row>
    <row r="111" spans="1:52" ht="15" x14ac:dyDescent="0.15">
      <c r="A111" s="40"/>
      <c r="B111" s="41">
        <f t="shared" si="39"/>
        <v>741.56975769487963</v>
      </c>
      <c r="C111" s="41">
        <f t="shared" si="39"/>
        <v>726.9281838211856</v>
      </c>
      <c r="D111" s="41">
        <f t="shared" si="39"/>
        <v>6.441798014138997</v>
      </c>
      <c r="E111" s="41">
        <f t="shared" si="35"/>
        <v>16</v>
      </c>
      <c r="F111" s="41">
        <f t="shared" si="14"/>
        <v>16</v>
      </c>
      <c r="G111" s="41">
        <f t="shared" si="15"/>
        <v>1241.5558696904868</v>
      </c>
      <c r="H111" s="25">
        <f t="shared" si="41"/>
        <v>0.06</v>
      </c>
      <c r="I111" s="227">
        <f t="shared" si="17"/>
        <v>11.713259098955223</v>
      </c>
      <c r="J111" s="228">
        <f t="shared" si="38"/>
        <v>80</v>
      </c>
      <c r="K111" s="41">
        <f t="shared" si="18"/>
        <v>1</v>
      </c>
      <c r="L111" s="216">
        <f t="shared" si="19"/>
        <v>6.5017980141389966</v>
      </c>
      <c r="M111" s="216">
        <f t="shared" si="4"/>
        <v>6.4717980141389972</v>
      </c>
      <c r="N111" s="41">
        <f t="shared" si="20"/>
        <v>0.27590337372393492</v>
      </c>
      <c r="O111" s="41">
        <f t="shared" si="21"/>
        <v>7.2122080716068009</v>
      </c>
      <c r="P111" s="229">
        <f t="shared" si="22"/>
        <v>113.05409846060157</v>
      </c>
      <c r="Q111" s="41">
        <f t="shared" si="23"/>
        <v>1144.3213334108525</v>
      </c>
      <c r="R111" s="41">
        <f t="shared" si="24"/>
        <v>1201.2823038239105</v>
      </c>
      <c r="S111" s="216">
        <f t="shared" si="5"/>
        <v>0.13207927227807778</v>
      </c>
      <c r="T111" s="216">
        <f t="shared" si="6"/>
        <v>0.31789006174344198</v>
      </c>
      <c r="U111" s="231">
        <f t="shared" si="25"/>
        <v>6.3817980141389974</v>
      </c>
      <c r="V111" s="231">
        <f t="shared" si="7"/>
        <v>6.4117980141389967</v>
      </c>
      <c r="W111" s="41">
        <f t="shared" si="26"/>
        <v>-0.26963955265257056</v>
      </c>
      <c r="X111" s="41">
        <f t="shared" si="27"/>
        <v>1110.5840270477472</v>
      </c>
      <c r="Y111" s="41">
        <f t="shared" si="28"/>
        <v>110.96756789301496</v>
      </c>
      <c r="Z111" s="41">
        <f t="shared" si="29"/>
        <v>1196.3770843978127</v>
      </c>
      <c r="AA111" s="231">
        <f t="shared" si="8"/>
        <v>0.12871082957744964</v>
      </c>
      <c r="AB111" s="231">
        <f t="shared" si="30"/>
        <v>-0.3094719431917225</v>
      </c>
      <c r="AC111" s="41">
        <f t="shared" si="40"/>
        <v>0.31789006174344198</v>
      </c>
      <c r="AD111" s="41">
        <f t="shared" si="9"/>
        <v>0.18874449761321546</v>
      </c>
      <c r="AE111" s="41">
        <f t="shared" si="32"/>
        <v>-8.2419439657351289E-3</v>
      </c>
      <c r="AF111" s="41">
        <f t="shared" si="10"/>
        <v>741.52777100686012</v>
      </c>
      <c r="AG111" s="41">
        <f t="shared" si="11"/>
        <v>726.61029375944213</v>
      </c>
      <c r="AH111" s="41">
        <f t="shared" si="33"/>
        <v>6.5022088326870637</v>
      </c>
      <c r="AI111" s="41">
        <f t="shared" si="12"/>
        <v>264.62560942714077</v>
      </c>
      <c r="AJ111" s="41">
        <f t="shared" si="34"/>
        <v>3.9376557087055901</v>
      </c>
      <c r="AK111" s="8">
        <f t="shared" si="36"/>
        <v>7.1646268905268453</v>
      </c>
      <c r="AL111" s="42">
        <f t="shared" si="37"/>
        <v>1.0961874614577303</v>
      </c>
      <c r="AZ111" s="8"/>
    </row>
    <row r="112" spans="1:52" ht="15" x14ac:dyDescent="0.15">
      <c r="A112" s="40"/>
      <c r="B112" s="41">
        <f t="shared" si="39"/>
        <v>741.52777100686012</v>
      </c>
      <c r="C112" s="41">
        <f t="shared" si="39"/>
        <v>726.61029375944213</v>
      </c>
      <c r="D112" s="41">
        <f t="shared" si="39"/>
        <v>6.5022088326870637</v>
      </c>
      <c r="E112" s="41">
        <f t="shared" si="35"/>
        <v>16</v>
      </c>
      <c r="F112" s="41">
        <f t="shared" si="14"/>
        <v>16</v>
      </c>
      <c r="G112" s="41">
        <f t="shared" si="15"/>
        <v>1276.4873220632596</v>
      </c>
      <c r="H112" s="25">
        <f t="shared" si="41"/>
        <v>0.06</v>
      </c>
      <c r="I112" s="227">
        <f t="shared" si="17"/>
        <v>11.933981797934393</v>
      </c>
      <c r="J112" s="228">
        <f t="shared" si="38"/>
        <v>80</v>
      </c>
      <c r="K112" s="41">
        <f t="shared" si="18"/>
        <v>1</v>
      </c>
      <c r="L112" s="216">
        <f t="shared" si="19"/>
        <v>6.5622088326870633</v>
      </c>
      <c r="M112" s="216">
        <f t="shared" si="4"/>
        <v>6.5322088326870631</v>
      </c>
      <c r="N112" s="41">
        <f t="shared" si="20"/>
        <v>0.27850845747682484</v>
      </c>
      <c r="O112" s="41">
        <f t="shared" si="21"/>
        <v>7.2069065524662053</v>
      </c>
      <c r="P112" s="229">
        <f t="shared" si="22"/>
        <v>114.46077589926212</v>
      </c>
      <c r="Q112" s="41">
        <f t="shared" si="23"/>
        <v>1178.9275435513111</v>
      </c>
      <c r="R112" s="41">
        <f t="shared" si="24"/>
        <v>1204.4739413301459</v>
      </c>
      <c r="S112" s="216">
        <f t="shared" si="5"/>
        <v>0.1358128350133336</v>
      </c>
      <c r="T112" s="216">
        <f t="shared" si="6"/>
        <v>0.32227793788296077</v>
      </c>
      <c r="U112" s="231">
        <f t="shared" si="25"/>
        <v>6.4422088326870641</v>
      </c>
      <c r="V112" s="231">
        <f t="shared" si="7"/>
        <v>6.4722088326870644</v>
      </c>
      <c r="W112" s="41">
        <f t="shared" si="26"/>
        <v>-0.27215053970212466</v>
      </c>
      <c r="X112" s="41">
        <f t="shared" si="27"/>
        <v>1144.554501615446</v>
      </c>
      <c r="Y112" s="41">
        <f t="shared" si="28"/>
        <v>112.36773013521881</v>
      </c>
      <c r="Z112" s="41">
        <f t="shared" si="29"/>
        <v>1199.6917568252636</v>
      </c>
      <c r="AA112" s="231">
        <f t="shared" si="8"/>
        <v>0.13237863912760597</v>
      </c>
      <c r="AB112" s="231">
        <f t="shared" si="30"/>
        <v>-0.31367431920818206</v>
      </c>
      <c r="AC112" s="41">
        <f t="shared" si="40"/>
        <v>0.32227793788296077</v>
      </c>
      <c r="AD112" s="41">
        <f t="shared" si="9"/>
        <v>0.18617470495851857</v>
      </c>
      <c r="AE112" s="41">
        <f t="shared" si="32"/>
        <v>-8.0284945707895655E-3</v>
      </c>
      <c r="AF112" s="41">
        <f t="shared" si="10"/>
        <v>741.48400152645399</v>
      </c>
      <c r="AG112" s="41">
        <f t="shared" si="11"/>
        <v>726.28801582155916</v>
      </c>
      <c r="AH112" s="41">
        <f t="shared" si="33"/>
        <v>6.5626260759161772</v>
      </c>
      <c r="AI112" s="41">
        <f t="shared" si="12"/>
        <v>267.5673809323406</v>
      </c>
      <c r="AJ112" s="41">
        <f t="shared" si="34"/>
        <v>4.011979981186796</v>
      </c>
      <c r="AK112" s="8">
        <f t="shared" si="36"/>
        <v>7.4968267428611028</v>
      </c>
      <c r="AL112" s="42">
        <f t="shared" si="37"/>
        <v>1.1175928519323175</v>
      </c>
      <c r="AZ112" s="8"/>
    </row>
    <row r="113" spans="1:52" ht="15" x14ac:dyDescent="0.15">
      <c r="A113" s="40"/>
      <c r="B113" s="41">
        <f t="shared" si="39"/>
        <v>741.48400152645399</v>
      </c>
      <c r="C113" s="41">
        <f t="shared" si="39"/>
        <v>726.28801582155916</v>
      </c>
      <c r="D113" s="41">
        <f t="shared" si="39"/>
        <v>6.5626260759161772</v>
      </c>
      <c r="E113" s="41">
        <f t="shared" si="35"/>
        <v>16</v>
      </c>
      <c r="F113" s="41">
        <f t="shared" si="14"/>
        <v>16</v>
      </c>
      <c r="G113" s="41">
        <f t="shared" si="15"/>
        <v>1312.0717131764004</v>
      </c>
      <c r="H113" s="25">
        <f t="shared" si="41"/>
        <v>0.06</v>
      </c>
      <c r="I113" s="227">
        <f t="shared" si="17"/>
        <v>12.156788563915871</v>
      </c>
      <c r="J113" s="228">
        <f t="shared" si="38"/>
        <v>80</v>
      </c>
      <c r="K113" s="41">
        <f t="shared" si="18"/>
        <v>1</v>
      </c>
      <c r="L113" s="216">
        <f t="shared" si="19"/>
        <v>6.6226260759161768</v>
      </c>
      <c r="M113" s="216">
        <f t="shared" si="4"/>
        <v>6.5926260759161774</v>
      </c>
      <c r="N113" s="41">
        <f t="shared" si="20"/>
        <v>0.28111425750765306</v>
      </c>
      <c r="O113" s="41">
        <f t="shared" si="21"/>
        <v>7.2013799260735913</v>
      </c>
      <c r="P113" s="229">
        <f t="shared" si="22"/>
        <v>115.8719456261511</v>
      </c>
      <c r="Q113" s="41">
        <f t="shared" si="23"/>
        <v>1214.1835801538248</v>
      </c>
      <c r="R113" s="41">
        <f t="shared" si="24"/>
        <v>1207.5869575892787</v>
      </c>
      <c r="S113" s="216">
        <f t="shared" si="5"/>
        <v>0.13962083078420448</v>
      </c>
      <c r="T113" s="216">
        <f t="shared" si="6"/>
        <v>0.32673298885638824</v>
      </c>
      <c r="U113" s="231">
        <f t="shared" si="25"/>
        <v>6.5026260759161776</v>
      </c>
      <c r="V113" s="231">
        <f t="shared" si="7"/>
        <v>6.5326260759161769</v>
      </c>
      <c r="W113" s="41">
        <f t="shared" si="26"/>
        <v>-0.27466135456712593</v>
      </c>
      <c r="X113" s="41">
        <f t="shared" si="27"/>
        <v>1179.1688000204756</v>
      </c>
      <c r="Y113" s="41">
        <f t="shared" si="28"/>
        <v>113.77242416941915</v>
      </c>
      <c r="Z113" s="41">
        <f t="shared" si="29"/>
        <v>1202.9234036434907</v>
      </c>
      <c r="AA113" s="231">
        <f t="shared" si="8"/>
        <v>0.13612010684745635</v>
      </c>
      <c r="AB113" s="231">
        <f t="shared" si="30"/>
        <v>-0.31793928385670428</v>
      </c>
      <c r="AC113" s="41">
        <f t="shared" si="40"/>
        <v>0.32673298885638824</v>
      </c>
      <c r="AD113" s="41">
        <f t="shared" si="9"/>
        <v>0.18363618626331091</v>
      </c>
      <c r="AE113" s="41">
        <f t="shared" si="32"/>
        <v>-7.822730221080423E-3</v>
      </c>
      <c r="AF113" s="41">
        <f t="shared" si="10"/>
        <v>741.43838279510521</v>
      </c>
      <c r="AG113" s="41">
        <f t="shared" si="11"/>
        <v>725.96128283270275</v>
      </c>
      <c r="AH113" s="41">
        <f t="shared" si="33"/>
        <v>6.6230497212602053</v>
      </c>
      <c r="AI113" s="41">
        <f t="shared" si="12"/>
        <v>270.56684142121696</v>
      </c>
      <c r="AJ113" s="41">
        <f t="shared" si="34"/>
        <v>4.0871374371371338</v>
      </c>
      <c r="AK113" s="8">
        <f t="shared" si="36"/>
        <v>7.842201885705987</v>
      </c>
      <c r="AL113" s="42">
        <f t="shared" si="37"/>
        <v>1.1392381992460148</v>
      </c>
      <c r="AZ113" s="8"/>
    </row>
    <row r="114" spans="1:52" ht="15" x14ac:dyDescent="0.15">
      <c r="A114" s="40"/>
      <c r="B114" s="41">
        <f t="shared" si="39"/>
        <v>741.43838279510521</v>
      </c>
      <c r="C114" s="41">
        <f t="shared" si="39"/>
        <v>725.96128283270275</v>
      </c>
      <c r="D114" s="41">
        <f t="shared" si="39"/>
        <v>6.6230497212602053</v>
      </c>
      <c r="E114" s="41">
        <f t="shared" si="35"/>
        <v>16</v>
      </c>
      <c r="F114" s="41">
        <f t="shared" si="14"/>
        <v>16</v>
      </c>
      <c r="G114" s="41">
        <f t="shared" si="15"/>
        <v>1348.3152150717831</v>
      </c>
      <c r="H114" s="25">
        <f t="shared" si="41"/>
        <v>0.06</v>
      </c>
      <c r="I114" s="227">
        <f t="shared" si="17"/>
        <v>12.38167996992197</v>
      </c>
      <c r="J114" s="228">
        <f t="shared" si="38"/>
        <v>80</v>
      </c>
      <c r="K114" s="41">
        <f t="shared" si="18"/>
        <v>1</v>
      </c>
      <c r="L114" s="216">
        <f t="shared" si="19"/>
        <v>6.6830497212602049</v>
      </c>
      <c r="M114" s="216">
        <f t="shared" si="4"/>
        <v>6.6530497212602047</v>
      </c>
      <c r="N114" s="41">
        <f t="shared" si="20"/>
        <v>0.28372077298293874</v>
      </c>
      <c r="O114" s="41">
        <f t="shared" si="21"/>
        <v>7.1956198009286183</v>
      </c>
      <c r="P114" s="229">
        <f t="shared" si="22"/>
        <v>117.28758200294246</v>
      </c>
      <c r="Q114" s="41">
        <f t="shared" si="23"/>
        <v>1250.095613383462</v>
      </c>
      <c r="R114" s="41">
        <f t="shared" si="24"/>
        <v>1210.6241224753285</v>
      </c>
      <c r="S114" s="216">
        <f t="shared" si="5"/>
        <v>0.14350455944608076</v>
      </c>
      <c r="T114" s="216">
        <f t="shared" si="6"/>
        <v>0.33125777388779637</v>
      </c>
      <c r="U114" s="231">
        <f t="shared" si="25"/>
        <v>6.5630497212602057</v>
      </c>
      <c r="V114" s="231">
        <f t="shared" si="7"/>
        <v>6.5930497212602059</v>
      </c>
      <c r="W114" s="41">
        <f t="shared" si="26"/>
        <v>-0.2771719961698409</v>
      </c>
      <c r="X114" s="41">
        <f t="shared" si="27"/>
        <v>1214.4330907774661</v>
      </c>
      <c r="Y114" s="41">
        <f t="shared" si="28"/>
        <v>115.18162375772789</v>
      </c>
      <c r="Z114" s="41">
        <f t="shared" si="29"/>
        <v>1206.0749992383483</v>
      </c>
      <c r="AA114" s="231">
        <f t="shared" si="8"/>
        <v>0.13993651986261033</v>
      </c>
      <c r="AB114" s="231">
        <f t="shared" si="30"/>
        <v>-0.32226923078464448</v>
      </c>
      <c r="AC114" s="41">
        <f t="shared" si="40"/>
        <v>0.33125777388779637</v>
      </c>
      <c r="AD114" s="41">
        <f t="shared" si="9"/>
        <v>0.18112782470223082</v>
      </c>
      <c r="AE114" s="41">
        <f t="shared" si="32"/>
        <v>-7.6243063067293953E-3</v>
      </c>
      <c r="AF114" s="41">
        <f t="shared" si="10"/>
        <v>741.39084579420035</v>
      </c>
      <c r="AG114" s="41">
        <f t="shared" si="11"/>
        <v>725.63002505881491</v>
      </c>
      <c r="AH114" s="41">
        <f t="shared" si="33"/>
        <v>6.6834797467739469</v>
      </c>
      <c r="AI114" s="41">
        <f t="shared" si="12"/>
        <v>273.62561817327997</v>
      </c>
      <c r="AJ114" s="41">
        <f t="shared" si="34"/>
        <v>4.1631445532963784</v>
      </c>
      <c r="AK114" s="8">
        <f t="shared" si="36"/>
        <v>8.201218319311554</v>
      </c>
      <c r="AL114" s="42">
        <f t="shared" si="37"/>
        <v>1.1611282486998771</v>
      </c>
      <c r="AZ114" s="8"/>
    </row>
    <row r="115" spans="1:52" ht="15" x14ac:dyDescent="0.15">
      <c r="A115" s="40"/>
      <c r="B115" s="41">
        <f t="shared" si="39"/>
        <v>741.39084579420035</v>
      </c>
      <c r="C115" s="41">
        <f t="shared" si="39"/>
        <v>725.63002505881491</v>
      </c>
      <c r="D115" s="41">
        <f t="shared" si="39"/>
        <v>6.6834797467739469</v>
      </c>
      <c r="E115" s="41">
        <f t="shared" si="35"/>
        <v>16</v>
      </c>
      <c r="F115" s="41">
        <f t="shared" si="14"/>
        <v>16</v>
      </c>
      <c r="G115" s="41">
        <f t="shared" si="15"/>
        <v>1385.2240030179664</v>
      </c>
      <c r="H115" s="25">
        <f t="shared" si="41"/>
        <v>0.06</v>
      </c>
      <c r="I115" s="227">
        <f t="shared" si="17"/>
        <v>12.608656588308349</v>
      </c>
      <c r="J115" s="228">
        <f t="shared" si="38"/>
        <v>80</v>
      </c>
      <c r="K115" s="41">
        <f t="shared" si="18"/>
        <v>1</v>
      </c>
      <c r="L115" s="216">
        <f t="shared" si="19"/>
        <v>6.7434797467739465</v>
      </c>
      <c r="M115" s="216">
        <f t="shared" si="4"/>
        <v>6.7134797467739471</v>
      </c>
      <c r="N115" s="41">
        <f t="shared" si="20"/>
        <v>0.28632800309550888</v>
      </c>
      <c r="O115" s="41">
        <f t="shared" si="21"/>
        <v>7.1896174622810305</v>
      </c>
      <c r="P115" s="229">
        <f t="shared" si="22"/>
        <v>118.70765978353498</v>
      </c>
      <c r="Q115" s="41">
        <f t="shared" si="23"/>
        <v>1286.6698166323579</v>
      </c>
      <c r="R115" s="41">
        <f t="shared" si="24"/>
        <v>1213.5880791920085</v>
      </c>
      <c r="S115" s="216">
        <f t="shared" si="5"/>
        <v>0.1474653642324264</v>
      </c>
      <c r="T115" s="216">
        <f t="shared" si="6"/>
        <v>0.33585498005921538</v>
      </c>
      <c r="U115" s="231">
        <f t="shared" si="25"/>
        <v>6.6234797467739472</v>
      </c>
      <c r="V115" s="231">
        <f t="shared" si="7"/>
        <v>6.6534797467739466</v>
      </c>
      <c r="W115" s="41">
        <f t="shared" si="26"/>
        <v>-0.27968246345907133</v>
      </c>
      <c r="X115" s="41">
        <f t="shared" si="27"/>
        <v>1250.3535456300222</v>
      </c>
      <c r="Y115" s="41">
        <f t="shared" si="28"/>
        <v>116.5953030688794</v>
      </c>
      <c r="Z115" s="41">
        <f t="shared" si="29"/>
        <v>1209.1493796820025</v>
      </c>
      <c r="AA115" s="231">
        <f t="shared" si="8"/>
        <v>0.14382920801869797</v>
      </c>
      <c r="AB115" s="231">
        <f t="shared" si="30"/>
        <v>-0.32666667220899465</v>
      </c>
      <c r="AC115" s="41">
        <f t="shared" si="40"/>
        <v>0.33585498005921538</v>
      </c>
      <c r="AD115" s="41">
        <f t="shared" si="9"/>
        <v>0.17864853452350551</v>
      </c>
      <c r="AE115" s="41">
        <f t="shared" si="32"/>
        <v>-7.4328969549943141E-3</v>
      </c>
      <c r="AF115" s="41">
        <f t="shared" si="10"/>
        <v>741.34131881723658</v>
      </c>
      <c r="AG115" s="41">
        <f t="shared" si="11"/>
        <v>725.29417007875566</v>
      </c>
      <c r="AH115" s="41">
        <f t="shared" si="33"/>
        <v>6.7439161311109634</v>
      </c>
      <c r="AI115" s="41">
        <f t="shared" si="12"/>
        <v>276.74545079811867</v>
      </c>
      <c r="AJ115" s="41">
        <f t="shared" si="34"/>
        <v>4.2400182896291891</v>
      </c>
      <c r="AK115" s="8">
        <f t="shared" si="36"/>
        <v>8.5743584213245576</v>
      </c>
      <c r="AL115" s="42">
        <f t="shared" si="37"/>
        <v>1.1832678847637266</v>
      </c>
      <c r="AZ115" s="8"/>
    </row>
    <row r="116" spans="1:52" ht="15" x14ac:dyDescent="0.15">
      <c r="A116" s="40"/>
      <c r="B116" s="41">
        <f t="shared" si="39"/>
        <v>741.34131881723658</v>
      </c>
      <c r="C116" s="41">
        <f t="shared" si="39"/>
        <v>725.29417007875566</v>
      </c>
      <c r="D116" s="41">
        <f t="shared" si="39"/>
        <v>6.7439161311109634</v>
      </c>
      <c r="E116" s="41">
        <f t="shared" si="35"/>
        <v>16</v>
      </c>
      <c r="F116" s="41">
        <f t="shared" si="14"/>
        <v>16</v>
      </c>
      <c r="G116" s="41">
        <f t="shared" si="15"/>
        <v>1422.8042555091145</v>
      </c>
      <c r="H116" s="25">
        <f t="shared" si="41"/>
        <v>0.06</v>
      </c>
      <c r="I116" s="227">
        <f t="shared" si="17"/>
        <v>12.837718990784744</v>
      </c>
      <c r="J116" s="228">
        <f t="shared" si="38"/>
        <v>80</v>
      </c>
      <c r="K116" s="41">
        <f t="shared" si="18"/>
        <v>1</v>
      </c>
      <c r="L116" s="216">
        <f t="shared" si="19"/>
        <v>6.8039161311109631</v>
      </c>
      <c r="M116" s="216">
        <f t="shared" si="4"/>
        <v>6.7739161311109637</v>
      </c>
      <c r="N116" s="41">
        <f t="shared" si="20"/>
        <v>0.28893594706328685</v>
      </c>
      <c r="O116" s="41">
        <f t="shared" si="21"/>
        <v>7.1833638559897395</v>
      </c>
      <c r="P116" s="229">
        <f t="shared" si="22"/>
        <v>120.13215410464693</v>
      </c>
      <c r="Q116" s="41">
        <f t="shared" si="23"/>
        <v>1323.9123665186282</v>
      </c>
      <c r="R116" s="41">
        <f t="shared" si="24"/>
        <v>1216.4813513780973</v>
      </c>
      <c r="S116" s="233">
        <f t="shared" si="5"/>
        <v>0.15150463454240587</v>
      </c>
      <c r="T116" s="216">
        <f t="shared" si="6"/>
        <v>0.34052743105728511</v>
      </c>
      <c r="U116" s="231">
        <f t="shared" si="25"/>
        <v>6.6839161311109638</v>
      </c>
      <c r="V116" s="231">
        <f t="shared" si="7"/>
        <v>6.7139161311109632</v>
      </c>
      <c r="W116" s="41">
        <f t="shared" si="26"/>
        <v>-0.28219275540904221</v>
      </c>
      <c r="X116" s="41">
        <f t="shared" si="27"/>
        <v>1286.936339549598</v>
      </c>
      <c r="Y116" s="41">
        <f t="shared" si="28"/>
        <v>118.01343666835503</v>
      </c>
      <c r="Z116" s="41">
        <f t="shared" si="29"/>
        <v>1212.1492506214993</v>
      </c>
      <c r="AA116" s="231">
        <f t="shared" si="8"/>
        <v>0.1477995466286629</v>
      </c>
      <c r="AB116" s="231">
        <f t="shared" si="30"/>
        <v>-0.33113424698693489</v>
      </c>
      <c r="AC116" s="41">
        <f t="shared" si="40"/>
        <v>0.34052743105728511</v>
      </c>
      <c r="AD116" s="41">
        <f t="shared" si="9"/>
        <v>0.17619725909806813</v>
      </c>
      <c r="AE116" s="41">
        <f t="shared" si="32"/>
        <v>-7.248193877162112E-3</v>
      </c>
      <c r="AF116" s="41">
        <f t="shared" si="10"/>
        <v>741.28972733324258</v>
      </c>
      <c r="AG116" s="41">
        <f t="shared" si="11"/>
        <v>724.95364264769842</v>
      </c>
      <c r="AH116" s="41">
        <f t="shared" si="33"/>
        <v>6.8043588535025039</v>
      </c>
      <c r="AI116" s="41">
        <f t="shared" si="12"/>
        <v>279.92819673850062</v>
      </c>
      <c r="AJ116" s="41">
        <f t="shared" si="34"/>
        <v>4.31777612205655</v>
      </c>
      <c r="AK116" s="8">
        <f t="shared" si="36"/>
        <v>8.9621216785682645</v>
      </c>
      <c r="AL116" s="42">
        <f t="shared" si="37"/>
        <v>1.2056621405028065</v>
      </c>
      <c r="AZ116" s="8"/>
    </row>
    <row r="117" spans="1:52" ht="15" x14ac:dyDescent="0.15">
      <c r="A117" s="40"/>
      <c r="B117" s="41">
        <f t="shared" si="39"/>
        <v>741.28972733324258</v>
      </c>
      <c r="C117" s="41">
        <f t="shared" si="39"/>
        <v>724.95364264769842</v>
      </c>
      <c r="D117" s="41">
        <f t="shared" si="39"/>
        <v>6.8043588535025039</v>
      </c>
      <c r="E117" s="41">
        <f t="shared" si="35"/>
        <v>16</v>
      </c>
      <c r="F117" s="41">
        <f t="shared" si="14"/>
        <v>16</v>
      </c>
      <c r="G117" s="41">
        <f t="shared" si="15"/>
        <v>1461.0621542640999</v>
      </c>
      <c r="H117" s="25">
        <f t="shared" si="41"/>
        <v>0.06</v>
      </c>
      <c r="I117" s="227">
        <f t="shared" si="17"/>
        <v>13.068867748435332</v>
      </c>
      <c r="J117" s="228">
        <f t="shared" si="38"/>
        <v>80</v>
      </c>
      <c r="K117" s="41">
        <f t="shared" si="18"/>
        <v>1</v>
      </c>
      <c r="L117" s="216">
        <f t="shared" si="19"/>
        <v>6.8643588535025035</v>
      </c>
      <c r="M117" s="216">
        <f t="shared" si="4"/>
        <v>6.8343588535025042</v>
      </c>
      <c r="N117" s="41">
        <f t="shared" si="20"/>
        <v>0.29154460412859606</v>
      </c>
      <c r="O117" s="41">
        <f t="shared" si="21"/>
        <v>7.1768495712774305</v>
      </c>
      <c r="P117" s="229">
        <f t="shared" si="22"/>
        <v>121.56104047672092</v>
      </c>
      <c r="Q117" s="41">
        <f t="shared" si="23"/>
        <v>1361.8294428854274</v>
      </c>
      <c r="R117" s="41">
        <f t="shared" si="24"/>
        <v>1219.3063497417852</v>
      </c>
      <c r="S117" s="216">
        <f t="shared" si="5"/>
        <v>0.15562380892879768</v>
      </c>
      <c r="T117" s="216">
        <f t="shared" si="6"/>
        <v>0.34527809667244808</v>
      </c>
      <c r="U117" s="231">
        <f t="shared" si="25"/>
        <v>6.7443588535025043</v>
      </c>
      <c r="V117" s="231">
        <f t="shared" si="7"/>
        <v>6.7743588535025037</v>
      </c>
      <c r="W117" s="41">
        <f t="shared" si="26"/>
        <v>-0.28470287101858105</v>
      </c>
      <c r="X117" s="41">
        <f t="shared" si="27"/>
        <v>1324.1876507344848</v>
      </c>
      <c r="Y117" s="41">
        <f t="shared" si="28"/>
        <v>119.4359995088361</v>
      </c>
      <c r="Z117" s="41">
        <f t="shared" si="29"/>
        <v>1215.0771946356715</v>
      </c>
      <c r="AA117" s="231">
        <f t="shared" si="8"/>
        <v>0.15184895941734569</v>
      </c>
      <c r="AB117" s="231">
        <f t="shared" si="30"/>
        <v>-0.33567472937720944</v>
      </c>
      <c r="AC117" s="41">
        <f t="shared" si="40"/>
        <v>0.34527809667244808</v>
      </c>
      <c r="AD117" s="41">
        <f t="shared" si="9"/>
        <v>0.17377296903058309</v>
      </c>
      <c r="AE117" s="41">
        <f t="shared" si="32"/>
        <v>-7.0699052995688919E-3</v>
      </c>
      <c r="AF117" s="41">
        <f t="shared" si="10"/>
        <v>741.23599384069871</v>
      </c>
      <c r="AG117" s="41">
        <f t="shared" si="11"/>
        <v>724.60836455102594</v>
      </c>
      <c r="AH117" s="41">
        <f t="shared" si="33"/>
        <v>6.8648078937372823</v>
      </c>
      <c r="AI117" s="41">
        <f t="shared" si="12"/>
        <v>283.17583743049335</v>
      </c>
      <c r="AJ117" s="41">
        <f t="shared" si="34"/>
        <v>4.3964360768983539</v>
      </c>
      <c r="AK117" s="8">
        <f t="shared" si="36"/>
        <v>9.3650254651217271</v>
      </c>
      <c r="AL117" s="42">
        <f t="shared" si="37"/>
        <v>1.228316207497246</v>
      </c>
      <c r="AZ117" s="8"/>
    </row>
    <row r="118" spans="1:52" ht="15" x14ac:dyDescent="0.15">
      <c r="A118" s="40"/>
      <c r="B118" s="41">
        <f t="shared" si="39"/>
        <v>741.23599384069871</v>
      </c>
      <c r="C118" s="41">
        <f t="shared" si="39"/>
        <v>724.60836455102594</v>
      </c>
      <c r="D118" s="41">
        <f t="shared" si="39"/>
        <v>6.8648078937372823</v>
      </c>
      <c r="E118" s="41">
        <f t="shared" si="35"/>
        <v>16</v>
      </c>
      <c r="F118" s="41">
        <f t="shared" si="14"/>
        <v>16</v>
      </c>
      <c r="G118" s="41">
        <f t="shared" si="15"/>
        <v>1500.0038842255824</v>
      </c>
      <c r="H118" s="25">
        <f t="shared" si="41"/>
        <v>0.06</v>
      </c>
      <c r="I118" s="227">
        <f t="shared" si="17"/>
        <v>13.302103431738216</v>
      </c>
      <c r="J118" s="228">
        <f t="shared" si="38"/>
        <v>80</v>
      </c>
      <c r="K118" s="41">
        <f t="shared" si="18"/>
        <v>1</v>
      </c>
      <c r="L118" s="216">
        <f t="shared" si="19"/>
        <v>6.9248078937372819</v>
      </c>
      <c r="M118" s="216">
        <f t="shared" si="4"/>
        <v>6.8948078937372816</v>
      </c>
      <c r="N118" s="41">
        <f t="shared" si="20"/>
        <v>0.29415397355717943</v>
      </c>
      <c r="O118" s="41">
        <f t="shared" si="21"/>
        <v>7.1700648222855579</v>
      </c>
      <c r="P118" s="229">
        <f t="shared" si="22"/>
        <v>122.99429477512003</v>
      </c>
      <c r="Q118" s="41">
        <f t="shared" si="23"/>
        <v>1400.4272288000145</v>
      </c>
      <c r="R118" s="41">
        <f t="shared" si="24"/>
        <v>1222.0653782599306</v>
      </c>
      <c r="S118" s="216">
        <f t="shared" si="5"/>
        <v>0.15982437830452742</v>
      </c>
      <c r="T118" s="216">
        <f t="shared" si="6"/>
        <v>0.35011010312769769</v>
      </c>
      <c r="U118" s="231">
        <f t="shared" si="25"/>
        <v>6.8048078937372827</v>
      </c>
      <c r="V118" s="231">
        <f t="shared" si="7"/>
        <v>6.8348078937372829</v>
      </c>
      <c r="W118" s="41">
        <f t="shared" si="26"/>
        <v>-0.28721280931026882</v>
      </c>
      <c r="X118" s="41">
        <f t="shared" si="27"/>
        <v>1362.113660608826</v>
      </c>
      <c r="Y118" s="41">
        <f t="shared" si="28"/>
        <v>120.86296692096731</v>
      </c>
      <c r="Z118" s="41">
        <f t="shared" si="29"/>
        <v>1217.9356781016215</v>
      </c>
      <c r="AA118" s="231">
        <f t="shared" si="8"/>
        <v>0.15597892168143343</v>
      </c>
      <c r="AB118" s="231">
        <f t="shared" si="30"/>
        <v>-0.34029103856321402</v>
      </c>
      <c r="AC118" s="41">
        <f t="shared" si="40"/>
        <v>0.35011010312769769</v>
      </c>
      <c r="AD118" s="41">
        <f t="shared" si="9"/>
        <v>0.17137466032540011</v>
      </c>
      <c r="AE118" s="41">
        <f t="shared" si="32"/>
        <v>-6.8977549687275564E-3</v>
      </c>
      <c r="AF118" s="41">
        <f t="shared" si="10"/>
        <v>741.18003771112819</v>
      </c>
      <c r="AG118" s="41">
        <f t="shared" si="11"/>
        <v>724.25825444789825</v>
      </c>
      <c r="AH118" s="41">
        <f t="shared" si="33"/>
        <v>6.9252632321420808</v>
      </c>
      <c r="AI118" s="41">
        <f t="shared" si="12"/>
        <v>286.49048517045054</v>
      </c>
      <c r="AJ118" s="41">
        <f t="shared" si="34"/>
        <v>4.476016767223479</v>
      </c>
      <c r="AK118" s="8">
        <f t="shared" si="36"/>
        <v>9.7836058705610327</v>
      </c>
      <c r="AL118" s="42">
        <f t="shared" si="37"/>
        <v>1.2512354463108821</v>
      </c>
      <c r="AZ118" s="8"/>
    </row>
    <row r="119" spans="1:52" ht="15" x14ac:dyDescent="0.15">
      <c r="A119" s="40"/>
      <c r="B119" s="41">
        <f t="shared" si="39"/>
        <v>741.18003771112819</v>
      </c>
      <c r="C119" s="41">
        <f t="shared" si="39"/>
        <v>724.25825444789825</v>
      </c>
      <c r="D119" s="41">
        <f t="shared" si="39"/>
        <v>6.9252632321420808</v>
      </c>
      <c r="E119" s="41">
        <f t="shared" si="35"/>
        <v>16</v>
      </c>
      <c r="F119" s="41">
        <f t="shared" si="14"/>
        <v>16</v>
      </c>
      <c r="G119" s="41">
        <f t="shared" si="15"/>
        <v>1539.6356335591461</v>
      </c>
      <c r="H119" s="25">
        <f t="shared" si="41"/>
        <v>0.06</v>
      </c>
      <c r="I119" s="227">
        <f t="shared" si="17"/>
        <v>13.537426610583953</v>
      </c>
      <c r="J119" s="228">
        <f t="shared" si="38"/>
        <v>80</v>
      </c>
      <c r="K119" s="41">
        <f t="shared" si="18"/>
        <v>1</v>
      </c>
      <c r="L119" s="216">
        <f t="shared" si="19"/>
        <v>6.9852632321420804</v>
      </c>
      <c r="M119" s="216">
        <f t="shared" si="4"/>
        <v>6.9552632321420802</v>
      </c>
      <c r="N119" s="41">
        <f t="shared" si="20"/>
        <v>0.29676405463749944</v>
      </c>
      <c r="O119" s="41">
        <f t="shared" si="21"/>
        <v>7.1629994283251204</v>
      </c>
      <c r="P119" s="229">
        <f t="shared" si="22"/>
        <v>124.4318932316058</v>
      </c>
      <c r="Q119" s="41">
        <f t="shared" si="23"/>
        <v>1439.7119105528479</v>
      </c>
      <c r="R119" s="41">
        <f t="shared" si="24"/>
        <v>1224.7606399750796</v>
      </c>
      <c r="S119" s="216">
        <f t="shared" si="5"/>
        <v>0.16410788938809129</v>
      </c>
      <c r="T119" s="216">
        <f t="shared" si="6"/>
        <v>0.35502674432500086</v>
      </c>
      <c r="U119" s="231">
        <f t="shared" si="25"/>
        <v>6.8652632321420812</v>
      </c>
      <c r="V119" s="231">
        <f t="shared" si="7"/>
        <v>6.8952632321420815</v>
      </c>
      <c r="W119" s="41">
        <f t="shared" si="26"/>
        <v>-0.28972256932960505</v>
      </c>
      <c r="X119" s="41">
        <f t="shared" si="27"/>
        <v>1400.7205538216522</v>
      </c>
      <c r="Y119" s="41">
        <f t="shared" si="28"/>
        <v>122.29431460441918</v>
      </c>
      <c r="Z119" s="41">
        <f t="shared" si="29"/>
        <v>1220.7270576084152</v>
      </c>
      <c r="AA119" s="231">
        <f t="shared" si="8"/>
        <v>0.16019096368475111</v>
      </c>
      <c r="AB119" s="231">
        <f t="shared" si="30"/>
        <v>-0.34498624901774522</v>
      </c>
      <c r="AC119" s="41">
        <f t="shared" si="40"/>
        <v>0.35502674432500086</v>
      </c>
      <c r="AD119" s="41">
        <f t="shared" si="9"/>
        <v>0.16900135259971968</v>
      </c>
      <c r="AE119" s="41">
        <f t="shared" si="32"/>
        <v>-6.7314812273787123E-3</v>
      </c>
      <c r="AF119" s="41">
        <f t="shared" si="10"/>
        <v>741.12177502144073</v>
      </c>
      <c r="AG119" s="41">
        <f t="shared" si="11"/>
        <v>723.90322770357329</v>
      </c>
      <c r="AH119" s="41">
        <f t="shared" si="33"/>
        <v>6.9857248495633124</v>
      </c>
      <c r="AI119" s="41">
        <f t="shared" si="12"/>
        <v>289.87439074807685</v>
      </c>
      <c r="AJ119" s="41">
        <f t="shared" si="34"/>
        <v>4.5565374313201668</v>
      </c>
      <c r="AK119" s="8">
        <f t="shared" si="36"/>
        <v>10.218418582620671</v>
      </c>
      <c r="AL119" s="42">
        <f t="shared" si="37"/>
        <v>1.2744253975707283</v>
      </c>
      <c r="AZ119" s="8"/>
    </row>
    <row r="120" spans="1:52" ht="15" x14ac:dyDescent="0.15">
      <c r="A120" s="40"/>
      <c r="B120" s="41">
        <f t="shared" si="39"/>
        <v>741.12177502144073</v>
      </c>
      <c r="C120" s="41">
        <f t="shared" si="39"/>
        <v>723.90322770357329</v>
      </c>
      <c r="D120" s="41">
        <f t="shared" si="39"/>
        <v>6.9857248495633124</v>
      </c>
      <c r="E120" s="41">
        <f t="shared" si="35"/>
        <v>16</v>
      </c>
      <c r="F120" s="41">
        <f t="shared" si="14"/>
        <v>16</v>
      </c>
      <c r="G120" s="41">
        <f t="shared" si="15"/>
        <v>1579.9635936525308</v>
      </c>
      <c r="H120" s="25">
        <f t="shared" si="41"/>
        <v>0.06</v>
      </c>
      <c r="I120" s="227">
        <f t="shared" si="17"/>
        <v>13.774837854293947</v>
      </c>
      <c r="J120" s="228">
        <f t="shared" si="38"/>
        <v>80</v>
      </c>
      <c r="K120" s="41">
        <f t="shared" si="18"/>
        <v>1</v>
      </c>
      <c r="L120" s="216">
        <f t="shared" si="19"/>
        <v>7.045724849563312</v>
      </c>
      <c r="M120" s="216">
        <f t="shared" si="4"/>
        <v>7.0157248495633127</v>
      </c>
      <c r="N120" s="41">
        <f t="shared" si="20"/>
        <v>0.29937484667988912</v>
      </c>
      <c r="O120" s="41">
        <f t="shared" si="21"/>
        <v>7.1556427927072495</v>
      </c>
      <c r="P120" s="229">
        <f t="shared" si="22"/>
        <v>125.87381242608912</v>
      </c>
      <c r="Q120" s="41">
        <f t="shared" si="23"/>
        <v>1479.6896776567992</v>
      </c>
      <c r="R120" s="41">
        <f t="shared" si="24"/>
        <v>1227.3942424202987</v>
      </c>
      <c r="S120" s="216">
        <f t="shared" si="5"/>
        <v>0.16847594841033331</v>
      </c>
      <c r="T120" s="216">
        <f t="shared" si="6"/>
        <v>0.36003149410718671</v>
      </c>
      <c r="U120" s="231">
        <f t="shared" si="25"/>
        <v>6.9257248495633128</v>
      </c>
      <c r="V120" s="231">
        <f t="shared" si="7"/>
        <v>6.9557248495633122</v>
      </c>
      <c r="W120" s="41">
        <f t="shared" si="26"/>
        <v>-0.29223215014416581</v>
      </c>
      <c r="X120" s="41">
        <f t="shared" si="27"/>
        <v>1440.0145182460501</v>
      </c>
      <c r="Y120" s="41">
        <f t="shared" si="28"/>
        <v>123.73001861924033</v>
      </c>
      <c r="Z120" s="41">
        <f t="shared" si="29"/>
        <v>1223.4535859523683</v>
      </c>
      <c r="AA120" s="231">
        <f t="shared" si="8"/>
        <v>0.16448667431103306</v>
      </c>
      <c r="AB120" s="231">
        <f t="shared" si="30"/>
        <v>-0.34976360179915772</v>
      </c>
      <c r="AC120" s="41">
        <f t="shared" si="40"/>
        <v>0.36003149410718671</v>
      </c>
      <c r="AD120" s="41">
        <f t="shared" si="9"/>
        <v>0.16665208733694034</v>
      </c>
      <c r="AE120" s="41">
        <f t="shared" si="32"/>
        <v>-6.5708361543537E-3</v>
      </c>
      <c r="AF120" s="41">
        <f t="shared" si="10"/>
        <v>741.0611183740134</v>
      </c>
      <c r="AG120" s="41">
        <f t="shared" si="11"/>
        <v>723.54319620946615</v>
      </c>
      <c r="AH120" s="41">
        <f t="shared" si="33"/>
        <v>7.0461927273492568</v>
      </c>
      <c r="AI120" s="41">
        <f t="shared" si="12"/>
        <v>293.32995191279417</v>
      </c>
      <c r="AJ120" s="41">
        <f t="shared" si="34"/>
        <v>4.6380179735181652</v>
      </c>
      <c r="AK120" s="8">
        <f t="shared" si="36"/>
        <v>10.670039828975801</v>
      </c>
      <c r="AL120" s="42">
        <f t="shared" si="37"/>
        <v>1.2978917937237517</v>
      </c>
      <c r="AZ120" s="8"/>
    </row>
    <row r="121" spans="1:52" ht="15" x14ac:dyDescent="0.15">
      <c r="A121" s="40"/>
      <c r="B121" s="41">
        <f t="shared" si="39"/>
        <v>741.0611183740134</v>
      </c>
      <c r="C121" s="41">
        <f t="shared" si="39"/>
        <v>723.54319620946615</v>
      </c>
      <c r="D121" s="41">
        <f t="shared" si="39"/>
        <v>7.0461927273492568</v>
      </c>
      <c r="E121" s="41">
        <f t="shared" si="35"/>
        <v>16</v>
      </c>
      <c r="F121" s="41">
        <f t="shared" si="14"/>
        <v>16</v>
      </c>
      <c r="G121" s="41">
        <f t="shared" si="15"/>
        <v>1620.9939591148514</v>
      </c>
      <c r="H121" s="25">
        <f t="shared" si="41"/>
        <v>0.06</v>
      </c>
      <c r="I121" s="227">
        <f t="shared" si="17"/>
        <v>14.014337731637807</v>
      </c>
      <c r="J121" s="228">
        <f t="shared" si="38"/>
        <v>80</v>
      </c>
      <c r="K121" s="41">
        <f t="shared" si="18"/>
        <v>1</v>
      </c>
      <c r="L121" s="216">
        <f t="shared" si="19"/>
        <v>7.1061927273492564</v>
      </c>
      <c r="M121" s="216">
        <f t="shared" si="4"/>
        <v>7.0761927273492571</v>
      </c>
      <c r="N121" s="41">
        <f t="shared" si="20"/>
        <v>0.30198634901575616</v>
      </c>
      <c r="O121" s="41">
        <f t="shared" si="21"/>
        <v>7.1479838800254258</v>
      </c>
      <c r="P121" s="229">
        <f t="shared" si="22"/>
        <v>127.32002927863847</v>
      </c>
      <c r="Q121" s="41">
        <f t="shared" si="23"/>
        <v>1520.3667228463578</v>
      </c>
      <c r="R121" s="41">
        <f t="shared" si="24"/>
        <v>1229.9682026993382</v>
      </c>
      <c r="S121" s="216">
        <f t="shared" si="5"/>
        <v>0.17293022510747177</v>
      </c>
      <c r="T121" s="216">
        <f t="shared" si="6"/>
        <v>0.36512801964622288</v>
      </c>
      <c r="U121" s="231">
        <f t="shared" si="25"/>
        <v>6.9861927273492572</v>
      </c>
      <c r="V121" s="231">
        <f t="shared" si="7"/>
        <v>7.0161927273492566</v>
      </c>
      <c r="W121" s="41">
        <f t="shared" si="26"/>
        <v>-0.29474155084291453</v>
      </c>
      <c r="X121" s="41">
        <f t="shared" si="27"/>
        <v>1480.0017449783163</v>
      </c>
      <c r="Y121" s="41">
        <f t="shared" si="28"/>
        <v>125.17005537748302</v>
      </c>
      <c r="Z121" s="41">
        <f t="shared" si="29"/>
        <v>1226.117417745339</v>
      </c>
      <c r="AA121" s="231">
        <f t="shared" si="8"/>
        <v>0.16886770499870379</v>
      </c>
      <c r="AB121" s="231">
        <f t="shared" si="30"/>
        <v>-0.35462651688014946</v>
      </c>
      <c r="AC121" s="41">
        <f t="shared" si="40"/>
        <v>0.36512801964622288</v>
      </c>
      <c r="AD121" s="41">
        <f t="shared" si="9"/>
        <v>0.16432592617278385</v>
      </c>
      <c r="AE121" s="41">
        <f t="shared" si="32"/>
        <v>-6.4155847645611889E-3</v>
      </c>
      <c r="AF121" s="41">
        <f t="shared" si="10"/>
        <v>740.99797670338296</v>
      </c>
      <c r="AG121" s="41">
        <f t="shared" si="11"/>
        <v>723.1780681898199</v>
      </c>
      <c r="AH121" s="41">
        <f t="shared" si="33"/>
        <v>7.1066668473331474</v>
      </c>
      <c r="AI121" s="41">
        <f t="shared" si="12"/>
        <v>296.8597227512858</v>
      </c>
      <c r="AJ121" s="41">
        <f t="shared" si="34"/>
        <v>4.7204790076157446</v>
      </c>
      <c r="AK121" s="8">
        <f t="shared" si="36"/>
        <v>11.139067383344617</v>
      </c>
      <c r="AL121" s="42">
        <f t="shared" si="37"/>
        <v>1.3216405715438546</v>
      </c>
      <c r="AZ121" s="8"/>
    </row>
    <row r="122" spans="1:52" ht="15" x14ac:dyDescent="0.15">
      <c r="A122" s="40"/>
      <c r="B122" s="41">
        <f t="shared" si="39"/>
        <v>740.99797670338296</v>
      </c>
      <c r="C122" s="41">
        <f t="shared" si="39"/>
        <v>723.1780681898199</v>
      </c>
      <c r="D122" s="41">
        <f t="shared" si="39"/>
        <v>7.1066668473331474</v>
      </c>
      <c r="E122" s="41">
        <f t="shared" si="35"/>
        <v>16</v>
      </c>
      <c r="F122" s="41">
        <f t="shared" si="14"/>
        <v>16</v>
      </c>
      <c r="G122" s="41">
        <f t="shared" si="15"/>
        <v>1662.7329277759609</v>
      </c>
      <c r="H122" s="25">
        <f t="shared" si="41"/>
        <v>0.06</v>
      </c>
      <c r="I122" s="227">
        <f t="shared" si="17"/>
        <v>14.255926810850452</v>
      </c>
      <c r="J122" s="228">
        <f t="shared" si="38"/>
        <v>80</v>
      </c>
      <c r="K122" s="41">
        <f t="shared" si="18"/>
        <v>1</v>
      </c>
      <c r="L122" s="216">
        <f t="shared" si="19"/>
        <v>7.166666847333147</v>
      </c>
      <c r="M122" s="216">
        <f t="shared" si="4"/>
        <v>7.1366668473331476</v>
      </c>
      <c r="N122" s="41">
        <f t="shared" si="20"/>
        <v>0.30459856099699323</v>
      </c>
      <c r="O122" s="41">
        <f t="shared" si="21"/>
        <v>7.1400111917471554</v>
      </c>
      <c r="P122" s="229">
        <f t="shared" si="22"/>
        <v>128.77052104174055</v>
      </c>
      <c r="Q122" s="41">
        <f t="shared" si="23"/>
        <v>1561.7492420769477</v>
      </c>
      <c r="R122" s="41">
        <f t="shared" si="24"/>
        <v>1232.4844522473402</v>
      </c>
      <c r="S122" s="216">
        <f t="shared" si="5"/>
        <v>0.17747245702808262</v>
      </c>
      <c r="T122" s="216">
        <f t="shared" si="6"/>
        <v>0.37032019608295691</v>
      </c>
      <c r="U122" s="231">
        <f t="shared" si="25"/>
        <v>7.0466668473331477</v>
      </c>
      <c r="V122" s="231">
        <f t="shared" si="7"/>
        <v>7.0766668473331471</v>
      </c>
      <c r="W122" s="41">
        <f t="shared" si="26"/>
        <v>-0.29725077053552695</v>
      </c>
      <c r="X122" s="41">
        <f t="shared" si="27"/>
        <v>1520.6884283372153</v>
      </c>
      <c r="Y122" s="41">
        <f t="shared" si="28"/>
        <v>126.61440163509555</v>
      </c>
      <c r="Z122" s="41">
        <f t="shared" si="29"/>
        <v>1228.720614664803</v>
      </c>
      <c r="AA122" s="231">
        <f t="shared" si="8"/>
        <v>0.17333577398496669</v>
      </c>
      <c r="AB122" s="231">
        <f t="shared" si="30"/>
        <v>-0.35957860662295227</v>
      </c>
      <c r="AC122" s="41">
        <f t="shared" si="40"/>
        <v>0.37032019608295691</v>
      </c>
      <c r="AD122" s="41">
        <f t="shared" si="9"/>
        <v>0.16202194920678634</v>
      </c>
      <c r="AE122" s="41">
        <f t="shared" si="32"/>
        <v>-6.2655042645339155E-3</v>
      </c>
      <c r="AF122" s="41">
        <f t="shared" si="10"/>
        <v>740.93225506829697</v>
      </c>
      <c r="AG122" s="41">
        <f t="shared" si="11"/>
        <v>722.80774799373694</v>
      </c>
      <c r="AH122" s="41">
        <f t="shared" si="33"/>
        <v>7.1671471918168015</v>
      </c>
      <c r="AI122" s="41">
        <f t="shared" si="12"/>
        <v>300.46642406539621</v>
      </c>
      <c r="AJ122" s="41">
        <f t="shared" si="34"/>
        <v>4.8039419031894655</v>
      </c>
      <c r="AK122" s="8">
        <f t="shared" si="36"/>
        <v>11.626121641671466</v>
      </c>
      <c r="AL122" s="42">
        <f t="shared" si="37"/>
        <v>1.3456778854690863</v>
      </c>
      <c r="AZ122" s="8"/>
    </row>
    <row r="123" spans="1:52" ht="15" x14ac:dyDescent="0.15">
      <c r="A123" s="40"/>
      <c r="B123" s="41">
        <f t="shared" si="39"/>
        <v>740.93225506829697</v>
      </c>
      <c r="C123" s="41">
        <f t="shared" si="39"/>
        <v>722.80774799373694</v>
      </c>
      <c r="D123" s="41">
        <f t="shared" si="39"/>
        <v>7.1671471918168015</v>
      </c>
      <c r="E123" s="41">
        <f t="shared" si="35"/>
        <v>16</v>
      </c>
      <c r="F123" s="41">
        <f t="shared" si="14"/>
        <v>16</v>
      </c>
      <c r="G123" s="41">
        <f t="shared" si="15"/>
        <v>1705.1867006856978</v>
      </c>
      <c r="H123" s="25">
        <f t="shared" si="41"/>
        <v>0.06</v>
      </c>
      <c r="I123" s="227">
        <f t="shared" si="17"/>
        <v>14.499605659648024</v>
      </c>
      <c r="J123" s="228">
        <f t="shared" si="38"/>
        <v>80</v>
      </c>
      <c r="K123" s="41">
        <f t="shared" si="18"/>
        <v>1</v>
      </c>
      <c r="L123" s="216">
        <f t="shared" si="19"/>
        <v>7.2271471918168011</v>
      </c>
      <c r="M123" s="216">
        <f t="shared" si="4"/>
        <v>7.1971471918168017</v>
      </c>
      <c r="N123" s="41">
        <f t="shared" si="20"/>
        <v>0.3072114819951679</v>
      </c>
      <c r="O123" s="41">
        <f t="shared" si="21"/>
        <v>7.1317127399569644</v>
      </c>
      <c r="P123" s="229">
        <f t="shared" si="22"/>
        <v>130.22526529279551</v>
      </c>
      <c r="Q123" s="41">
        <f t="shared" si="23"/>
        <v>1603.8434345241749</v>
      </c>
      <c r="R123" s="41">
        <f t="shared" si="24"/>
        <v>1234.9448412952227</v>
      </c>
      <c r="S123" s="216">
        <f t="shared" si="5"/>
        <v>0.18210445418487586</v>
      </c>
      <c r="T123" s="216">
        <f t="shared" si="6"/>
        <v>0.37561212255899668</v>
      </c>
      <c r="U123" s="231">
        <f t="shared" si="25"/>
        <v>7.1071471918168019</v>
      </c>
      <c r="V123" s="231">
        <f t="shared" si="7"/>
        <v>7.1371471918168012</v>
      </c>
      <c r="W123" s="41">
        <f t="shared" si="26"/>
        <v>-0.2997598083515598</v>
      </c>
      <c r="X123" s="41">
        <f t="shared" si="27"/>
        <v>1562.0807658631927</v>
      </c>
      <c r="Y123" s="41">
        <f t="shared" si="28"/>
        <v>128.0630344840647</v>
      </c>
      <c r="Z123" s="41">
        <f t="shared" si="29"/>
        <v>1231.265150372039</v>
      </c>
      <c r="AA123" s="231">
        <f t="shared" si="8"/>
        <v>0.1778926708895843</v>
      </c>
      <c r="AB123" s="231">
        <f t="shared" si="30"/>
        <v>-0.36462369052946325</v>
      </c>
      <c r="AC123" s="41">
        <f t="shared" si="40"/>
        <v>0.37561212255899668</v>
      </c>
      <c r="AD123" s="41">
        <f t="shared" si="9"/>
        <v>0.15973925333194194</v>
      </c>
      <c r="AE123" s="41">
        <f t="shared" si="32"/>
        <v>-6.120383358641103E-3</v>
      </c>
      <c r="AF123" s="41">
        <f t="shared" si="10"/>
        <v>740.86385442773314</v>
      </c>
      <c r="AG123" s="41">
        <f t="shared" si="11"/>
        <v>722.43213587117793</v>
      </c>
      <c r="AH123" s="41">
        <f t="shared" si="33"/>
        <v>7.2276337435551614</v>
      </c>
      <c r="AI123" s="41">
        <f t="shared" si="12"/>
        <v>304.15295485185464</v>
      </c>
      <c r="AJ123" s="41">
        <f t="shared" si="34"/>
        <v>4.8884288350927587</v>
      </c>
      <c r="AK123" s="8">
        <f t="shared" si="36"/>
        <v>12.131846774784</v>
      </c>
      <c r="AL123" s="42">
        <f t="shared" si="37"/>
        <v>1.3700101218572347</v>
      </c>
      <c r="AZ123" s="8"/>
    </row>
    <row r="124" spans="1:52" ht="15" x14ac:dyDescent="0.15">
      <c r="A124" s="40"/>
      <c r="B124" s="41">
        <f t="shared" si="39"/>
        <v>740.86385442773314</v>
      </c>
      <c r="C124" s="41">
        <f t="shared" si="39"/>
        <v>722.43213587117793</v>
      </c>
      <c r="D124" s="41">
        <f t="shared" si="39"/>
        <v>7.2276337435551614</v>
      </c>
      <c r="E124" s="41">
        <f t="shared" si="35"/>
        <v>16</v>
      </c>
      <c r="F124" s="41">
        <f t="shared" si="14"/>
        <v>16</v>
      </c>
      <c r="G124" s="41">
        <f t="shared" si="15"/>
        <v>1748.3614821133838</v>
      </c>
      <c r="H124" s="25">
        <f t="shared" si="41"/>
        <v>0.06</v>
      </c>
      <c r="I124" s="227">
        <f t="shared" si="17"/>
        <v>14.74537484524417</v>
      </c>
      <c r="J124" s="228">
        <f t="shared" si="38"/>
        <v>80</v>
      </c>
      <c r="K124" s="41">
        <f t="shared" si="18"/>
        <v>1</v>
      </c>
      <c r="L124" s="216">
        <f t="shared" si="19"/>
        <v>7.287633743555161</v>
      </c>
      <c r="M124" s="216">
        <f t="shared" si="4"/>
        <v>7.2576337435551608</v>
      </c>
      <c r="N124" s="41">
        <f t="shared" si="20"/>
        <v>0.30982511140099689</v>
      </c>
      <c r="O124" s="41">
        <f t="shared" si="21"/>
        <v>7.1230760190751052</v>
      </c>
      <c r="P124" s="229">
        <f t="shared" si="22"/>
        <v>131.68423992684922</v>
      </c>
      <c r="Q124" s="41">
        <f t="shared" si="23"/>
        <v>1646.6555025832861</v>
      </c>
      <c r="R124" s="41">
        <f t="shared" si="24"/>
        <v>1237.3511430589936</v>
      </c>
      <c r="S124" s="216">
        <f t="shared" si="5"/>
        <v>0.18682810408572526</v>
      </c>
      <c r="T124" s="216">
        <f t="shared" si="6"/>
        <v>0.38100813980130332</v>
      </c>
      <c r="U124" s="231">
        <f t="shared" si="25"/>
        <v>7.1676337435551618</v>
      </c>
      <c r="V124" s="231">
        <f t="shared" si="7"/>
        <v>7.1976337435551621</v>
      </c>
      <c r="W124" s="41">
        <f t="shared" si="26"/>
        <v>-0.30226866343985392</v>
      </c>
      <c r="X124" s="41">
        <f t="shared" si="27"/>
        <v>1604.1849583177807</v>
      </c>
      <c r="Y124" s="41">
        <f t="shared" si="28"/>
        <v>129.51593134480811</v>
      </c>
      <c r="Z124" s="41">
        <f t="shared" si="29"/>
        <v>1233.7529151226151</v>
      </c>
      <c r="AA124" s="231">
        <f t="shared" si="8"/>
        <v>0.18254026167229334</v>
      </c>
      <c r="AB124" s="231">
        <f t="shared" si="30"/>
        <v>-0.36976581141257281</v>
      </c>
      <c r="AC124" s="41">
        <f t="shared" si="40"/>
        <v>0.38100813980130332</v>
      </c>
      <c r="AD124" s="41">
        <f t="shared" si="9"/>
        <v>0.15747695057457339</v>
      </c>
      <c r="AE124" s="41">
        <f t="shared" si="32"/>
        <v>-5.9800216037334975E-3</v>
      </c>
      <c r="AF124" s="41">
        <f t="shared" si="10"/>
        <v>740.79267139933279</v>
      </c>
      <c r="AG124" s="41">
        <f t="shared" si="11"/>
        <v>722.0511277313766</v>
      </c>
      <c r="AH124" s="41">
        <f t="shared" si="33"/>
        <v>7.2881264857412624</v>
      </c>
      <c r="AI124" s="41">
        <f t="shared" si="12"/>
        <v>307.922405000872</v>
      </c>
      <c r="AJ124" s="41">
        <f t="shared" si="34"/>
        <v>4.9739628364818902</v>
      </c>
      <c r="AK124" s="8">
        <f t="shared" si="36"/>
        <v>12.656911964634642</v>
      </c>
      <c r="AL124" s="42">
        <f t="shared" si="37"/>
        <v>1.3946439142573044</v>
      </c>
      <c r="AZ124" s="8"/>
    </row>
    <row r="125" spans="1:52" ht="15" x14ac:dyDescent="0.15">
      <c r="A125" s="40"/>
      <c r="B125" s="41">
        <f t="shared" si="39"/>
        <v>740.79267139933279</v>
      </c>
      <c r="C125" s="41">
        <f t="shared" si="39"/>
        <v>722.0511277313766</v>
      </c>
      <c r="D125" s="41">
        <f t="shared" si="39"/>
        <v>7.2881264857412624</v>
      </c>
      <c r="E125" s="41">
        <f t="shared" si="35"/>
        <v>16</v>
      </c>
      <c r="F125" s="41">
        <f t="shared" si="14"/>
        <v>16</v>
      </c>
      <c r="G125" s="41">
        <f t="shared" si="15"/>
        <v>1792.2634795471879</v>
      </c>
      <c r="H125" s="25">
        <f t="shared" si="41"/>
        <v>0.06</v>
      </c>
      <c r="I125" s="227">
        <f t="shared" si="17"/>
        <v>14.993234934364956</v>
      </c>
      <c r="J125" s="228">
        <f t="shared" si="38"/>
        <v>80</v>
      </c>
      <c r="K125" s="41">
        <f t="shared" si="18"/>
        <v>1</v>
      </c>
      <c r="L125" s="216">
        <f t="shared" si="19"/>
        <v>7.348126485741262</v>
      </c>
      <c r="M125" s="216">
        <f t="shared" ref="M125:M188" si="42">(D125+L125)/2</f>
        <v>7.3181264857412618</v>
      </c>
      <c r="N125" s="41">
        <f t="shared" si="20"/>
        <v>0.31243944862359285</v>
      </c>
      <c r="O125" s="41">
        <f t="shared" si="21"/>
        <v>7.114087975355754</v>
      </c>
      <c r="P125" s="229">
        <f t="shared" si="22"/>
        <v>133.14742314954105</v>
      </c>
      <c r="Q125" s="41">
        <f t="shared" si="23"/>
        <v>1690.1916518685186</v>
      </c>
      <c r="R125" s="41">
        <f t="shared" si="24"/>
        <v>1239.7050576735032</v>
      </c>
      <c r="S125" s="216">
        <f t="shared" ref="S125:S188" si="43">Q125/O125/R125</f>
        <v>0.19164537718243471</v>
      </c>
      <c r="T125" s="216">
        <f t="shared" ref="T125:T188" si="44">N125/(1-S125)</f>
        <v>0.38651284944046915</v>
      </c>
      <c r="U125" s="231">
        <f t="shared" si="25"/>
        <v>7.2281264857412628</v>
      </c>
      <c r="V125" s="231">
        <f t="shared" ref="V125:V188" si="45">(D125+U125)/2</f>
        <v>7.2581264857412631</v>
      </c>
      <c r="W125" s="41">
        <f t="shared" si="26"/>
        <v>-0.30477733496796588</v>
      </c>
      <c r="X125" s="41">
        <f t="shared" si="27"/>
        <v>1647.0072096829056</v>
      </c>
      <c r="Y125" s="41">
        <f t="shared" si="28"/>
        <v>130.97306995879555</v>
      </c>
      <c r="Z125" s="41">
        <f t="shared" si="29"/>
        <v>1236.1857200913153</v>
      </c>
      <c r="AA125" s="231">
        <f t="shared" ref="AA125:AA188" si="46">X125/O125/Z125</f>
        <v>0.18728049400176902</v>
      </c>
      <c r="AB125" s="231">
        <f t="shared" si="30"/>
        <v>-0.37500925315385414</v>
      </c>
      <c r="AC125" s="41">
        <f t="shared" si="40"/>
        <v>0.38651284944046915</v>
      </c>
      <c r="AD125" s="41">
        <f t="shared" ref="AD125:AD188" si="47">H125/AC125*K125</f>
        <v>0.15523416643679067</v>
      </c>
      <c r="AE125" s="41">
        <f t="shared" si="32"/>
        <v>-5.8442288073407732E-3</v>
      </c>
      <c r="AF125" s="41">
        <f t="shared" ref="AF125:AF188" si="48">B125-(AC125-N125)</f>
        <v>740.71859799851586</v>
      </c>
      <c r="AG125" s="41">
        <f t="shared" ref="AG125:AG188" si="49">C125-AC125</f>
        <v>721.66461488193613</v>
      </c>
      <c r="AH125" s="41">
        <f t="shared" si="33"/>
        <v>7.3486254019919457</v>
      </c>
      <c r="AI125" s="41">
        <f t="shared" ref="AI125:AI188" si="50">AC125/R125*1000000</f>
        <v>311.77806934644587</v>
      </c>
      <c r="AJ125" s="41">
        <f t="shared" si="34"/>
        <v>5.0605678557447922</v>
      </c>
      <c r="AK125" s="8">
        <f t="shared" si="36"/>
        <v>13.202012732047644</v>
      </c>
      <c r="AL125" s="42">
        <f t="shared" si="37"/>
        <v>1.4195861598050201</v>
      </c>
      <c r="AZ125" s="8"/>
    </row>
    <row r="126" spans="1:52" ht="15" x14ac:dyDescent="0.15">
      <c r="A126" s="40"/>
      <c r="B126" s="41">
        <f t="shared" ref="B126:D157" si="51">AF125</f>
        <v>740.71859799851586</v>
      </c>
      <c r="C126" s="41">
        <f t="shared" si="51"/>
        <v>721.66461488193613</v>
      </c>
      <c r="D126" s="41">
        <f t="shared" si="51"/>
        <v>7.3486254019919457</v>
      </c>
      <c r="E126" s="41">
        <f t="shared" si="35"/>
        <v>16</v>
      </c>
      <c r="F126" s="41">
        <f t="shared" ref="F126:F189" si="52">(E126+E125)/2</f>
        <v>16</v>
      </c>
      <c r="G126" s="41">
        <f t="shared" ref="G126:G189" si="53">F126*$S$53*$C$55*(B126-C126+N126)^1.5</f>
        <v>1836.8989036936339</v>
      </c>
      <c r="H126" s="25">
        <f t="shared" si="41"/>
        <v>0.06</v>
      </c>
      <c r="I126" s="227">
        <f t="shared" ref="I126:I189" si="54">(B126-C126)*B$19</f>
        <v>15.243186493263785</v>
      </c>
      <c r="J126" s="228">
        <f t="shared" si="38"/>
        <v>80</v>
      </c>
      <c r="K126" s="41">
        <f t="shared" ref="K126:K189" si="55">IF((1-S125-0.015)&gt;0,1,-1)</f>
        <v>1</v>
      </c>
      <c r="L126" s="216">
        <f t="shared" ref="L126:L189" si="56">D126+K126*H126</f>
        <v>7.4086254019919453</v>
      </c>
      <c r="M126" s="216">
        <f t="shared" si="42"/>
        <v>7.3786254019919451</v>
      </c>
      <c r="N126" s="41">
        <f t="shared" ref="N126:N189" si="57">2*($P$53*M126/$S$52/$S$51)^2-(B126-C126)*2</f>
        <v>0.3150544930899386</v>
      </c>
      <c r="O126" s="41">
        <f t="shared" ref="O126:O189" si="58">wh(B126,$F$51,$F$52,$F$53)</f>
        <v>7.104734973945936</v>
      </c>
      <c r="P126" s="229">
        <f t="shared" ref="P126:P189" si="59">$C$54*$L$55*$L$55*M126*M126/(($B$19*(B126-C126))^0.333)*1000</f>
        <v>134.61479347026821</v>
      </c>
      <c r="Q126" s="41">
        <f t="shared" ref="Q126:Q189" si="60">M126/$S$54*(B126-C126+N126/2)*E126-$C$53</f>
        <v>1734.4580912125875</v>
      </c>
      <c r="R126" s="41">
        <f t="shared" ref="R126:R189" si="61">rate1(1,$L$52,$L$51,$L$54,L126,$L$53,$L$50,P126)</f>
        <v>1242.0082158886009</v>
      </c>
      <c r="S126" s="216">
        <f t="shared" si="43"/>
        <v>0.19655833278042423</v>
      </c>
      <c r="T126" s="216">
        <f t="shared" si="44"/>
        <v>0.39213113526988153</v>
      </c>
      <c r="U126" s="231">
        <f t="shared" ref="U126:U189" si="62">D126-K126*H126</f>
        <v>7.2886254019919461</v>
      </c>
      <c r="V126" s="231">
        <f t="shared" si="45"/>
        <v>7.3186254019919463</v>
      </c>
      <c r="W126" s="41">
        <f t="shared" ref="W126:W189" si="63">2*($P$53*V126/$S$52/$S$51)^2-(B126-C126)*2</f>
        <v>-0.30728582212143607</v>
      </c>
      <c r="X126" s="41">
        <f t="shared" ref="X126:X189" si="64">V126/$S$54*(B126-C126+W126/2)*F126-$C$53</f>
        <v>1690.5537271603343</v>
      </c>
      <c r="Y126" s="41">
        <f t="shared" ref="Y126:Y189" si="65">$C$54*$L$55*$L$55*V126*V126/(($B$19*(B126-C126))^0.333)*1000</f>
        <v>132.43442838139927</v>
      </c>
      <c r="Z126" s="41">
        <f t="shared" ref="Z126:Z189" si="66">rate1(1,$L$52,$L$51,$L$54,U126,$L$53,$L$50,Y126)</f>
        <v>1238.5653014318982</v>
      </c>
      <c r="AA126" s="231">
        <f t="shared" si="46"/>
        <v>0.19211540307867428</v>
      </c>
      <c r="AB126" s="231">
        <f t="shared" ref="AB126:AB189" si="67">W126/(1-AA126)</f>
        <v>-0.38035856023550413</v>
      </c>
      <c r="AC126" s="41">
        <f t="shared" ref="AC126:AC157" si="68">delta_z(N126,S126,H126,AE125,AB126)</f>
        <v>0.39213113526988153</v>
      </c>
      <c r="AD126" s="41">
        <f t="shared" si="47"/>
        <v>0.15301003823301462</v>
      </c>
      <c r="AE126" s="41">
        <f t="shared" ref="AE126:AE189" si="69">(AD126-AD125)/(AC126+AC125)*2</f>
        <v>-5.7128244677916605E-3</v>
      </c>
      <c r="AF126" s="41">
        <f t="shared" si="48"/>
        <v>740.64152135633594</v>
      </c>
      <c r="AG126" s="41">
        <f t="shared" si="49"/>
        <v>721.27248374666624</v>
      </c>
      <c r="AH126" s="41">
        <f t="shared" ref="AH126:AH189" si="70">$S$54*$S$53*$C$55*SQRT(AF126-AG126)</f>
        <v>7.4091304763341217</v>
      </c>
      <c r="AI126" s="41">
        <f t="shared" si="50"/>
        <v>315.72346322148064</v>
      </c>
      <c r="AJ126" s="41">
        <f t="shared" ref="AJ126:AJ189" si="71">AJ125+AI126/3600</f>
        <v>5.1482688177507594</v>
      </c>
      <c r="AK126" s="8">
        <f t="shared" si="36"/>
        <v>13.767872364815663</v>
      </c>
      <c r="AL126" s="42">
        <f t="shared" si="37"/>
        <v>1.4448440368627387</v>
      </c>
      <c r="AZ126" s="8"/>
    </row>
    <row r="127" spans="1:52" ht="15" x14ac:dyDescent="0.15">
      <c r="A127" s="40"/>
      <c r="B127" s="41">
        <f t="shared" si="51"/>
        <v>740.64152135633594</v>
      </c>
      <c r="C127" s="41">
        <f t="shared" si="51"/>
        <v>721.27248374666624</v>
      </c>
      <c r="D127" s="41">
        <f t="shared" si="51"/>
        <v>7.4091304763341217</v>
      </c>
      <c r="E127" s="41">
        <f t="shared" ref="E127:E190" si="72">CalBreachWidth(C127,B127,I127,E126)</f>
        <v>16</v>
      </c>
      <c r="F127" s="41">
        <f t="shared" si="52"/>
        <v>16</v>
      </c>
      <c r="G127" s="41">
        <f t="shared" si="53"/>
        <v>1882.2739684771366</v>
      </c>
      <c r="H127" s="25">
        <f t="shared" ref="H127:H158" si="73">dv(S126)</f>
        <v>0.06</v>
      </c>
      <c r="I127" s="227">
        <f t="shared" si="54"/>
        <v>15.495230087735763</v>
      </c>
      <c r="J127" s="228">
        <f t="shared" si="38"/>
        <v>80</v>
      </c>
      <c r="K127" s="41">
        <f t="shared" si="55"/>
        <v>1</v>
      </c>
      <c r="L127" s="216">
        <f t="shared" si="56"/>
        <v>7.4691304763341213</v>
      </c>
      <c r="M127" s="216">
        <f t="shared" si="42"/>
        <v>7.4391304763341211</v>
      </c>
      <c r="N127" s="41">
        <f t="shared" si="57"/>
        <v>0.31767024424426893</v>
      </c>
      <c r="O127" s="41">
        <f t="shared" si="58"/>
        <v>7.0950027632600188</v>
      </c>
      <c r="P127" s="229">
        <f t="shared" si="59"/>
        <v>136.08632969555353</v>
      </c>
      <c r="Q127" s="41">
        <f t="shared" si="60"/>
        <v>1779.461032666198</v>
      </c>
      <c r="R127" s="41">
        <f t="shared" si="61"/>
        <v>1244.2621825442261</v>
      </c>
      <c r="S127" s="216">
        <f t="shared" si="43"/>
        <v>0.20156912545779457</v>
      </c>
      <c r="T127" s="216">
        <f t="shared" si="44"/>
        <v>0.3978681866810459</v>
      </c>
      <c r="U127" s="231">
        <f t="shared" si="62"/>
        <v>7.3491304763341221</v>
      </c>
      <c r="V127" s="231">
        <f t="shared" si="45"/>
        <v>7.3791304763341223</v>
      </c>
      <c r="W127" s="41">
        <f t="shared" si="63"/>
        <v>-0.30979412410336238</v>
      </c>
      <c r="X127" s="41">
        <f t="shared" si="64"/>
        <v>1734.8307211711406</v>
      </c>
      <c r="Y127" s="41">
        <f t="shared" si="65"/>
        <v>133.89998497495964</v>
      </c>
      <c r="Z127" s="41">
        <f t="shared" si="66"/>
        <v>1240.8933240904123</v>
      </c>
      <c r="AA127" s="231">
        <f t="shared" si="46"/>
        <v>0.19704711796052762</v>
      </c>
      <c r="AB127" s="231">
        <f t="shared" si="67"/>
        <v>-0.38581855926152986</v>
      </c>
      <c r="AC127" s="41">
        <f t="shared" si="68"/>
        <v>0.3978681866810459</v>
      </c>
      <c r="AD127" s="41">
        <f t="shared" si="47"/>
        <v>0.15080371341199858</v>
      </c>
      <c r="AE127" s="41">
        <f t="shared" si="69"/>
        <v>-5.5856372523648661E-3</v>
      </c>
      <c r="AF127" s="41">
        <f t="shared" si="48"/>
        <v>740.56132341389912</v>
      </c>
      <c r="AG127" s="41">
        <f t="shared" si="49"/>
        <v>720.87461555998516</v>
      </c>
      <c r="AH127" s="41">
        <f t="shared" si="70"/>
        <v>7.4696416931914964</v>
      </c>
      <c r="AI127" s="41">
        <f t="shared" si="50"/>
        <v>319.76233969234539</v>
      </c>
      <c r="AJ127" s="41">
        <f t="shared" si="71"/>
        <v>5.2370916898875217</v>
      </c>
      <c r="AK127" s="8">
        <f t="shared" ref="AK127:AK190" si="74">AK126+AI127*G126/1000000</f>
        <v>14.355243456039043</v>
      </c>
      <c r="AL127" s="42">
        <f t="shared" ref="AL127:AL190" si="75">AL126+AI127*J127/1000000</f>
        <v>1.4704250240381262</v>
      </c>
      <c r="AZ127" s="8"/>
    </row>
    <row r="128" spans="1:52" ht="15" x14ac:dyDescent="0.15">
      <c r="A128" s="40"/>
      <c r="B128" s="41">
        <f t="shared" si="51"/>
        <v>740.56132341389912</v>
      </c>
      <c r="C128" s="41">
        <f t="shared" si="51"/>
        <v>720.87461555998516</v>
      </c>
      <c r="D128" s="41">
        <f t="shared" si="51"/>
        <v>7.4696416931914964</v>
      </c>
      <c r="E128" s="41">
        <f t="shared" si="72"/>
        <v>16</v>
      </c>
      <c r="F128" s="41">
        <f t="shared" si="52"/>
        <v>16</v>
      </c>
      <c r="G128" s="41">
        <f t="shared" si="53"/>
        <v>1928.3948910394915</v>
      </c>
      <c r="H128" s="25">
        <f t="shared" si="73"/>
        <v>0.06</v>
      </c>
      <c r="I128" s="227">
        <f t="shared" si="54"/>
        <v>15.749366283131167</v>
      </c>
      <c r="J128" s="228">
        <f t="shared" ref="J128:J191" si="76">IF(H128&gt;0, $B$7,"")</f>
        <v>80</v>
      </c>
      <c r="K128" s="41">
        <f t="shared" si="55"/>
        <v>1</v>
      </c>
      <c r="L128" s="216">
        <f t="shared" si="56"/>
        <v>7.529641693191496</v>
      </c>
      <c r="M128" s="216">
        <f t="shared" si="42"/>
        <v>7.4996416931914958</v>
      </c>
      <c r="N128" s="41">
        <f t="shared" si="57"/>
        <v>0.32028670154751637</v>
      </c>
      <c r="O128" s="41">
        <f t="shared" si="58"/>
        <v>7.0848764363949952</v>
      </c>
      <c r="P128" s="229">
        <f t="shared" si="59"/>
        <v>137.56201092260918</v>
      </c>
      <c r="Q128" s="41">
        <f t="shared" si="60"/>
        <v>1825.2066914975214</v>
      </c>
      <c r="R128" s="41">
        <f t="shared" si="61"/>
        <v>1246.4684598396598</v>
      </c>
      <c r="S128" s="216">
        <f t="shared" si="43"/>
        <v>0.20668001204831346</v>
      </c>
      <c r="T128" s="216">
        <f t="shared" si="44"/>
        <v>0.40372952454466826</v>
      </c>
      <c r="U128" s="231">
        <f t="shared" si="62"/>
        <v>7.4096416931914968</v>
      </c>
      <c r="V128" s="231">
        <f t="shared" si="45"/>
        <v>7.439641693191497</v>
      </c>
      <c r="W128" s="41">
        <f t="shared" si="63"/>
        <v>-0.3123022401335831</v>
      </c>
      <c r="X128" s="41">
        <f t="shared" si="64"/>
        <v>1779.844405355153</v>
      </c>
      <c r="Y128" s="41">
        <f t="shared" si="65"/>
        <v>135.369718402058</v>
      </c>
      <c r="Z128" s="41">
        <f t="shared" si="66"/>
        <v>1243.171385389287</v>
      </c>
      <c r="AA128" s="231">
        <f t="shared" si="46"/>
        <v>0.20207786844211723</v>
      </c>
      <c r="AB128" s="231">
        <f t="shared" si="67"/>
        <v>-0.39139438271230365</v>
      </c>
      <c r="AC128" s="41">
        <f t="shared" si="68"/>
        <v>0.40372952454466826</v>
      </c>
      <c r="AD128" s="41">
        <f t="shared" si="47"/>
        <v>0.14861434785496261</v>
      </c>
      <c r="AE128" s="41">
        <f t="shared" si="69"/>
        <v>-5.4625045116165234E-3</v>
      </c>
      <c r="AF128" s="41">
        <f t="shared" si="48"/>
        <v>740.47788059090192</v>
      </c>
      <c r="AG128" s="41">
        <f t="shared" si="49"/>
        <v>720.47088603544046</v>
      </c>
      <c r="AH128" s="41">
        <f t="shared" si="70"/>
        <v>7.5301590373719796</v>
      </c>
      <c r="AI128" s="41">
        <f t="shared" si="50"/>
        <v>323.89870867378568</v>
      </c>
      <c r="AJ128" s="41">
        <f t="shared" si="71"/>
        <v>5.327063553408018</v>
      </c>
      <c r="AK128" s="8">
        <f t="shared" si="74"/>
        <v>14.964909563799068</v>
      </c>
      <c r="AL128" s="42">
        <f t="shared" si="75"/>
        <v>1.4963369207320292</v>
      </c>
      <c r="AZ128" s="8"/>
    </row>
    <row r="129" spans="1:52" ht="15" x14ac:dyDescent="0.15">
      <c r="A129" s="40"/>
      <c r="B129" s="41">
        <f t="shared" si="51"/>
        <v>740.47788059090192</v>
      </c>
      <c r="C129" s="41">
        <f t="shared" si="51"/>
        <v>720.47088603544046</v>
      </c>
      <c r="D129" s="41">
        <f t="shared" si="51"/>
        <v>7.5301590373719796</v>
      </c>
      <c r="E129" s="41">
        <f t="shared" si="72"/>
        <v>16</v>
      </c>
      <c r="F129" s="41">
        <f t="shared" si="52"/>
        <v>16</v>
      </c>
      <c r="G129" s="41">
        <f t="shared" si="53"/>
        <v>1975.2678917395399</v>
      </c>
      <c r="H129" s="25">
        <f t="shared" si="73"/>
        <v>0.06</v>
      </c>
      <c r="I129" s="227">
        <f t="shared" si="54"/>
        <v>16.005595644369169</v>
      </c>
      <c r="J129" s="228">
        <f t="shared" si="76"/>
        <v>80</v>
      </c>
      <c r="K129" s="41">
        <f t="shared" si="55"/>
        <v>1</v>
      </c>
      <c r="L129" s="216">
        <f t="shared" si="56"/>
        <v>7.5901590373719792</v>
      </c>
      <c r="M129" s="216">
        <f t="shared" si="42"/>
        <v>7.5601590373719798</v>
      </c>
      <c r="N129" s="41">
        <f t="shared" si="57"/>
        <v>0.32290386447679964</v>
      </c>
      <c r="O129" s="41">
        <f t="shared" si="58"/>
        <v>7.0743403892778822</v>
      </c>
      <c r="P129" s="229">
        <f t="shared" si="59"/>
        <v>139.04181653309249</v>
      </c>
      <c r="Q129" s="41">
        <f t="shared" si="60"/>
        <v>1871.701286191837</v>
      </c>
      <c r="R129" s="41">
        <f t="shared" si="61"/>
        <v>1248.6284904109948</v>
      </c>
      <c r="S129" s="216">
        <f t="shared" si="43"/>
        <v>0.21189335924986205</v>
      </c>
      <c r="T129" s="216">
        <f t="shared" si="44"/>
        <v>0.40972102984623038</v>
      </c>
      <c r="U129" s="231">
        <f t="shared" si="62"/>
        <v>7.4701590373719799</v>
      </c>
      <c r="V129" s="231">
        <f t="shared" si="45"/>
        <v>7.5001590373719793</v>
      </c>
      <c r="W129" s="41">
        <f t="shared" si="63"/>
        <v>-0.31481016944849927</v>
      </c>
      <c r="X129" s="41">
        <f t="shared" si="64"/>
        <v>1825.6009965705393</v>
      </c>
      <c r="Y129" s="41">
        <f t="shared" si="65"/>
        <v>136.84360761899259</v>
      </c>
      <c r="Z129" s="41">
        <f t="shared" si="66"/>
        <v>1245.4010183980911</v>
      </c>
      <c r="AA129" s="231">
        <f t="shared" si="46"/>
        <v>0.20720999255207054</v>
      </c>
      <c r="AB129" s="231">
        <f t="shared" si="67"/>
        <v>-0.39709149521435666</v>
      </c>
      <c r="AC129" s="41">
        <f t="shared" si="68"/>
        <v>0.40972102984623038</v>
      </c>
      <c r="AD129" s="41">
        <f t="shared" si="47"/>
        <v>0.14644110413985387</v>
      </c>
      <c r="AE129" s="41">
        <f t="shared" si="69"/>
        <v>-5.3432718273479776E-3</v>
      </c>
      <c r="AF129" s="41">
        <f t="shared" si="48"/>
        <v>740.39106342553248</v>
      </c>
      <c r="AG129" s="41">
        <f t="shared" si="49"/>
        <v>720.06116500559426</v>
      </c>
      <c r="AH129" s="41">
        <f t="shared" si="70"/>
        <v>7.5906824940554749</v>
      </c>
      <c r="AI129" s="41">
        <f t="shared" si="50"/>
        <v>328.13685815495671</v>
      </c>
      <c r="AJ129" s="41">
        <f t="shared" si="71"/>
        <v>5.4182126806732835</v>
      </c>
      <c r="AK129" s="8">
        <f t="shared" si="74"/>
        <v>15.597687004626838</v>
      </c>
      <c r="AL129" s="42">
        <f t="shared" si="75"/>
        <v>1.5225878693844257</v>
      </c>
      <c r="AZ129" s="8"/>
    </row>
    <row r="130" spans="1:52" ht="15" x14ac:dyDescent="0.15">
      <c r="A130" s="40"/>
      <c r="B130" s="41">
        <f t="shared" si="51"/>
        <v>740.39106342553248</v>
      </c>
      <c r="C130" s="41">
        <f t="shared" si="51"/>
        <v>720.06116500559426</v>
      </c>
      <c r="D130" s="41">
        <f t="shared" si="51"/>
        <v>7.5906824940554749</v>
      </c>
      <c r="E130" s="41">
        <f t="shared" si="72"/>
        <v>16</v>
      </c>
      <c r="F130" s="41">
        <f t="shared" si="52"/>
        <v>16</v>
      </c>
      <c r="G130" s="41">
        <f t="shared" si="53"/>
        <v>2022.899194152769</v>
      </c>
      <c r="H130" s="25">
        <f t="shared" si="73"/>
        <v>0.06</v>
      </c>
      <c r="I130" s="227">
        <f t="shared" si="54"/>
        <v>16.263918735950575</v>
      </c>
      <c r="J130" s="228">
        <f t="shared" si="76"/>
        <v>80</v>
      </c>
      <c r="K130" s="41">
        <f t="shared" si="55"/>
        <v>1</v>
      </c>
      <c r="L130" s="216">
        <f t="shared" si="56"/>
        <v>7.6506824940554745</v>
      </c>
      <c r="M130" s="216">
        <f t="shared" si="42"/>
        <v>7.6206824940554743</v>
      </c>
      <c r="N130" s="41">
        <f t="shared" si="57"/>
        <v>0.32552173252493333</v>
      </c>
      <c r="O130" s="41">
        <f t="shared" si="58"/>
        <v>7.0633782751972349</v>
      </c>
      <c r="P130" s="229">
        <f t="shared" si="59"/>
        <v>140.52572618704275</v>
      </c>
      <c r="Q130" s="41">
        <f t="shared" si="60"/>
        <v>1918.9510384511091</v>
      </c>
      <c r="R130" s="41">
        <f t="shared" si="61"/>
        <v>1250.7436602297773</v>
      </c>
      <c r="S130" s="216">
        <f t="shared" si="43"/>
        <v>0.21721165192787104</v>
      </c>
      <c r="T130" s="216">
        <f t="shared" si="44"/>
        <v>0.41584897543076177</v>
      </c>
      <c r="U130" s="231">
        <f t="shared" si="62"/>
        <v>7.5306824940554753</v>
      </c>
      <c r="V130" s="231">
        <f t="shared" si="45"/>
        <v>7.5606824940554755</v>
      </c>
      <c r="W130" s="41">
        <f t="shared" si="63"/>
        <v>-0.31731791130010834</v>
      </c>
      <c r="X130" s="41">
        <f t="shared" si="64"/>
        <v>1872.1067148933691</v>
      </c>
      <c r="Y130" s="41">
        <f t="shared" si="65"/>
        <v>138.32163186944578</v>
      </c>
      <c r="Z130" s="41">
        <f t="shared" si="66"/>
        <v>1247.5836951055771</v>
      </c>
      <c r="AA130" s="231">
        <f t="shared" si="46"/>
        <v>0.21244594473406977</v>
      </c>
      <c r="AB130" s="231">
        <f t="shared" si="67"/>
        <v>-0.40291572264580727</v>
      </c>
      <c r="AC130" s="41">
        <f t="shared" si="68"/>
        <v>0.41584897543076177</v>
      </c>
      <c r="AD130" s="41">
        <f t="shared" si="47"/>
        <v>0.1442831497609158</v>
      </c>
      <c r="AE130" s="41">
        <f t="shared" si="69"/>
        <v>-5.2277925921352638E-3</v>
      </c>
      <c r="AF130" s="41">
        <f t="shared" si="48"/>
        <v>740.30073618262668</v>
      </c>
      <c r="AG130" s="41">
        <f t="shared" si="49"/>
        <v>719.64531603016349</v>
      </c>
      <c r="AH130" s="41">
        <f t="shared" si="70"/>
        <v>7.6512120487822211</v>
      </c>
      <c r="AI130" s="41">
        <f t="shared" si="50"/>
        <v>332.48137780235885</v>
      </c>
      <c r="AJ130" s="41">
        <f t="shared" si="71"/>
        <v>5.5105686189517167</v>
      </c>
      <c r="AK130" s="8">
        <f t="shared" si="74"/>
        <v>16.254426794801162</v>
      </c>
      <c r="AL130" s="42">
        <f t="shared" si="75"/>
        <v>1.5491863796086145</v>
      </c>
      <c r="AZ130" s="8"/>
    </row>
    <row r="131" spans="1:52" ht="15" x14ac:dyDescent="0.15">
      <c r="A131" s="40"/>
      <c r="B131" s="41">
        <f t="shared" si="51"/>
        <v>740.30073618262668</v>
      </c>
      <c r="C131" s="41">
        <f t="shared" si="51"/>
        <v>719.64531603016349</v>
      </c>
      <c r="D131" s="41">
        <f t="shared" si="51"/>
        <v>7.6512120487822211</v>
      </c>
      <c r="E131" s="41">
        <f t="shared" si="72"/>
        <v>16</v>
      </c>
      <c r="F131" s="41">
        <f t="shared" si="52"/>
        <v>16</v>
      </c>
      <c r="G131" s="41">
        <f t="shared" si="53"/>
        <v>2071.2950250709937</v>
      </c>
      <c r="H131" s="25">
        <f t="shared" si="73"/>
        <v>0.06</v>
      </c>
      <c r="I131" s="227">
        <f t="shared" si="54"/>
        <v>16.524336121970556</v>
      </c>
      <c r="J131" s="228">
        <f t="shared" si="76"/>
        <v>80</v>
      </c>
      <c r="K131" s="41">
        <f t="shared" si="55"/>
        <v>1</v>
      </c>
      <c r="L131" s="216">
        <f t="shared" si="56"/>
        <v>7.7112120487822207</v>
      </c>
      <c r="M131" s="216">
        <f t="shared" si="42"/>
        <v>7.6812120487822213</v>
      </c>
      <c r="N131" s="41">
        <f t="shared" si="57"/>
        <v>0.32814030519983106</v>
      </c>
      <c r="O131" s="41">
        <f t="shared" si="58"/>
        <v>7.0519729553263293</v>
      </c>
      <c r="P131" s="229">
        <f t="shared" si="59"/>
        <v>142.01371981699481</v>
      </c>
      <c r="Q131" s="41">
        <f t="shared" si="60"/>
        <v>1966.9621731936691</v>
      </c>
      <c r="R131" s="41">
        <f t="shared" si="61"/>
        <v>1252.8153013347985</v>
      </c>
      <c r="S131" s="216">
        <f t="shared" si="43"/>
        <v>0.22263750219256104</v>
      </c>
      <c r="T131" s="216">
        <f t="shared" si="44"/>
        <v>0.42212006126531065</v>
      </c>
      <c r="U131" s="231">
        <f t="shared" si="62"/>
        <v>7.5912120487822214</v>
      </c>
      <c r="V131" s="231">
        <f t="shared" si="45"/>
        <v>7.6212120487822208</v>
      </c>
      <c r="W131" s="41">
        <f t="shared" si="63"/>
        <v>-0.31982546495600417</v>
      </c>
      <c r="X131" s="41">
        <f t="shared" si="64"/>
        <v>1919.367783617236</v>
      </c>
      <c r="Y131" s="41">
        <f t="shared" si="65"/>
        <v>139.80377067833757</v>
      </c>
      <c r="Z131" s="41">
        <f t="shared" si="66"/>
        <v>1249.7208294065099</v>
      </c>
      <c r="AA131" s="231">
        <f t="shared" si="46"/>
        <v>0.21778830479033218</v>
      </c>
      <c r="AB131" s="231">
        <f t="shared" si="67"/>
        <v>-0.40887328445054327</v>
      </c>
      <c r="AC131" s="41">
        <f t="shared" si="68"/>
        <v>0.42212006126531065</v>
      </c>
      <c r="AD131" s="41">
        <f t="shared" si="47"/>
        <v>0.14213965529178874</v>
      </c>
      <c r="AE131" s="41">
        <f t="shared" si="69"/>
        <v>-5.1159276184676071E-3</v>
      </c>
      <c r="AF131" s="41">
        <f t="shared" si="48"/>
        <v>740.20675642656124</v>
      </c>
      <c r="AG131" s="41">
        <f t="shared" si="49"/>
        <v>719.22319596889815</v>
      </c>
      <c r="AH131" s="41">
        <f t="shared" si="70"/>
        <v>7.7117476874414974</v>
      </c>
      <c r="AI131" s="41">
        <f t="shared" si="50"/>
        <v>336.93718524635466</v>
      </c>
      <c r="AJ131" s="41">
        <f t="shared" si="71"/>
        <v>5.6041622815201482</v>
      </c>
      <c r="AK131" s="8">
        <f t="shared" si="74"/>
        <v>16.936016755316114</v>
      </c>
      <c r="AL131" s="42">
        <f t="shared" si="75"/>
        <v>1.5761413544283229</v>
      </c>
      <c r="AZ131" s="8"/>
    </row>
    <row r="132" spans="1:52" ht="15" x14ac:dyDescent="0.15">
      <c r="A132" s="40"/>
      <c r="B132" s="41">
        <f t="shared" si="51"/>
        <v>740.20675642656124</v>
      </c>
      <c r="C132" s="41">
        <f t="shared" si="51"/>
        <v>719.22319596889815</v>
      </c>
      <c r="D132" s="41">
        <f t="shared" si="51"/>
        <v>7.7117476874414974</v>
      </c>
      <c r="E132" s="41">
        <f t="shared" si="72"/>
        <v>16</v>
      </c>
      <c r="F132" s="41">
        <f t="shared" si="52"/>
        <v>16</v>
      </c>
      <c r="G132" s="41">
        <f t="shared" si="53"/>
        <v>2120.461614502035</v>
      </c>
      <c r="H132" s="25">
        <f t="shared" si="73"/>
        <v>0.06</v>
      </c>
      <c r="I132" s="227">
        <f t="shared" si="54"/>
        <v>16.786848366130471</v>
      </c>
      <c r="J132" s="228">
        <f t="shared" si="76"/>
        <v>80</v>
      </c>
      <c r="K132" s="41">
        <f t="shared" si="55"/>
        <v>1</v>
      </c>
      <c r="L132" s="216">
        <f t="shared" si="56"/>
        <v>7.771747687441497</v>
      </c>
      <c r="M132" s="216">
        <f t="shared" si="42"/>
        <v>7.7417476874414977</v>
      </c>
      <c r="N132" s="41">
        <f t="shared" si="57"/>
        <v>0.33075958202417866</v>
      </c>
      <c r="O132" s="41">
        <f t="shared" si="58"/>
        <v>7.0401064447937998</v>
      </c>
      <c r="P132" s="229">
        <f t="shared" si="59"/>
        <v>143.50577762225998</v>
      </c>
      <c r="Q132" s="41">
        <f t="shared" si="60"/>
        <v>2015.7409185538495</v>
      </c>
      <c r="R132" s="41">
        <f t="shared" si="61"/>
        <v>1254.8446944080988</v>
      </c>
      <c r="S132" s="216">
        <f t="shared" si="43"/>
        <v>0.22817365933947226</v>
      </c>
      <c r="T132" s="216">
        <f t="shared" si="44"/>
        <v>0.42854145369166224</v>
      </c>
      <c r="U132" s="231">
        <f t="shared" si="62"/>
        <v>7.6517476874414978</v>
      </c>
      <c r="V132" s="231">
        <f t="shared" si="45"/>
        <v>7.6817476874414972</v>
      </c>
      <c r="W132" s="41">
        <f t="shared" si="63"/>
        <v>-0.32233282969846044</v>
      </c>
      <c r="X132" s="41">
        <f t="shared" si="64"/>
        <v>1967.3904292528762</v>
      </c>
      <c r="Y132" s="41">
        <f t="shared" si="65"/>
        <v>141.29000384585709</v>
      </c>
      <c r="Z132" s="41">
        <f t="shared" si="66"/>
        <v>1251.8137799157425</v>
      </c>
      <c r="AA132" s="231">
        <f t="shared" si="46"/>
        <v>0.22323978767549899</v>
      </c>
      <c r="AB132" s="231">
        <f t="shared" si="67"/>
        <v>-0.41497082958698456</v>
      </c>
      <c r="AC132" s="41">
        <f t="shared" si="68"/>
        <v>0.42854145369166224</v>
      </c>
      <c r="AD132" s="41">
        <f t="shared" si="47"/>
        <v>0.14000979247895654</v>
      </c>
      <c r="AE132" s="41">
        <f t="shared" si="69"/>
        <v>-5.0075447763495698E-3</v>
      </c>
      <c r="AF132" s="41">
        <f t="shared" si="48"/>
        <v>740.10897455489373</v>
      </c>
      <c r="AG132" s="41">
        <f t="shared" si="49"/>
        <v>718.7946545152065</v>
      </c>
      <c r="AH132" s="41">
        <f t="shared" si="70"/>
        <v>7.7722893962608453</v>
      </c>
      <c r="AI132" s="41">
        <f t="shared" si="50"/>
        <v>341.50955540661721</v>
      </c>
      <c r="AJ132" s="41">
        <f t="shared" si="71"/>
        <v>5.6990260469108751</v>
      </c>
      <c r="AK132" s="8">
        <f t="shared" si="74"/>
        <v>17.643383798444049</v>
      </c>
      <c r="AL132" s="42">
        <f t="shared" si="75"/>
        <v>1.6034621188608522</v>
      </c>
      <c r="AZ132" s="8"/>
    </row>
    <row r="133" spans="1:52" ht="15" x14ac:dyDescent="0.15">
      <c r="A133" s="40"/>
      <c r="B133" s="41">
        <f t="shared" si="51"/>
        <v>740.10897455489373</v>
      </c>
      <c r="C133" s="41">
        <f t="shared" si="51"/>
        <v>718.7946545152065</v>
      </c>
      <c r="D133" s="41">
        <f t="shared" si="51"/>
        <v>7.7722893962608453</v>
      </c>
      <c r="E133" s="41">
        <f t="shared" si="72"/>
        <v>16</v>
      </c>
      <c r="F133" s="41">
        <f t="shared" si="52"/>
        <v>16</v>
      </c>
      <c r="G133" s="41">
        <f t="shared" si="53"/>
        <v>2170.4051956694543</v>
      </c>
      <c r="H133" s="25">
        <f t="shared" si="73"/>
        <v>0.06</v>
      </c>
      <c r="I133" s="227">
        <f t="shared" si="54"/>
        <v>17.051456031749787</v>
      </c>
      <c r="J133" s="228">
        <f t="shared" si="76"/>
        <v>80</v>
      </c>
      <c r="K133" s="41">
        <f t="shared" si="55"/>
        <v>1</v>
      </c>
      <c r="L133" s="216">
        <f t="shared" si="56"/>
        <v>7.8322893962608449</v>
      </c>
      <c r="M133" s="216">
        <f t="shared" si="42"/>
        <v>7.8022893962608446</v>
      </c>
      <c r="N133" s="41">
        <f t="shared" si="57"/>
        <v>0.33337956253486567</v>
      </c>
      <c r="O133" s="41">
        <f t="shared" si="58"/>
        <v>7.0277598537979156</v>
      </c>
      <c r="P133" s="229">
        <f t="shared" si="59"/>
        <v>145.00188006337288</v>
      </c>
      <c r="Q133" s="41">
        <f t="shared" si="60"/>
        <v>2065.2935058817234</v>
      </c>
      <c r="R133" s="41">
        <f t="shared" si="61"/>
        <v>1256.8330712054294</v>
      </c>
      <c r="S133" s="216">
        <f t="shared" si="43"/>
        <v>0.23382302075521011</v>
      </c>
      <c r="T133" s="216">
        <f t="shared" si="44"/>
        <v>0.43512082921555972</v>
      </c>
      <c r="U133" s="231">
        <f t="shared" si="62"/>
        <v>7.7122893962608456</v>
      </c>
      <c r="V133" s="231">
        <f t="shared" si="45"/>
        <v>7.7422893962608459</v>
      </c>
      <c r="W133" s="41">
        <f t="shared" si="63"/>
        <v>-0.3248400048242317</v>
      </c>
      <c r="X133" s="41">
        <f t="shared" si="64"/>
        <v>2016.1808815278659</v>
      </c>
      <c r="Y133" s="41">
        <f t="shared" si="65"/>
        <v>142.78031144166727</v>
      </c>
      <c r="Z133" s="41">
        <f t="shared" si="66"/>
        <v>1253.8638526210516</v>
      </c>
      <c r="AA133" s="231">
        <f t="shared" si="46"/>
        <v>0.22880325424131301</v>
      </c>
      <c r="AB133" s="231">
        <f t="shared" si="67"/>
        <v>-0.42121547660922892</v>
      </c>
      <c r="AC133" s="41">
        <f t="shared" si="68"/>
        <v>0.43512082921555972</v>
      </c>
      <c r="AD133" s="41">
        <f t="shared" si="47"/>
        <v>0.13789273225133489</v>
      </c>
      <c r="AE133" s="41">
        <f t="shared" si="69"/>
        <v>-4.9025186569344971E-3</v>
      </c>
      <c r="AF133" s="41">
        <f t="shared" si="48"/>
        <v>740.007233288213</v>
      </c>
      <c r="AG133" s="41">
        <f t="shared" si="49"/>
        <v>718.35953368599098</v>
      </c>
      <c r="AH133" s="41">
        <f t="shared" si="70"/>
        <v>7.832837161795724</v>
      </c>
      <c r="AI133" s="41">
        <f t="shared" si="50"/>
        <v>346.20415326773275</v>
      </c>
      <c r="AJ133" s="41">
        <f t="shared" si="71"/>
        <v>5.7951938672630234</v>
      </c>
      <c r="AK133" s="8">
        <f t="shared" si="74"/>
        <v>18.377496416229455</v>
      </c>
      <c r="AL133" s="42">
        <f t="shared" si="75"/>
        <v>1.6311584511222708</v>
      </c>
      <c r="AZ133" s="8"/>
    </row>
    <row r="134" spans="1:52" ht="15" x14ac:dyDescent="0.15">
      <c r="A134" s="40"/>
      <c r="B134" s="41">
        <f t="shared" si="51"/>
        <v>740.007233288213</v>
      </c>
      <c r="C134" s="41">
        <f t="shared" si="51"/>
        <v>718.35953368599098</v>
      </c>
      <c r="D134" s="41">
        <f t="shared" si="51"/>
        <v>7.832837161795724</v>
      </c>
      <c r="E134" s="41">
        <f t="shared" si="72"/>
        <v>16</v>
      </c>
      <c r="F134" s="41">
        <f t="shared" si="52"/>
        <v>16</v>
      </c>
      <c r="G134" s="41">
        <f t="shared" si="53"/>
        <v>2221.1320050123568</v>
      </c>
      <c r="H134" s="25">
        <f t="shared" si="73"/>
        <v>0.06</v>
      </c>
      <c r="I134" s="227">
        <f t="shared" si="54"/>
        <v>17.318159681777615</v>
      </c>
      <c r="J134" s="228">
        <f t="shared" si="76"/>
        <v>80</v>
      </c>
      <c r="K134" s="41">
        <f t="shared" si="55"/>
        <v>1</v>
      </c>
      <c r="L134" s="216">
        <f t="shared" si="56"/>
        <v>7.8928371617957236</v>
      </c>
      <c r="M134" s="216">
        <f t="shared" si="42"/>
        <v>7.8628371617957242</v>
      </c>
      <c r="N134" s="41">
        <f t="shared" si="57"/>
        <v>0.3360002462825733</v>
      </c>
      <c r="O134" s="41">
        <f t="shared" si="58"/>
        <v>7.0149133231916956</v>
      </c>
      <c r="P134" s="229">
        <f t="shared" si="59"/>
        <v>146.50200785669543</v>
      </c>
      <c r="Q134" s="41">
        <f t="shared" si="60"/>
        <v>2115.6261697428913</v>
      </c>
      <c r="R134" s="41">
        <f t="shared" si="61"/>
        <v>1258.7816168506452</v>
      </c>
      <c r="S134" s="216">
        <f t="shared" si="43"/>
        <v>0.23958864390473436</v>
      </c>
      <c r="T134" s="216">
        <f t="shared" si="44"/>
        <v>0.44186642346840305</v>
      </c>
      <c r="U134" s="231">
        <f t="shared" si="62"/>
        <v>7.7728371617957244</v>
      </c>
      <c r="V134" s="231">
        <f t="shared" si="45"/>
        <v>7.8028371617957237</v>
      </c>
      <c r="W134" s="41">
        <f t="shared" si="63"/>
        <v>-0.32734698964404174</v>
      </c>
      <c r="X134" s="41">
        <f t="shared" si="64"/>
        <v>2065.7453733863708</v>
      </c>
      <c r="Y134" s="41">
        <f t="shared" si="65"/>
        <v>144.27467379927683</v>
      </c>
      <c r="Z134" s="41">
        <f t="shared" si="66"/>
        <v>1255.8723033853817</v>
      </c>
      <c r="AA134" s="231">
        <f t="shared" si="46"/>
        <v>0.23448172304665682</v>
      </c>
      <c r="AB134" s="231">
        <f t="shared" si="67"/>
        <v>-0.42761485845489866</v>
      </c>
      <c r="AC134" s="41">
        <f t="shared" si="68"/>
        <v>0.44186642346840305</v>
      </c>
      <c r="AD134" s="41">
        <f t="shared" si="47"/>
        <v>0.1357876426297199</v>
      </c>
      <c r="AE134" s="41">
        <f t="shared" si="69"/>
        <v>-4.8007302618652556E-3</v>
      </c>
      <c r="AF134" s="41">
        <f t="shared" si="48"/>
        <v>739.90136711102718</v>
      </c>
      <c r="AG134" s="41">
        <f t="shared" si="49"/>
        <v>717.91766726252263</v>
      </c>
      <c r="AH134" s="41">
        <f t="shared" si="70"/>
        <v>7.8933909709194854</v>
      </c>
      <c r="AI134" s="41">
        <f t="shared" si="50"/>
        <v>351.02707058426216</v>
      </c>
      <c r="AJ134" s="41">
        <f t="shared" si="71"/>
        <v>5.8927013868697626</v>
      </c>
      <c r="AK134" s="8">
        <f t="shared" si="74"/>
        <v>19.139367394046165</v>
      </c>
      <c r="AL134" s="42">
        <f t="shared" si="75"/>
        <v>1.6592406167690117</v>
      </c>
      <c r="AZ134" s="8"/>
    </row>
    <row r="135" spans="1:52" ht="15" x14ac:dyDescent="0.15">
      <c r="A135" s="40"/>
      <c r="B135" s="41">
        <f t="shared" si="51"/>
        <v>739.90136711102718</v>
      </c>
      <c r="C135" s="41">
        <f t="shared" si="51"/>
        <v>717.91766726252263</v>
      </c>
      <c r="D135" s="41">
        <f t="shared" si="51"/>
        <v>7.8933909709194854</v>
      </c>
      <c r="E135" s="41">
        <f t="shared" si="72"/>
        <v>16</v>
      </c>
      <c r="F135" s="41">
        <f t="shared" si="52"/>
        <v>16</v>
      </c>
      <c r="G135" s="41">
        <f t="shared" si="53"/>
        <v>2272.6482821851805</v>
      </c>
      <c r="H135" s="25">
        <f t="shared" si="73"/>
        <v>0.06</v>
      </c>
      <c r="I135" s="227">
        <f t="shared" si="54"/>
        <v>17.586959878803647</v>
      </c>
      <c r="J135" s="228">
        <f t="shared" si="76"/>
        <v>80</v>
      </c>
      <c r="K135" s="41">
        <f t="shared" si="55"/>
        <v>1</v>
      </c>
      <c r="L135" s="216">
        <f t="shared" si="56"/>
        <v>7.953390970919485</v>
      </c>
      <c r="M135" s="216">
        <f t="shared" si="42"/>
        <v>7.9233909709194847</v>
      </c>
      <c r="N135" s="41">
        <f t="shared" si="57"/>
        <v>0.33862163283139779</v>
      </c>
      <c r="O135" s="41">
        <f t="shared" si="58"/>
        <v>7.0015459538856994</v>
      </c>
      <c r="P135" s="229">
        <f t="shared" si="59"/>
        <v>148.00614196917093</v>
      </c>
      <c r="Q135" s="41">
        <f t="shared" si="60"/>
        <v>2166.7451479182364</v>
      </c>
      <c r="R135" s="41">
        <f t="shared" si="61"/>
        <v>1260.6914720028033</v>
      </c>
      <c r="S135" s="216">
        <f t="shared" si="43"/>
        <v>0.24547375953335226</v>
      </c>
      <c r="T135" s="216">
        <f t="shared" si="44"/>
        <v>0.448787086081953</v>
      </c>
      <c r="U135" s="231">
        <f t="shared" si="62"/>
        <v>7.8333909709194858</v>
      </c>
      <c r="V135" s="231">
        <f t="shared" si="45"/>
        <v>7.863390970919486</v>
      </c>
      <c r="W135" s="41">
        <f t="shared" si="63"/>
        <v>-0.32985378348213601</v>
      </c>
      <c r="X135" s="41">
        <f t="shared" si="64"/>
        <v>2116.0901409888802</v>
      </c>
      <c r="Y135" s="41">
        <f t="shared" si="65"/>
        <v>145.77307151057019</v>
      </c>
      <c r="Z135" s="41">
        <f t="shared" si="66"/>
        <v>1257.840340308343</v>
      </c>
      <c r="AA135" s="231">
        <f t="shared" si="46"/>
        <v>0.24027838336409704</v>
      </c>
      <c r="AB135" s="231">
        <f t="shared" si="67"/>
        <v>-0.43417717261060723</v>
      </c>
      <c r="AC135" s="41">
        <f t="shared" si="68"/>
        <v>0.448787086081953</v>
      </c>
      <c r="AD135" s="41">
        <f t="shared" si="47"/>
        <v>0.13369368651807284</v>
      </c>
      <c r="AE135" s="41">
        <f t="shared" si="69"/>
        <v>-4.7020667166161809E-3</v>
      </c>
      <c r="AF135" s="41">
        <f t="shared" si="48"/>
        <v>739.79120165777658</v>
      </c>
      <c r="AG135" s="41">
        <f t="shared" si="49"/>
        <v>717.46888017644062</v>
      </c>
      <c r="AH135" s="41">
        <f t="shared" si="70"/>
        <v>7.9539508108137458</v>
      </c>
      <c r="AI135" s="41">
        <f t="shared" si="50"/>
        <v>355.98486707376969</v>
      </c>
      <c r="AJ135" s="41">
        <f t="shared" si="71"/>
        <v>5.9915860721680323</v>
      </c>
      <c r="AK135" s="8">
        <f t="shared" si="74"/>
        <v>19.930056775603784</v>
      </c>
      <c r="AL135" s="42">
        <f t="shared" si="75"/>
        <v>1.6877194061349132</v>
      </c>
      <c r="AZ135" s="8"/>
    </row>
    <row r="136" spans="1:52" ht="15" x14ac:dyDescent="0.15">
      <c r="A136" s="40"/>
      <c r="B136" s="41">
        <f t="shared" si="51"/>
        <v>739.79120165777658</v>
      </c>
      <c r="C136" s="41">
        <f t="shared" si="51"/>
        <v>717.46888017644062</v>
      </c>
      <c r="D136" s="41">
        <f t="shared" si="51"/>
        <v>7.9539508108137458</v>
      </c>
      <c r="E136" s="41">
        <f t="shared" si="72"/>
        <v>16</v>
      </c>
      <c r="F136" s="41">
        <f t="shared" si="52"/>
        <v>16</v>
      </c>
      <c r="G136" s="41">
        <f t="shared" si="53"/>
        <v>2324.9602700575006</v>
      </c>
      <c r="H136" s="25">
        <f t="shared" si="73"/>
        <v>0.06</v>
      </c>
      <c r="I136" s="227">
        <f t="shared" si="54"/>
        <v>17.85785718506877</v>
      </c>
      <c r="J136" s="228">
        <f t="shared" si="76"/>
        <v>80</v>
      </c>
      <c r="K136" s="41">
        <f t="shared" si="55"/>
        <v>1</v>
      </c>
      <c r="L136" s="216">
        <f t="shared" si="56"/>
        <v>8.0139508108137463</v>
      </c>
      <c r="M136" s="216">
        <f t="shared" si="42"/>
        <v>7.983950810813746</v>
      </c>
      <c r="N136" s="41">
        <f t="shared" si="57"/>
        <v>0.34124372175843121</v>
      </c>
      <c r="O136" s="41">
        <f t="shared" si="58"/>
        <v>6.9876357293219238</v>
      </c>
      <c r="P136" s="229">
        <f t="shared" si="59"/>
        <v>149.51426361322547</v>
      </c>
      <c r="Q136" s="41">
        <f t="shared" si="60"/>
        <v>2218.6566814037315</v>
      </c>
      <c r="R136" s="41">
        <f t="shared" si="61"/>
        <v>1262.5637349041144</v>
      </c>
      <c r="S136" s="216">
        <f t="shared" si="43"/>
        <v>0.25148178623627632</v>
      </c>
      <c r="T136" s="216">
        <f t="shared" si="44"/>
        <v>0.45589234234204995</v>
      </c>
      <c r="U136" s="231">
        <f t="shared" si="62"/>
        <v>7.8939508108137462</v>
      </c>
      <c r="V136" s="231">
        <f t="shared" si="45"/>
        <v>7.9239508108137464</v>
      </c>
      <c r="W136" s="41">
        <f t="shared" si="63"/>
        <v>-0.33236038567586945</v>
      </c>
      <c r="X136" s="41">
        <f t="shared" si="64"/>
        <v>2167.2214237119729</v>
      </c>
      <c r="Y136" s="41">
        <f t="shared" si="65"/>
        <v>147.27548542049198</v>
      </c>
      <c r="Z136" s="41">
        <f t="shared" si="66"/>
        <v>1259.7691259560947</v>
      </c>
      <c r="AA136" s="231">
        <f t="shared" si="46"/>
        <v>0.24619660953347419</v>
      </c>
      <c r="AB136" s="231">
        <f t="shared" si="67"/>
        <v>-0.44091123743841615</v>
      </c>
      <c r="AC136" s="41">
        <f t="shared" si="68"/>
        <v>0.45589234234204995</v>
      </c>
      <c r="AD136" s="41">
        <f t="shared" si="47"/>
        <v>0.13161001935624267</v>
      </c>
      <c r="AE136" s="41">
        <f t="shared" si="69"/>
        <v>-4.6064210069638135E-3</v>
      </c>
      <c r="AF136" s="41">
        <f t="shared" si="48"/>
        <v>739.676553037193</v>
      </c>
      <c r="AG136" s="41">
        <f t="shared" si="49"/>
        <v>717.01298783409857</v>
      </c>
      <c r="AH136" s="41">
        <f t="shared" si="70"/>
        <v>8.0145166689591427</v>
      </c>
      <c r="AI136" s="41">
        <f t="shared" si="50"/>
        <v>361.08461675138545</v>
      </c>
      <c r="AJ136" s="41">
        <f t="shared" si="71"/>
        <v>6.0918873545989731</v>
      </c>
      <c r="AK136" s="8">
        <f t="shared" si="74"/>
        <v>20.750675109587316</v>
      </c>
      <c r="AL136" s="42">
        <f t="shared" si="75"/>
        <v>1.7166061754750241</v>
      </c>
      <c r="AZ136" s="8"/>
    </row>
    <row r="137" spans="1:52" ht="15" x14ac:dyDescent="0.15">
      <c r="A137" s="40"/>
      <c r="B137" s="41">
        <f t="shared" si="51"/>
        <v>739.676553037193</v>
      </c>
      <c r="C137" s="41">
        <f t="shared" si="51"/>
        <v>717.01298783409857</v>
      </c>
      <c r="D137" s="41">
        <f t="shared" si="51"/>
        <v>8.0145166689591427</v>
      </c>
      <c r="E137" s="41">
        <f t="shared" si="72"/>
        <v>16</v>
      </c>
      <c r="F137" s="41">
        <f t="shared" si="52"/>
        <v>16</v>
      </c>
      <c r="G137" s="41">
        <f t="shared" si="53"/>
        <v>2360.5025556538471</v>
      </c>
      <c r="H137" s="25">
        <f t="shared" si="73"/>
        <v>0.04</v>
      </c>
      <c r="I137" s="227">
        <f t="shared" si="54"/>
        <v>18.130852162475549</v>
      </c>
      <c r="J137" s="228">
        <f t="shared" si="76"/>
        <v>80</v>
      </c>
      <c r="K137" s="41">
        <f t="shared" si="55"/>
        <v>1</v>
      </c>
      <c r="L137" s="216">
        <f t="shared" si="56"/>
        <v>8.0545166689591419</v>
      </c>
      <c r="M137" s="216">
        <f t="shared" si="42"/>
        <v>8.0345166689591423</v>
      </c>
      <c r="N137" s="41">
        <f t="shared" si="57"/>
        <v>0.23039142798979384</v>
      </c>
      <c r="O137" s="41">
        <f t="shared" si="58"/>
        <v>6.9731594301629034</v>
      </c>
      <c r="P137" s="229">
        <f t="shared" si="59"/>
        <v>150.65111110086332</v>
      </c>
      <c r="Q137" s="41">
        <f t="shared" si="60"/>
        <v>2262.6090788683427</v>
      </c>
      <c r="R137" s="41">
        <f t="shared" si="61"/>
        <v>1263.9477035199216</v>
      </c>
      <c r="S137" s="216">
        <f t="shared" si="43"/>
        <v>0.25671475174419689</v>
      </c>
      <c r="T137" s="216">
        <f t="shared" si="44"/>
        <v>0.30996367616662851</v>
      </c>
      <c r="U137" s="231">
        <f t="shared" si="62"/>
        <v>7.9745166689591427</v>
      </c>
      <c r="V137" s="231">
        <f t="shared" si="45"/>
        <v>7.9945166689591431</v>
      </c>
      <c r="W137" s="41">
        <f t="shared" si="63"/>
        <v>-0.22209744416262822</v>
      </c>
      <c r="X137" s="41">
        <f t="shared" si="64"/>
        <v>2227.7948023607705</v>
      </c>
      <c r="Y137" s="41">
        <f t="shared" si="65"/>
        <v>149.1548060209106</v>
      </c>
      <c r="Z137" s="41">
        <f t="shared" si="66"/>
        <v>1262.121285673504</v>
      </c>
      <c r="AA137" s="231">
        <f t="shared" si="46"/>
        <v>0.25313051366382233</v>
      </c>
      <c r="AB137" s="231">
        <f t="shared" si="67"/>
        <v>-0.29737115818205845</v>
      </c>
      <c r="AC137" s="41">
        <f t="shared" si="68"/>
        <v>0.30996367616662851</v>
      </c>
      <c r="AD137" s="41">
        <f t="shared" si="47"/>
        <v>0.12904737901771765</v>
      </c>
      <c r="AE137" s="41">
        <f t="shared" si="69"/>
        <v>-6.6922248479946607E-3</v>
      </c>
      <c r="AF137" s="41">
        <f t="shared" si="48"/>
        <v>739.59698078901613</v>
      </c>
      <c r="AG137" s="41">
        <f t="shared" si="49"/>
        <v>716.70302415793196</v>
      </c>
      <c r="AH137" s="41">
        <f t="shared" si="70"/>
        <v>8.0551503233857087</v>
      </c>
      <c r="AI137" s="41">
        <f t="shared" si="50"/>
        <v>245.23457363261312</v>
      </c>
      <c r="AJ137" s="41">
        <f t="shared" si="71"/>
        <v>6.1600080694969215</v>
      </c>
      <c r="AK137" s="8">
        <f t="shared" si="74"/>
        <v>21.320835750127632</v>
      </c>
      <c r="AL137" s="42">
        <f t="shared" si="75"/>
        <v>1.7362249413656332</v>
      </c>
      <c r="AZ137" s="8"/>
    </row>
    <row r="138" spans="1:52" ht="15" x14ac:dyDescent="0.15">
      <c r="A138" s="40"/>
      <c r="B138" s="41">
        <f t="shared" si="51"/>
        <v>739.59698078901613</v>
      </c>
      <c r="C138" s="41">
        <f t="shared" si="51"/>
        <v>716.70302415793196</v>
      </c>
      <c r="D138" s="41">
        <f t="shared" si="51"/>
        <v>8.0551503233857087</v>
      </c>
      <c r="E138" s="41">
        <f t="shared" si="72"/>
        <v>16</v>
      </c>
      <c r="F138" s="41">
        <f t="shared" si="52"/>
        <v>16</v>
      </c>
      <c r="G138" s="41">
        <f t="shared" si="53"/>
        <v>2396.4085352017009</v>
      </c>
      <c r="H138" s="25">
        <f t="shared" si="73"/>
        <v>0.04</v>
      </c>
      <c r="I138" s="227">
        <f t="shared" si="54"/>
        <v>18.315165304867332</v>
      </c>
      <c r="J138" s="228">
        <f t="shared" si="76"/>
        <v>80</v>
      </c>
      <c r="K138" s="41">
        <f t="shared" si="55"/>
        <v>1</v>
      </c>
      <c r="L138" s="216">
        <f t="shared" si="56"/>
        <v>8.0951503233857078</v>
      </c>
      <c r="M138" s="216">
        <f t="shared" si="42"/>
        <v>8.0751503233857083</v>
      </c>
      <c r="N138" s="41">
        <f t="shared" si="57"/>
        <v>0.23157777626977349</v>
      </c>
      <c r="O138" s="41">
        <f t="shared" si="58"/>
        <v>6.9631121076264364</v>
      </c>
      <c r="P138" s="229">
        <f t="shared" si="59"/>
        <v>151.66707591588184</v>
      </c>
      <c r="Q138" s="41">
        <f t="shared" si="60"/>
        <v>2298.3315708229707</v>
      </c>
      <c r="R138" s="41">
        <f t="shared" si="61"/>
        <v>1265.165131491118</v>
      </c>
      <c r="S138" s="216">
        <f t="shared" si="43"/>
        <v>0.26089279243833713</v>
      </c>
      <c r="T138" s="216">
        <f t="shared" si="44"/>
        <v>0.31332095520182462</v>
      </c>
      <c r="U138" s="231">
        <f t="shared" si="62"/>
        <v>8.0151503233857095</v>
      </c>
      <c r="V138" s="231">
        <f t="shared" si="45"/>
        <v>8.0351503233857091</v>
      </c>
      <c r="W138" s="41">
        <f t="shared" si="63"/>
        <v>-0.22320521756490308</v>
      </c>
      <c r="X138" s="41">
        <f t="shared" si="64"/>
        <v>2263.1633829092521</v>
      </c>
      <c r="Y138" s="41">
        <f t="shared" si="65"/>
        <v>150.16824128527801</v>
      </c>
      <c r="Z138" s="41">
        <f t="shared" si="66"/>
        <v>1263.3626994762683</v>
      </c>
      <c r="AA138" s="231">
        <f t="shared" si="46"/>
        <v>0.25726722973261124</v>
      </c>
      <c r="AB138" s="231">
        <f t="shared" si="67"/>
        <v>-0.30051887637130609</v>
      </c>
      <c r="AC138" s="41">
        <f t="shared" si="68"/>
        <v>0.31332095520182462</v>
      </c>
      <c r="AD138" s="41">
        <f t="shared" si="47"/>
        <v>0.12766461781732452</v>
      </c>
      <c r="AE138" s="41">
        <f t="shared" si="69"/>
        <v>-4.4370136236383893E-3</v>
      </c>
      <c r="AF138" s="41">
        <f t="shared" si="48"/>
        <v>739.51523761008411</v>
      </c>
      <c r="AG138" s="41">
        <f t="shared" si="49"/>
        <v>716.38970320273017</v>
      </c>
      <c r="AH138" s="41">
        <f t="shared" si="70"/>
        <v>8.0957876914229061</v>
      </c>
      <c r="AI138" s="41">
        <f t="shared" si="50"/>
        <v>247.65222136065822</v>
      </c>
      <c r="AJ138" s="41">
        <f t="shared" si="71"/>
        <v>6.2288003532082152</v>
      </c>
      <c r="AK138" s="8">
        <f t="shared" si="74"/>
        <v>21.905419451562818</v>
      </c>
      <c r="AL138" s="42">
        <f t="shared" si="75"/>
        <v>1.7560371190744859</v>
      </c>
      <c r="AZ138" s="8"/>
    </row>
    <row r="139" spans="1:52" ht="15" x14ac:dyDescent="0.15">
      <c r="A139" s="40"/>
      <c r="B139" s="41">
        <f t="shared" si="51"/>
        <v>739.51523761008411</v>
      </c>
      <c r="C139" s="41">
        <f t="shared" si="51"/>
        <v>716.38970320273017</v>
      </c>
      <c r="D139" s="41">
        <f t="shared" si="51"/>
        <v>8.0957876914229061</v>
      </c>
      <c r="E139" s="41">
        <f t="shared" si="72"/>
        <v>16</v>
      </c>
      <c r="F139" s="41">
        <f t="shared" si="52"/>
        <v>16</v>
      </c>
      <c r="G139" s="41">
        <f t="shared" si="53"/>
        <v>2432.6801243353743</v>
      </c>
      <c r="H139" s="25">
        <f t="shared" si="73"/>
        <v>0.04</v>
      </c>
      <c r="I139" s="227">
        <f t="shared" si="54"/>
        <v>18.500427525883151</v>
      </c>
      <c r="J139" s="228">
        <f t="shared" si="76"/>
        <v>80</v>
      </c>
      <c r="K139" s="41">
        <f t="shared" si="55"/>
        <v>1</v>
      </c>
      <c r="L139" s="216">
        <f t="shared" si="56"/>
        <v>8.1357876914229053</v>
      </c>
      <c r="M139" s="216">
        <f t="shared" si="42"/>
        <v>8.1157876914229057</v>
      </c>
      <c r="N139" s="41">
        <f t="shared" si="57"/>
        <v>0.232764431684231</v>
      </c>
      <c r="O139" s="41">
        <f t="shared" si="58"/>
        <v>6.9527906688999543</v>
      </c>
      <c r="P139" s="229">
        <f t="shared" si="59"/>
        <v>152.68484066023109</v>
      </c>
      <c r="Q139" s="41">
        <f t="shared" si="60"/>
        <v>2334.418698951833</v>
      </c>
      <c r="R139" s="41">
        <f t="shared" si="61"/>
        <v>1266.3667949158059</v>
      </c>
      <c r="S139" s="216">
        <f t="shared" si="43"/>
        <v>0.26513074048739493</v>
      </c>
      <c r="T139" s="216">
        <f t="shared" si="44"/>
        <v>0.3167426432269187</v>
      </c>
      <c r="U139" s="231">
        <f t="shared" si="62"/>
        <v>8.055787691422907</v>
      </c>
      <c r="V139" s="231">
        <f t="shared" si="45"/>
        <v>8.0757876914229065</v>
      </c>
      <c r="W139" s="41">
        <f t="shared" si="63"/>
        <v>-0.22431289349814421</v>
      </c>
      <c r="X139" s="41">
        <f t="shared" si="64"/>
        <v>2298.8947772456445</v>
      </c>
      <c r="Y139" s="41">
        <f t="shared" si="65"/>
        <v>151.18348473300037</v>
      </c>
      <c r="Z139" s="41">
        <f t="shared" si="66"/>
        <v>1264.5878989749335</v>
      </c>
      <c r="AA139" s="231">
        <f t="shared" si="46"/>
        <v>0.26146340816356534</v>
      </c>
      <c r="AB139" s="231">
        <f t="shared" si="67"/>
        <v>-0.30372617413630237</v>
      </c>
      <c r="AC139" s="41">
        <f t="shared" si="68"/>
        <v>0.3167426432269187</v>
      </c>
      <c r="AD139" s="41">
        <f t="shared" si="47"/>
        <v>0.12628549030369574</v>
      </c>
      <c r="AE139" s="41">
        <f t="shared" si="69"/>
        <v>-4.3777406505250051E-3</v>
      </c>
      <c r="AF139" s="41">
        <f t="shared" si="48"/>
        <v>739.43125939854144</v>
      </c>
      <c r="AG139" s="41">
        <f t="shared" si="49"/>
        <v>716.07296055950326</v>
      </c>
      <c r="AH139" s="41">
        <f t="shared" si="70"/>
        <v>8.1364287709201637</v>
      </c>
      <c r="AI139" s="41">
        <f t="shared" si="50"/>
        <v>250.11919492723058</v>
      </c>
      <c r="AJ139" s="41">
        <f t="shared" si="71"/>
        <v>6.2982779073546684</v>
      </c>
      <c r="AK139" s="8">
        <f t="shared" si="74"/>
        <v>22.504807225104212</v>
      </c>
      <c r="AL139" s="42">
        <f t="shared" si="75"/>
        <v>1.7760466546686644</v>
      </c>
      <c r="AZ139" s="8"/>
    </row>
    <row r="140" spans="1:52" ht="15" x14ac:dyDescent="0.15">
      <c r="A140" s="40"/>
      <c r="B140" s="41">
        <f t="shared" si="51"/>
        <v>739.43125939854144</v>
      </c>
      <c r="C140" s="41">
        <f t="shared" si="51"/>
        <v>716.07296055950326</v>
      </c>
      <c r="D140" s="41">
        <f t="shared" si="51"/>
        <v>8.1364287709201637</v>
      </c>
      <c r="E140" s="41">
        <f t="shared" si="72"/>
        <v>16</v>
      </c>
      <c r="F140" s="41">
        <f t="shared" si="52"/>
        <v>16</v>
      </c>
      <c r="G140" s="41">
        <f t="shared" si="53"/>
        <v>2469.3192396509598</v>
      </c>
      <c r="H140" s="25">
        <f t="shared" si="73"/>
        <v>0.04</v>
      </c>
      <c r="I140" s="227">
        <f t="shared" si="54"/>
        <v>18.686639071230548</v>
      </c>
      <c r="J140" s="228">
        <f t="shared" si="76"/>
        <v>80</v>
      </c>
      <c r="K140" s="41">
        <f t="shared" si="55"/>
        <v>1</v>
      </c>
      <c r="L140" s="216">
        <f t="shared" si="56"/>
        <v>8.1764287709201628</v>
      </c>
      <c r="M140" s="216">
        <f t="shared" si="42"/>
        <v>8.1564287709201633</v>
      </c>
      <c r="N140" s="41">
        <f t="shared" si="57"/>
        <v>0.23395139422480327</v>
      </c>
      <c r="O140" s="41">
        <f t="shared" si="58"/>
        <v>6.9421870200558331</v>
      </c>
      <c r="P140" s="229">
        <f t="shared" si="59"/>
        <v>153.70440005620782</v>
      </c>
      <c r="Q140" s="41">
        <f t="shared" si="60"/>
        <v>2370.8723792884239</v>
      </c>
      <c r="R140" s="41">
        <f t="shared" si="61"/>
        <v>1267.5529864037017</v>
      </c>
      <c r="S140" s="216">
        <f t="shared" si="43"/>
        <v>0.26942987219578424</v>
      </c>
      <c r="T140" s="216">
        <f t="shared" si="44"/>
        <v>0.32023126229916082</v>
      </c>
      <c r="U140" s="231">
        <f t="shared" si="62"/>
        <v>8.0964287709201646</v>
      </c>
      <c r="V140" s="231">
        <f t="shared" si="45"/>
        <v>8.1164287709201641</v>
      </c>
      <c r="W140" s="41">
        <f t="shared" si="63"/>
        <v>-0.22542047184934688</v>
      </c>
      <c r="X140" s="41">
        <f t="shared" si="64"/>
        <v>2334.9909009316398</v>
      </c>
      <c r="Y140" s="41">
        <f t="shared" si="65"/>
        <v>152.20053101798001</v>
      </c>
      <c r="Z140" s="41">
        <f t="shared" si="66"/>
        <v>1265.7971877484358</v>
      </c>
      <c r="AA140" s="231">
        <f t="shared" si="46"/>
        <v>0.26572031392058348</v>
      </c>
      <c r="AB140" s="231">
        <f t="shared" si="67"/>
        <v>-0.3069953808104755</v>
      </c>
      <c r="AC140" s="41">
        <f t="shared" si="68"/>
        <v>0.32023126229916082</v>
      </c>
      <c r="AD140" s="41">
        <f t="shared" si="47"/>
        <v>0.12490972840319352</v>
      </c>
      <c r="AE140" s="41">
        <f t="shared" si="69"/>
        <v>-4.3196805663992463E-3</v>
      </c>
      <c r="AF140" s="41">
        <f t="shared" si="48"/>
        <v>739.34497953046707</v>
      </c>
      <c r="AG140" s="41">
        <f t="shared" si="49"/>
        <v>715.75272929720404</v>
      </c>
      <c r="AH140" s="41">
        <f t="shared" si="70"/>
        <v>8.1770735597631763</v>
      </c>
      <c r="AI140" s="41">
        <f t="shared" si="50"/>
        <v>252.63737747778117</v>
      </c>
      <c r="AJ140" s="41">
        <f t="shared" si="71"/>
        <v>6.3684549566540518</v>
      </c>
      <c r="AK140" s="8">
        <f t="shared" si="74"/>
        <v>23.119393151958622</v>
      </c>
      <c r="AL140" s="42">
        <f t="shared" si="75"/>
        <v>1.796257644866887</v>
      </c>
      <c r="AZ140" s="8"/>
    </row>
    <row r="141" spans="1:52" ht="15" x14ac:dyDescent="0.15">
      <c r="A141" s="40"/>
      <c r="B141" s="41">
        <f t="shared" si="51"/>
        <v>739.34497953046707</v>
      </c>
      <c r="C141" s="41">
        <f t="shared" si="51"/>
        <v>715.75272929720404</v>
      </c>
      <c r="D141" s="41">
        <f t="shared" si="51"/>
        <v>8.1770735597631763</v>
      </c>
      <c r="E141" s="41">
        <f t="shared" si="72"/>
        <v>16</v>
      </c>
      <c r="F141" s="41">
        <f t="shared" si="52"/>
        <v>16</v>
      </c>
      <c r="G141" s="41">
        <f t="shared" si="53"/>
        <v>2506.3277987066176</v>
      </c>
      <c r="H141" s="25">
        <f t="shared" si="73"/>
        <v>0.04</v>
      </c>
      <c r="I141" s="227">
        <f t="shared" si="54"/>
        <v>18.873800186610424</v>
      </c>
      <c r="J141" s="228">
        <f t="shared" si="76"/>
        <v>80</v>
      </c>
      <c r="K141" s="41">
        <f t="shared" si="55"/>
        <v>1</v>
      </c>
      <c r="L141" s="216">
        <f t="shared" si="56"/>
        <v>8.2170735597631754</v>
      </c>
      <c r="M141" s="216">
        <f t="shared" si="42"/>
        <v>8.1970735597631759</v>
      </c>
      <c r="N141" s="41">
        <f t="shared" si="57"/>
        <v>0.23513866388422855</v>
      </c>
      <c r="O141" s="41">
        <f t="shared" si="58"/>
        <v>6.9312927487136422</v>
      </c>
      <c r="P141" s="229">
        <f t="shared" si="59"/>
        <v>154.72574887082695</v>
      </c>
      <c r="Q141" s="41">
        <f t="shared" si="60"/>
        <v>2407.6945288281436</v>
      </c>
      <c r="R141" s="41">
        <f t="shared" si="61"/>
        <v>1268.7239914915717</v>
      </c>
      <c r="S141" s="216">
        <f t="shared" si="43"/>
        <v>0.27379151912623217</v>
      </c>
      <c r="T141" s="216">
        <f t="shared" si="44"/>
        <v>0.32378947654441009</v>
      </c>
      <c r="U141" s="231">
        <f t="shared" si="62"/>
        <v>8.1370735597631771</v>
      </c>
      <c r="V141" s="231">
        <f t="shared" si="45"/>
        <v>8.1570735597631767</v>
      </c>
      <c r="W141" s="41">
        <f t="shared" si="63"/>
        <v>-0.22652795250638036</v>
      </c>
      <c r="X141" s="41">
        <f t="shared" si="64"/>
        <v>2371.4536704908542</v>
      </c>
      <c r="Y141" s="41">
        <f t="shared" si="65"/>
        <v>153.21937483973716</v>
      </c>
      <c r="Z141" s="41">
        <f t="shared" si="66"/>
        <v>1266.9908619735472</v>
      </c>
      <c r="AA141" s="231">
        <f t="shared" si="46"/>
        <v>0.27003926667805067</v>
      </c>
      <c r="AB141" s="231">
        <f t="shared" si="67"/>
        <v>-0.31032895629259849</v>
      </c>
      <c r="AC141" s="41">
        <f t="shared" si="68"/>
        <v>0.32378947654441009</v>
      </c>
      <c r="AD141" s="41">
        <f t="shared" si="47"/>
        <v>0.12353706002706888</v>
      </c>
      <c r="AE141" s="41">
        <f t="shared" si="69"/>
        <v>-4.2628079915235538E-3</v>
      </c>
      <c r="AF141" s="41">
        <f t="shared" si="48"/>
        <v>739.25632871780692</v>
      </c>
      <c r="AG141" s="41">
        <f t="shared" si="49"/>
        <v>715.42893982065959</v>
      </c>
      <c r="AH141" s="41">
        <f t="shared" si="70"/>
        <v>8.2177220558731836</v>
      </c>
      <c r="AI141" s="41">
        <f t="shared" si="50"/>
        <v>255.20875991613266</v>
      </c>
      <c r="AJ141" s="41">
        <f t="shared" si="71"/>
        <v>6.4393462788529776</v>
      </c>
      <c r="AK141" s="8">
        <f t="shared" si="74"/>
        <v>23.749585052946991</v>
      </c>
      <c r="AL141" s="42">
        <f t="shared" si="75"/>
        <v>1.8166743456601777</v>
      </c>
      <c r="AZ141" s="8"/>
    </row>
    <row r="142" spans="1:52" ht="15" x14ac:dyDescent="0.15">
      <c r="A142" s="40"/>
      <c r="B142" s="41">
        <f t="shared" si="51"/>
        <v>739.25632871780692</v>
      </c>
      <c r="C142" s="41">
        <f t="shared" si="51"/>
        <v>715.42893982065959</v>
      </c>
      <c r="D142" s="41">
        <f t="shared" si="51"/>
        <v>8.2177220558731836</v>
      </c>
      <c r="E142" s="41">
        <f t="shared" si="72"/>
        <v>16</v>
      </c>
      <c r="F142" s="41">
        <f t="shared" si="52"/>
        <v>16</v>
      </c>
      <c r="G142" s="41">
        <f t="shared" si="53"/>
        <v>2543.7077200227977</v>
      </c>
      <c r="H142" s="25">
        <f t="shared" si="73"/>
        <v>0.04</v>
      </c>
      <c r="I142" s="227">
        <f t="shared" si="54"/>
        <v>19.061911117717866</v>
      </c>
      <c r="J142" s="228">
        <f t="shared" si="76"/>
        <v>80</v>
      </c>
      <c r="K142" s="41">
        <f t="shared" si="55"/>
        <v>1</v>
      </c>
      <c r="L142" s="216">
        <f t="shared" si="56"/>
        <v>8.2577220558731828</v>
      </c>
      <c r="M142" s="216">
        <f t="shared" si="42"/>
        <v>8.2377220558731832</v>
      </c>
      <c r="N142" s="41">
        <f t="shared" si="57"/>
        <v>0.23632624065617591</v>
      </c>
      <c r="O142" s="41">
        <f t="shared" si="58"/>
        <v>6.9200991061017545</v>
      </c>
      <c r="P142" s="229">
        <f t="shared" si="59"/>
        <v>155.74888191523198</v>
      </c>
      <c r="Q142" s="41">
        <f t="shared" si="60"/>
        <v>2444.8870655285227</v>
      </c>
      <c r="R142" s="41">
        <f t="shared" si="61"/>
        <v>1269.8800888537357</v>
      </c>
      <c r="S142" s="216">
        <f t="shared" si="43"/>
        <v>0.27821707153775038</v>
      </c>
      <c r="T142" s="216">
        <f t="shared" si="44"/>
        <v>0.32742010282740586</v>
      </c>
      <c r="U142" s="231">
        <f t="shared" si="62"/>
        <v>8.1777220558731845</v>
      </c>
      <c r="V142" s="231">
        <f t="shared" si="45"/>
        <v>8.197722055873184</v>
      </c>
      <c r="W142" s="41">
        <f t="shared" si="63"/>
        <v>-0.22763533535826497</v>
      </c>
      <c r="X142" s="41">
        <f t="shared" si="64"/>
        <v>2408.2850034090397</v>
      </c>
      <c r="Y142" s="41">
        <f t="shared" si="65"/>
        <v>154.24001094280382</v>
      </c>
      <c r="Z142" s="41">
        <f t="shared" si="66"/>
        <v>1268.1692106470991</v>
      </c>
      <c r="AA142" s="231">
        <f t="shared" si="46"/>
        <v>0.27442164422449289</v>
      </c>
      <c r="AB142" s="231">
        <f t="shared" si="67"/>
        <v>-0.31372950081313478</v>
      </c>
      <c r="AC142" s="41">
        <f t="shared" si="68"/>
        <v>0.32742010282740586</v>
      </c>
      <c r="AD142" s="41">
        <f t="shared" si="47"/>
        <v>0.12216720859404698</v>
      </c>
      <c r="AE142" s="41">
        <f t="shared" si="69"/>
        <v>-4.2070985329893864E-3</v>
      </c>
      <c r="AF142" s="41">
        <f t="shared" si="48"/>
        <v>739.16523485563573</v>
      </c>
      <c r="AG142" s="41">
        <f t="shared" si="49"/>
        <v>715.10151971783216</v>
      </c>
      <c r="AH142" s="41">
        <f t="shared" si="70"/>
        <v>8.2583742572062704</v>
      </c>
      <c r="AI142" s="41">
        <f t="shared" si="50"/>
        <v>257.83544895404526</v>
      </c>
      <c r="AJ142" s="41">
        <f t="shared" si="71"/>
        <v>6.5109672368957678</v>
      </c>
      <c r="AK142" s="8">
        <f t="shared" si="74"/>
        <v>24.395805206152517</v>
      </c>
      <c r="AL142" s="42">
        <f t="shared" si="75"/>
        <v>1.8373011815765012</v>
      </c>
      <c r="AZ142" s="8"/>
    </row>
    <row r="143" spans="1:52" ht="15" x14ac:dyDescent="0.15">
      <c r="A143" s="40"/>
      <c r="B143" s="41">
        <f t="shared" si="51"/>
        <v>739.16523485563573</v>
      </c>
      <c r="C143" s="41">
        <f t="shared" si="51"/>
        <v>715.10151971783216</v>
      </c>
      <c r="D143" s="41">
        <f t="shared" si="51"/>
        <v>8.2583742572062704</v>
      </c>
      <c r="E143" s="41">
        <f t="shared" si="72"/>
        <v>16</v>
      </c>
      <c r="F143" s="41">
        <f t="shared" si="52"/>
        <v>16</v>
      </c>
      <c r="G143" s="41">
        <f t="shared" si="53"/>
        <v>2581.460923082459</v>
      </c>
      <c r="H143" s="25">
        <f t="shared" si="73"/>
        <v>0.04</v>
      </c>
      <c r="I143" s="227">
        <f t="shared" si="54"/>
        <v>19.250972110242856</v>
      </c>
      <c r="J143" s="228">
        <f t="shared" si="76"/>
        <v>80</v>
      </c>
      <c r="K143" s="41">
        <f t="shared" si="55"/>
        <v>1</v>
      </c>
      <c r="L143" s="216">
        <f t="shared" si="56"/>
        <v>8.2983742572062695</v>
      </c>
      <c r="M143" s="216">
        <f t="shared" si="42"/>
        <v>8.27837425720627</v>
      </c>
      <c r="N143" s="41">
        <f t="shared" si="57"/>
        <v>0.23751412453528786</v>
      </c>
      <c r="O143" s="41">
        <f t="shared" si="58"/>
        <v>6.9085969877716051</v>
      </c>
      <c r="P143" s="229">
        <f t="shared" si="59"/>
        <v>156.7737940441159</v>
      </c>
      <c r="Q143" s="41">
        <f t="shared" si="60"/>
        <v>2482.4519083094506</v>
      </c>
      <c r="R143" s="41">
        <f t="shared" si="61"/>
        <v>1271.0215505051333</v>
      </c>
      <c r="S143" s="216">
        <f t="shared" si="43"/>
        <v>0.28270798209488468</v>
      </c>
      <c r="T143" s="216">
        <f t="shared" si="44"/>
        <v>0.33112612242494893</v>
      </c>
      <c r="U143" s="231">
        <f t="shared" si="62"/>
        <v>8.2183742572062712</v>
      </c>
      <c r="V143" s="231">
        <f t="shared" si="45"/>
        <v>8.2383742572062708</v>
      </c>
      <c r="W143" s="41">
        <f t="shared" si="63"/>
        <v>-0.22874262029484527</v>
      </c>
      <c r="X143" s="41">
        <f t="shared" si="64"/>
        <v>2445.4868181343272</v>
      </c>
      <c r="Y143" s="41">
        <f t="shared" si="65"/>
        <v>155.26243411612919</v>
      </c>
      <c r="Z143" s="41">
        <f t="shared" si="66"/>
        <v>1269.3325158002897</v>
      </c>
      <c r="AA143" s="231">
        <f t="shared" si="46"/>
        <v>0.27886888613477029</v>
      </c>
      <c r="AB143" s="231">
        <f t="shared" si="67"/>
        <v>-0.31719976561376656</v>
      </c>
      <c r="AC143" s="41">
        <f t="shared" si="68"/>
        <v>0.33112612242494893</v>
      </c>
      <c r="AD143" s="41">
        <f t="shared" si="47"/>
        <v>0.12079989252151546</v>
      </c>
      <c r="AE143" s="41">
        <f t="shared" si="69"/>
        <v>-4.1525287674606609E-3</v>
      </c>
      <c r="AF143" s="41">
        <f t="shared" si="48"/>
        <v>739.07162285774609</v>
      </c>
      <c r="AG143" s="41">
        <f t="shared" si="49"/>
        <v>714.7703935954072</v>
      </c>
      <c r="AH143" s="41">
        <f t="shared" si="70"/>
        <v>8.299030161752686</v>
      </c>
      <c r="AI143" s="41">
        <f t="shared" si="50"/>
        <v>260.51967592001239</v>
      </c>
      <c r="AJ143" s="41">
        <f t="shared" si="71"/>
        <v>6.5833338135402153</v>
      </c>
      <c r="AK143" s="8">
        <f t="shared" si="74"/>
        <v>25.058491117008089</v>
      </c>
      <c r="AL143" s="42">
        <f t="shared" si="75"/>
        <v>1.8581427556501022</v>
      </c>
      <c r="AZ143" s="8"/>
    </row>
    <row r="144" spans="1:52" ht="15" x14ac:dyDescent="0.15">
      <c r="A144" s="40"/>
      <c r="B144" s="41">
        <f t="shared" si="51"/>
        <v>739.07162285774609</v>
      </c>
      <c r="C144" s="41">
        <f t="shared" si="51"/>
        <v>714.7703935954072</v>
      </c>
      <c r="D144" s="41">
        <f t="shared" si="51"/>
        <v>8.299030161752686</v>
      </c>
      <c r="E144" s="41">
        <f t="shared" si="72"/>
        <v>16</v>
      </c>
      <c r="F144" s="41">
        <f t="shared" si="52"/>
        <v>16</v>
      </c>
      <c r="G144" s="41">
        <f t="shared" si="53"/>
        <v>2619.5893283313335</v>
      </c>
      <c r="H144" s="25">
        <f t="shared" si="73"/>
        <v>0.04</v>
      </c>
      <c r="I144" s="227">
        <f t="shared" si="54"/>
        <v>19.440983409871116</v>
      </c>
      <c r="J144" s="228">
        <f t="shared" si="76"/>
        <v>80</v>
      </c>
      <c r="K144" s="41">
        <f t="shared" si="55"/>
        <v>1</v>
      </c>
      <c r="L144" s="216">
        <f t="shared" si="56"/>
        <v>8.3390301617526852</v>
      </c>
      <c r="M144" s="216">
        <f t="shared" si="42"/>
        <v>8.3190301617526856</v>
      </c>
      <c r="N144" s="41">
        <f t="shared" si="57"/>
        <v>0.23870231551723009</v>
      </c>
      <c r="O144" s="41">
        <f t="shared" si="58"/>
        <v>6.8967769128380736</v>
      </c>
      <c r="P144" s="229">
        <f t="shared" si="59"/>
        <v>157.80048015515229</v>
      </c>
      <c r="Q144" s="41">
        <f t="shared" si="60"/>
        <v>2520.3909770534174</v>
      </c>
      <c r="R144" s="41">
        <f t="shared" si="61"/>
        <v>1272.1486419972612</v>
      </c>
      <c r="S144" s="216">
        <f t="shared" si="43"/>
        <v>0.28726576987466873</v>
      </c>
      <c r="T144" s="216">
        <f t="shared" si="44"/>
        <v>0.33491069381535854</v>
      </c>
      <c r="U144" s="231">
        <f t="shared" si="62"/>
        <v>8.2590301617526869</v>
      </c>
      <c r="V144" s="231">
        <f t="shared" si="45"/>
        <v>8.2790301617526865</v>
      </c>
      <c r="W144" s="41">
        <f t="shared" si="63"/>
        <v>-0.22984980720710979</v>
      </c>
      <c r="X144" s="41">
        <f t="shared" si="64"/>
        <v>2483.0610340774442</v>
      </c>
      <c r="Y144" s="41">
        <f t="shared" si="65"/>
        <v>156.28663919249507</v>
      </c>
      <c r="Z144" s="41">
        <f t="shared" si="66"/>
        <v>1270.4810527053996</v>
      </c>
      <c r="AA144" s="231">
        <f t="shared" si="46"/>
        <v>0.28338249773695778</v>
      </c>
      <c r="AB144" s="231">
        <f t="shared" si="67"/>
        <v>-0.32074266464502416</v>
      </c>
      <c r="AC144" s="41">
        <f t="shared" si="68"/>
        <v>0.33491069381535854</v>
      </c>
      <c r="AD144" s="41">
        <f t="shared" si="47"/>
        <v>0.11943482468210651</v>
      </c>
      <c r="AE144" s="41">
        <f t="shared" si="69"/>
        <v>-4.0990762255894196E-3</v>
      </c>
      <c r="AF144" s="41">
        <f t="shared" si="48"/>
        <v>738.97541447944798</v>
      </c>
      <c r="AG144" s="41">
        <f t="shared" si="49"/>
        <v>714.43548290159185</v>
      </c>
      <c r="AH144" s="41">
        <f t="shared" si="70"/>
        <v>8.3396897675362069</v>
      </c>
      <c r="AI144" s="41">
        <f t="shared" si="50"/>
        <v>263.26380641302416</v>
      </c>
      <c r="AJ144" s="41">
        <f t="shared" si="71"/>
        <v>6.6564626486549443</v>
      </c>
      <c r="AK144" s="8">
        <f t="shared" si="74"/>
        <v>25.738096345725257</v>
      </c>
      <c r="AL144" s="42">
        <f t="shared" si="75"/>
        <v>1.8792038601631442</v>
      </c>
      <c r="AZ144" s="8"/>
    </row>
    <row r="145" spans="1:52" ht="15" x14ac:dyDescent="0.15">
      <c r="A145" s="40"/>
      <c r="B145" s="41">
        <f t="shared" si="51"/>
        <v>738.97541447944798</v>
      </c>
      <c r="C145" s="41">
        <f t="shared" si="51"/>
        <v>714.43548290159185</v>
      </c>
      <c r="D145" s="41">
        <f t="shared" si="51"/>
        <v>8.3396897675362069</v>
      </c>
      <c r="E145" s="41">
        <f t="shared" si="72"/>
        <v>16</v>
      </c>
      <c r="F145" s="41">
        <f t="shared" si="52"/>
        <v>16</v>
      </c>
      <c r="G145" s="41">
        <f t="shared" si="53"/>
        <v>2658.0948571781623</v>
      </c>
      <c r="H145" s="25">
        <f t="shared" si="73"/>
        <v>0.04</v>
      </c>
      <c r="I145" s="227">
        <f t="shared" si="54"/>
        <v>19.631945262284901</v>
      </c>
      <c r="J145" s="228">
        <f t="shared" si="76"/>
        <v>80</v>
      </c>
      <c r="K145" s="41">
        <f t="shared" si="55"/>
        <v>1</v>
      </c>
      <c r="L145" s="216">
        <f t="shared" si="56"/>
        <v>8.3796897675362061</v>
      </c>
      <c r="M145" s="216">
        <f t="shared" si="42"/>
        <v>8.3596897675362065</v>
      </c>
      <c r="N145" s="41">
        <f t="shared" si="57"/>
        <v>0.23989081359858488</v>
      </c>
      <c r="O145" s="41">
        <f t="shared" si="58"/>
        <v>6.8846290016049645</v>
      </c>
      <c r="P145" s="229">
        <f t="shared" si="59"/>
        <v>158.82893518843767</v>
      </c>
      <c r="Q145" s="41">
        <f t="shared" si="60"/>
        <v>2558.7061926057663</v>
      </c>
      <c r="R145" s="41">
        <f t="shared" si="61"/>
        <v>1273.2616226072682</v>
      </c>
      <c r="S145" s="216">
        <f t="shared" si="43"/>
        <v>0.29189202470079789</v>
      </c>
      <c r="T145" s="216">
        <f t="shared" si="44"/>
        <v>0.33877716671277713</v>
      </c>
      <c r="U145" s="231">
        <f t="shared" si="62"/>
        <v>8.2996897675362078</v>
      </c>
      <c r="V145" s="231">
        <f t="shared" si="45"/>
        <v>8.3196897675362074</v>
      </c>
      <c r="W145" s="41">
        <f t="shared" si="63"/>
        <v>-0.23095689598684999</v>
      </c>
      <c r="X145" s="41">
        <f t="shared" si="64"/>
        <v>2521.0095716119854</v>
      </c>
      <c r="Y145" s="41">
        <f t="shared" si="65"/>
        <v>157.31262104794337</v>
      </c>
      <c r="Z145" s="41">
        <f t="shared" si="66"/>
        <v>1271.6150900752295</v>
      </c>
      <c r="AA145" s="231">
        <f t="shared" si="46"/>
        <v>0.28796405440313555</v>
      </c>
      <c r="AB145" s="231">
        <f t="shared" si="67"/>
        <v>-0.32436128739715558</v>
      </c>
      <c r="AC145" s="41">
        <f t="shared" si="68"/>
        <v>0.33877716671277713</v>
      </c>
      <c r="AD145" s="41">
        <f t="shared" si="47"/>
        <v>0.11807171182204525</v>
      </c>
      <c r="AE145" s="41">
        <f t="shared" si="69"/>
        <v>-4.0467193782967965E-3</v>
      </c>
      <c r="AF145" s="41">
        <f t="shared" si="48"/>
        <v>738.87652812633382</v>
      </c>
      <c r="AG145" s="41">
        <f t="shared" si="49"/>
        <v>714.09670573487904</v>
      </c>
      <c r="AH145" s="41">
        <f t="shared" si="70"/>
        <v>8.3803530726134987</v>
      </c>
      <c r="AI145" s="41">
        <f t="shared" si="50"/>
        <v>266.07035089855327</v>
      </c>
      <c r="AJ145" s="41">
        <f t="shared" si="71"/>
        <v>6.7303710794600979</v>
      </c>
      <c r="AK145" s="8">
        <f t="shared" si="74"/>
        <v>26.435091397524481</v>
      </c>
      <c r="AL145" s="42">
        <f t="shared" si="75"/>
        <v>1.9004894882350285</v>
      </c>
      <c r="AZ145" s="8"/>
    </row>
    <row r="146" spans="1:52" ht="15" x14ac:dyDescent="0.15">
      <c r="A146" s="40"/>
      <c r="B146" s="41">
        <f t="shared" si="51"/>
        <v>738.87652812633382</v>
      </c>
      <c r="C146" s="41">
        <f t="shared" si="51"/>
        <v>714.09670573487904</v>
      </c>
      <c r="D146" s="41">
        <f t="shared" si="51"/>
        <v>8.3803530726134987</v>
      </c>
      <c r="E146" s="41">
        <f t="shared" si="72"/>
        <v>16</v>
      </c>
      <c r="F146" s="41">
        <f t="shared" si="52"/>
        <v>16</v>
      </c>
      <c r="G146" s="41">
        <f t="shared" si="53"/>
        <v>2696.9794319949488</v>
      </c>
      <c r="H146" s="25">
        <f t="shared" si="73"/>
        <v>0.04</v>
      </c>
      <c r="I146" s="227">
        <f t="shared" si="54"/>
        <v>19.823857913163831</v>
      </c>
      <c r="J146" s="228">
        <f t="shared" si="76"/>
        <v>80</v>
      </c>
      <c r="K146" s="41">
        <f t="shared" si="55"/>
        <v>1</v>
      </c>
      <c r="L146" s="216">
        <f t="shared" si="56"/>
        <v>8.4203530726134979</v>
      </c>
      <c r="M146" s="216">
        <f t="shared" si="42"/>
        <v>8.4003530726134983</v>
      </c>
      <c r="N146" s="41">
        <f t="shared" si="57"/>
        <v>0.24107961877685113</v>
      </c>
      <c r="O146" s="41">
        <f t="shared" si="58"/>
        <v>6.872142951418418</v>
      </c>
      <c r="P146" s="229">
        <f t="shared" si="59"/>
        <v>159.85915412594318</v>
      </c>
      <c r="Q146" s="41">
        <f t="shared" si="60"/>
        <v>2597.3994767749409</v>
      </c>
      <c r="R146" s="41">
        <f t="shared" si="61"/>
        <v>1274.3607455204879</v>
      </c>
      <c r="S146" s="216">
        <f t="shared" si="43"/>
        <v>0.29658841183802809</v>
      </c>
      <c r="T146" s="216">
        <f t="shared" si="44"/>
        <v>0.34272909749297253</v>
      </c>
      <c r="U146" s="231">
        <f t="shared" si="62"/>
        <v>8.3403530726134996</v>
      </c>
      <c r="V146" s="231">
        <f t="shared" si="45"/>
        <v>8.3603530726134991</v>
      </c>
      <c r="W146" s="41">
        <f t="shared" si="63"/>
        <v>-0.23206388652681653</v>
      </c>
      <c r="X146" s="41">
        <f t="shared" si="64"/>
        <v>2559.334352074653</v>
      </c>
      <c r="Y146" s="41">
        <f t="shared" si="65"/>
        <v>158.34037460121269</v>
      </c>
      <c r="Z146" s="41">
        <f t="shared" si="66"/>
        <v>1272.734890255552</v>
      </c>
      <c r="AA146" s="231">
        <f t="shared" si="46"/>
        <v>0.29261520619675013</v>
      </c>
      <c r="AB146" s="231">
        <f t="shared" si="67"/>
        <v>-0.32805891299857681</v>
      </c>
      <c r="AC146" s="41">
        <f t="shared" si="68"/>
        <v>0.34272909749297253</v>
      </c>
      <c r="AD146" s="41">
        <f t="shared" si="47"/>
        <v>0.11671025393698933</v>
      </c>
      <c r="AE146" s="41">
        <f t="shared" si="69"/>
        <v>-3.9954376256324002E-3</v>
      </c>
      <c r="AF146" s="41">
        <f t="shared" si="48"/>
        <v>738.7748786476177</v>
      </c>
      <c r="AG146" s="41">
        <f t="shared" si="49"/>
        <v>713.75397663738602</v>
      </c>
      <c r="AH146" s="41">
        <f t="shared" si="70"/>
        <v>8.4210200750734217</v>
      </c>
      <c r="AI146" s="41">
        <f t="shared" si="50"/>
        <v>268.9419763577161</v>
      </c>
      <c r="AJ146" s="41">
        <f t="shared" si="71"/>
        <v>6.8050771840039079</v>
      </c>
      <c r="AK146" s="8">
        <f t="shared" si="74"/>
        <v>27.149964681760256</v>
      </c>
      <c r="AL146" s="42">
        <f t="shared" si="75"/>
        <v>1.9220048463436459</v>
      </c>
      <c r="AZ146" s="8"/>
    </row>
    <row r="147" spans="1:52" ht="15" x14ac:dyDescent="0.15">
      <c r="A147" s="40"/>
      <c r="B147" s="41">
        <f t="shared" si="51"/>
        <v>738.7748786476177</v>
      </c>
      <c r="C147" s="41">
        <f t="shared" si="51"/>
        <v>713.75397663738602</v>
      </c>
      <c r="D147" s="41">
        <f t="shared" si="51"/>
        <v>8.4210200750734217</v>
      </c>
      <c r="E147" s="41">
        <f t="shared" si="72"/>
        <v>16</v>
      </c>
      <c r="F147" s="41">
        <f t="shared" si="52"/>
        <v>16</v>
      </c>
      <c r="G147" s="41">
        <f t="shared" si="53"/>
        <v>2736.244976117152</v>
      </c>
      <c r="H147" s="25">
        <f t="shared" si="73"/>
        <v>0.04</v>
      </c>
      <c r="I147" s="227">
        <f t="shared" si="54"/>
        <v>20.016721608185346</v>
      </c>
      <c r="J147" s="228">
        <f t="shared" si="76"/>
        <v>80</v>
      </c>
      <c r="K147" s="41">
        <f t="shared" si="55"/>
        <v>1</v>
      </c>
      <c r="L147" s="216">
        <f t="shared" si="56"/>
        <v>8.4610200750734208</v>
      </c>
      <c r="M147" s="216">
        <f t="shared" si="42"/>
        <v>8.4410200750734212</v>
      </c>
      <c r="N147" s="41">
        <f t="shared" si="57"/>
        <v>0.24226873105045854</v>
      </c>
      <c r="O147" s="41">
        <f t="shared" si="58"/>
        <v>6.8593080105725281</v>
      </c>
      <c r="P147" s="229">
        <f t="shared" si="59"/>
        <v>160.89113199097369</v>
      </c>
      <c r="Q147" s="41">
        <f t="shared" si="60"/>
        <v>2636.4727523326756</v>
      </c>
      <c r="R147" s="41">
        <f t="shared" si="61"/>
        <v>1275.4462580066618</v>
      </c>
      <c r="S147" s="216">
        <f t="shared" si="43"/>
        <v>0.30135667708379549</v>
      </c>
      <c r="T147" s="216">
        <f t="shared" si="44"/>
        <v>0.34677026617703222</v>
      </c>
      <c r="U147" s="231">
        <f t="shared" si="62"/>
        <v>8.3810200750734225</v>
      </c>
      <c r="V147" s="231">
        <f t="shared" si="45"/>
        <v>8.4010200750734221</v>
      </c>
      <c r="W147" s="41">
        <f t="shared" si="63"/>
        <v>-0.23317077872072645</v>
      </c>
      <c r="X147" s="41">
        <f t="shared" si="64"/>
        <v>2598.0372977654351</v>
      </c>
      <c r="Y147" s="41">
        <f t="shared" si="65"/>
        <v>159.36989481318332</v>
      </c>
      <c r="Z147" s="41">
        <f t="shared" si="66"/>
        <v>1273.8407094108622</v>
      </c>
      <c r="AA147" s="231">
        <f t="shared" si="46"/>
        <v>0.29733768291316398</v>
      </c>
      <c r="AB147" s="231">
        <f t="shared" si="67"/>
        <v>-0.33183902573205853</v>
      </c>
      <c r="AC147" s="41">
        <f t="shared" si="68"/>
        <v>0.34677026617703222</v>
      </c>
      <c r="AD147" s="41">
        <f t="shared" si="47"/>
        <v>0.11535014360077606</v>
      </c>
      <c r="AE147" s="41">
        <f t="shared" si="69"/>
        <v>-3.9452112877198468E-3</v>
      </c>
      <c r="AF147" s="41">
        <f t="shared" si="48"/>
        <v>738.67037711249111</v>
      </c>
      <c r="AG147" s="41">
        <f t="shared" si="49"/>
        <v>713.40720637120899</v>
      </c>
      <c r="AH147" s="41">
        <f t="shared" si="70"/>
        <v>8.4616907730364819</v>
      </c>
      <c r="AI147" s="41">
        <f t="shared" si="50"/>
        <v>271.88151911550085</v>
      </c>
      <c r="AJ147" s="41">
        <f t="shared" si="71"/>
        <v>6.8805998282026586</v>
      </c>
      <c r="AK147" s="8">
        <f t="shared" si="74"/>
        <v>27.883223546754305</v>
      </c>
      <c r="AL147" s="42">
        <f t="shared" si="75"/>
        <v>1.9437553678728861</v>
      </c>
      <c r="AZ147" s="8"/>
    </row>
    <row r="148" spans="1:52" ht="15" x14ac:dyDescent="0.15">
      <c r="A148" s="40"/>
      <c r="B148" s="41">
        <f t="shared" si="51"/>
        <v>738.67037711249111</v>
      </c>
      <c r="C148" s="41">
        <f t="shared" si="51"/>
        <v>713.40720637120899</v>
      </c>
      <c r="D148" s="41">
        <f t="shared" si="51"/>
        <v>8.4616907730364819</v>
      </c>
      <c r="E148" s="41">
        <f t="shared" si="72"/>
        <v>16</v>
      </c>
      <c r="F148" s="41">
        <f t="shared" si="52"/>
        <v>16</v>
      </c>
      <c r="G148" s="41">
        <f t="shared" si="53"/>
        <v>2775.8934138439668</v>
      </c>
      <c r="H148" s="25">
        <f t="shared" si="73"/>
        <v>0.04</v>
      </c>
      <c r="I148" s="227">
        <f t="shared" si="54"/>
        <v>20.210536593025701</v>
      </c>
      <c r="J148" s="228">
        <f t="shared" si="76"/>
        <v>80</v>
      </c>
      <c r="K148" s="41">
        <f t="shared" si="55"/>
        <v>1</v>
      </c>
      <c r="L148" s="216">
        <f t="shared" si="56"/>
        <v>8.501690773036481</v>
      </c>
      <c r="M148" s="216">
        <f t="shared" si="42"/>
        <v>8.4816907730364814</v>
      </c>
      <c r="N148" s="41">
        <f t="shared" si="57"/>
        <v>0.24345815041866814</v>
      </c>
      <c r="O148" s="41">
        <f t="shared" si="58"/>
        <v>6.8461129500705447</v>
      </c>
      <c r="P148" s="229">
        <f t="shared" si="59"/>
        <v>161.92486384764044</v>
      </c>
      <c r="Q148" s="41">
        <f t="shared" si="60"/>
        <v>2675.9279430142856</v>
      </c>
      <c r="R148" s="41">
        <f t="shared" si="61"/>
        <v>1276.518401590122</v>
      </c>
      <c r="S148" s="216">
        <f t="shared" si="43"/>
        <v>0.30619865229861176</v>
      </c>
      <c r="T148" s="216">
        <f t="shared" si="44"/>
        <v>0.35090469516276063</v>
      </c>
      <c r="U148" s="231">
        <f t="shared" si="62"/>
        <v>8.4216907730364827</v>
      </c>
      <c r="V148" s="231">
        <f t="shared" si="45"/>
        <v>8.4416907730364823</v>
      </c>
      <c r="W148" s="41">
        <f t="shared" si="63"/>
        <v>-0.23427757246317071</v>
      </c>
      <c r="X148" s="41">
        <f t="shared" si="64"/>
        <v>2637.1203319479123</v>
      </c>
      <c r="Y148" s="41">
        <f t="shared" si="65"/>
        <v>160.40117668633559</v>
      </c>
      <c r="Z148" s="41">
        <f t="shared" si="66"/>
        <v>1274.9327977036987</v>
      </c>
      <c r="AA148" s="231">
        <f t="shared" si="46"/>
        <v>0.30213329955452972</v>
      </c>
      <c r="AB148" s="231">
        <f t="shared" si="67"/>
        <v>-0.33570533214097187</v>
      </c>
      <c r="AC148" s="41">
        <f t="shared" si="68"/>
        <v>0.35090469516276063</v>
      </c>
      <c r="AD148" s="41">
        <f t="shared" si="47"/>
        <v>0.11399106524193625</v>
      </c>
      <c r="AE148" s="41">
        <f t="shared" si="69"/>
        <v>-3.8960215978795453E-3</v>
      </c>
      <c r="AF148" s="41">
        <f t="shared" si="48"/>
        <v>738.562930567747</v>
      </c>
      <c r="AG148" s="41">
        <f t="shared" si="49"/>
        <v>713.05630167604625</v>
      </c>
      <c r="AH148" s="41">
        <f t="shared" si="70"/>
        <v>8.5023651646542202</v>
      </c>
      <c r="AI148" s="41">
        <f t="shared" si="50"/>
        <v>274.89199899167045</v>
      </c>
      <c r="AJ148" s="41">
        <f t="shared" si="71"/>
        <v>6.9569587168114557</v>
      </c>
      <c r="AK148" s="8">
        <f t="shared" si="74"/>
        <v>28.635395397970065</v>
      </c>
      <c r="AL148" s="42">
        <f t="shared" si="75"/>
        <v>1.9657467277922196</v>
      </c>
      <c r="AZ148" s="8"/>
    </row>
    <row r="149" spans="1:52" ht="15" x14ac:dyDescent="0.15">
      <c r="A149" s="40"/>
      <c r="B149" s="41">
        <f t="shared" si="51"/>
        <v>738.562930567747</v>
      </c>
      <c r="C149" s="41">
        <f t="shared" si="51"/>
        <v>713.05630167604625</v>
      </c>
      <c r="D149" s="41">
        <f t="shared" si="51"/>
        <v>8.5023651646542202</v>
      </c>
      <c r="E149" s="41">
        <f t="shared" si="72"/>
        <v>16</v>
      </c>
      <c r="F149" s="41">
        <f t="shared" si="52"/>
        <v>16</v>
      </c>
      <c r="G149" s="41">
        <f t="shared" si="53"/>
        <v>2815.9266704385923</v>
      </c>
      <c r="H149" s="25">
        <f t="shared" si="73"/>
        <v>0.04</v>
      </c>
      <c r="I149" s="227">
        <f t="shared" si="54"/>
        <v>20.405303113360606</v>
      </c>
      <c r="J149" s="228">
        <f t="shared" si="76"/>
        <v>80</v>
      </c>
      <c r="K149" s="41">
        <f t="shared" si="55"/>
        <v>1</v>
      </c>
      <c r="L149" s="216">
        <f t="shared" si="56"/>
        <v>8.5423651646542194</v>
      </c>
      <c r="M149" s="216">
        <f t="shared" si="42"/>
        <v>8.5223651646542198</v>
      </c>
      <c r="N149" s="41">
        <f t="shared" si="57"/>
        <v>0.24464787688174283</v>
      </c>
      <c r="O149" s="41">
        <f t="shared" si="58"/>
        <v>6.8325460330208552</v>
      </c>
      <c r="P149" s="229">
        <f t="shared" si="59"/>
        <v>162.96034480034041</v>
      </c>
      <c r="Q149" s="41">
        <f t="shared" si="60"/>
        <v>2715.7669735189143</v>
      </c>
      <c r="R149" s="41">
        <f t="shared" si="61"/>
        <v>1277.5774122141572</v>
      </c>
      <c r="S149" s="216">
        <f t="shared" si="43"/>
        <v>0.31111626142197918</v>
      </c>
      <c r="T149" s="216">
        <f t="shared" si="44"/>
        <v>0.35513666992160353</v>
      </c>
      <c r="U149" s="231">
        <f t="shared" si="62"/>
        <v>8.4623651646542211</v>
      </c>
      <c r="V149" s="231">
        <f t="shared" si="45"/>
        <v>8.4823651646542206</v>
      </c>
      <c r="W149" s="41">
        <f t="shared" si="63"/>
        <v>-0.23538426764955744</v>
      </c>
      <c r="X149" s="41">
        <f t="shared" si="64"/>
        <v>2676.5853788494883</v>
      </c>
      <c r="Y149" s="41">
        <f t="shared" si="65"/>
        <v>161.43421526421534</v>
      </c>
      <c r="Z149" s="41">
        <f t="shared" si="66"/>
        <v>1276.0113994677911</v>
      </c>
      <c r="AA149" s="231">
        <f t="shared" si="46"/>
        <v>0.30700396228524285</v>
      </c>
      <c r="AB149" s="231">
        <f t="shared" si="67"/>
        <v>-0.3396617799226776</v>
      </c>
      <c r="AC149" s="41">
        <f t="shared" si="68"/>
        <v>0.35513666992160353</v>
      </c>
      <c r="AD149" s="41">
        <f t="shared" si="47"/>
        <v>0.11263269436194805</v>
      </c>
      <c r="AE149" s="41">
        <f t="shared" si="69"/>
        <v>-3.8478506987360281E-3</v>
      </c>
      <c r="AF149" s="41">
        <f t="shared" si="48"/>
        <v>738.45244177470715</v>
      </c>
      <c r="AG149" s="41">
        <f t="shared" si="49"/>
        <v>712.7011650061246</v>
      </c>
      <c r="AH149" s="41">
        <f t="shared" si="70"/>
        <v>8.5430432481086331</v>
      </c>
      <c r="AI149" s="41">
        <f t="shared" si="50"/>
        <v>277.97663493918509</v>
      </c>
      <c r="AJ149" s="41">
        <f t="shared" si="71"/>
        <v>7.034174448739007</v>
      </c>
      <c r="AK149" s="8">
        <f t="shared" si="74"/>
        <v>29.407028908100258</v>
      </c>
      <c r="AL149" s="42">
        <f t="shared" si="75"/>
        <v>1.9879848585873543</v>
      </c>
      <c r="AZ149" s="8"/>
    </row>
    <row r="150" spans="1:52" ht="15" x14ac:dyDescent="0.15">
      <c r="A150" s="40"/>
      <c r="B150" s="41">
        <f t="shared" si="51"/>
        <v>738.45244177470715</v>
      </c>
      <c r="C150" s="41">
        <f t="shared" si="51"/>
        <v>712.7011650061246</v>
      </c>
      <c r="D150" s="41">
        <f t="shared" si="51"/>
        <v>8.5430432481086331</v>
      </c>
      <c r="E150" s="41">
        <f t="shared" si="72"/>
        <v>16</v>
      </c>
      <c r="F150" s="41">
        <f t="shared" si="52"/>
        <v>16</v>
      </c>
      <c r="G150" s="41">
        <f t="shared" si="53"/>
        <v>2856.3466721284676</v>
      </c>
      <c r="H150" s="25">
        <f t="shared" si="73"/>
        <v>0.04</v>
      </c>
      <c r="I150" s="227">
        <f t="shared" si="54"/>
        <v>20.601021414866047</v>
      </c>
      <c r="J150" s="228">
        <f t="shared" si="76"/>
        <v>80</v>
      </c>
      <c r="K150" s="41">
        <f t="shared" si="55"/>
        <v>1</v>
      </c>
      <c r="L150" s="216">
        <f t="shared" si="56"/>
        <v>8.5830432481086323</v>
      </c>
      <c r="M150" s="216">
        <f t="shared" si="42"/>
        <v>8.5630432481086327</v>
      </c>
      <c r="N150" s="41">
        <f t="shared" si="57"/>
        <v>0.24583791044069159</v>
      </c>
      <c r="O150" s="41">
        <f t="shared" si="58"/>
        <v>6.8185949814196904</v>
      </c>
      <c r="P150" s="229">
        <f t="shared" si="59"/>
        <v>163.99756999324526</v>
      </c>
      <c r="Q150" s="41">
        <f t="shared" si="60"/>
        <v>2755.9917695097815</v>
      </c>
      <c r="R150" s="41">
        <f t="shared" si="61"/>
        <v>1278.6235203998017</v>
      </c>
      <c r="S150" s="216">
        <f t="shared" si="43"/>
        <v>0.31611152702654099</v>
      </c>
      <c r="T150" s="216">
        <f t="shared" si="44"/>
        <v>0.35947076190920429</v>
      </c>
      <c r="U150" s="231">
        <f t="shared" si="62"/>
        <v>8.503043248108634</v>
      </c>
      <c r="V150" s="231">
        <f t="shared" si="45"/>
        <v>8.5230432481086336</v>
      </c>
      <c r="W150" s="41">
        <f t="shared" si="63"/>
        <v>-0.23649086417623977</v>
      </c>
      <c r="X150" s="41">
        <f t="shared" si="64"/>
        <v>2716.4343636616441</v>
      </c>
      <c r="Y150" s="41">
        <f t="shared" si="65"/>
        <v>162.46900563090981</v>
      </c>
      <c r="Z150" s="41">
        <f t="shared" si="66"/>
        <v>1277.0767533752794</v>
      </c>
      <c r="AA150" s="231">
        <f t="shared" si="46"/>
        <v>0.31195167492015796</v>
      </c>
      <c r="AB150" s="231">
        <f t="shared" si="67"/>
        <v>-0.34371257883491985</v>
      </c>
      <c r="AC150" s="41">
        <f t="shared" si="68"/>
        <v>0.35947076190920429</v>
      </c>
      <c r="AD150" s="41">
        <f t="shared" si="47"/>
        <v>0.11127469668897096</v>
      </c>
      <c r="AE150" s="41">
        <f t="shared" si="69"/>
        <v>-3.8006816399821972E-3</v>
      </c>
      <c r="AF150" s="41">
        <f t="shared" si="48"/>
        <v>738.33880892323862</v>
      </c>
      <c r="AG150" s="41">
        <f t="shared" si="49"/>
        <v>712.34169424421543</v>
      </c>
      <c r="AH150" s="41">
        <f t="shared" si="70"/>
        <v>8.5837250216115333</v>
      </c>
      <c r="AI150" s="41">
        <f t="shared" si="50"/>
        <v>281.13886235786163</v>
      </c>
      <c r="AJ150" s="41">
        <f t="shared" si="71"/>
        <v>7.1122685771717462</v>
      </c>
      <c r="AK150" s="8">
        <f t="shared" si="74"/>
        <v>30.198695328710524</v>
      </c>
      <c r="AL150" s="42">
        <f t="shared" si="75"/>
        <v>2.0104759675759833</v>
      </c>
      <c r="AZ150" s="8"/>
    </row>
    <row r="151" spans="1:52" ht="15" x14ac:dyDescent="0.15">
      <c r="A151" s="40"/>
      <c r="B151" s="41">
        <f t="shared" si="51"/>
        <v>738.33880892323862</v>
      </c>
      <c r="C151" s="41">
        <f t="shared" si="51"/>
        <v>712.34169424421543</v>
      </c>
      <c r="D151" s="41">
        <f t="shared" si="51"/>
        <v>8.5837250216115333</v>
      </c>
      <c r="E151" s="41">
        <f t="shared" si="72"/>
        <v>16</v>
      </c>
      <c r="F151" s="41">
        <f t="shared" si="52"/>
        <v>16</v>
      </c>
      <c r="G151" s="41">
        <f t="shared" si="53"/>
        <v>2897.1553461054455</v>
      </c>
      <c r="H151" s="25">
        <f t="shared" si="73"/>
        <v>0.04</v>
      </c>
      <c r="I151" s="227">
        <f t="shared" si="54"/>
        <v>20.79769174321855</v>
      </c>
      <c r="J151" s="228">
        <f t="shared" si="76"/>
        <v>80</v>
      </c>
      <c r="K151" s="41">
        <f t="shared" si="55"/>
        <v>1</v>
      </c>
      <c r="L151" s="216">
        <f t="shared" si="56"/>
        <v>8.6237250216115324</v>
      </c>
      <c r="M151" s="216">
        <f t="shared" si="42"/>
        <v>8.6037250216115329</v>
      </c>
      <c r="N151" s="41">
        <f t="shared" si="57"/>
        <v>0.24702825109740445</v>
      </c>
      <c r="O151" s="41">
        <f t="shared" si="58"/>
        <v>6.8042469400409296</v>
      </c>
      <c r="P151" s="229">
        <f t="shared" si="59"/>
        <v>165.03653460979754</v>
      </c>
      <c r="Q151" s="41">
        <f t="shared" si="60"/>
        <v>2796.6042576143623</v>
      </c>
      <c r="R151" s="41">
        <f t="shared" si="61"/>
        <v>1279.6569513992577</v>
      </c>
      <c r="S151" s="216">
        <f t="shared" si="43"/>
        <v>0.32118657747004348</v>
      </c>
      <c r="T151" s="216">
        <f t="shared" si="44"/>
        <v>0.36391185397708153</v>
      </c>
      <c r="U151" s="231">
        <f t="shared" si="62"/>
        <v>8.5437250216115341</v>
      </c>
      <c r="V151" s="231">
        <f t="shared" si="45"/>
        <v>8.5637250216115337</v>
      </c>
      <c r="W151" s="41">
        <f t="shared" si="63"/>
        <v>-0.2375973619403382</v>
      </c>
      <c r="X151" s="41">
        <f t="shared" si="64"/>
        <v>2756.6692125401173</v>
      </c>
      <c r="Y151" s="41">
        <f t="shared" si="65"/>
        <v>163.50554291052995</v>
      </c>
      <c r="Z151" s="41">
        <f t="shared" si="66"/>
        <v>1278.1290925982362</v>
      </c>
      <c r="AA151" s="231">
        <f t="shared" si="46"/>
        <v>0.31697854600452791</v>
      </c>
      <c r="AB151" s="231">
        <f t="shared" si="67"/>
        <v>-0.34786222387373689</v>
      </c>
      <c r="AC151" s="41">
        <f t="shared" si="68"/>
        <v>0.36391185397708153</v>
      </c>
      <c r="AD151" s="41">
        <f t="shared" si="47"/>
        <v>0.10991672725923109</v>
      </c>
      <c r="AE151" s="41">
        <f t="shared" si="69"/>
        <v>-3.7544983800200668E-3</v>
      </c>
      <c r="AF151" s="41">
        <f t="shared" si="48"/>
        <v>738.22192532035899</v>
      </c>
      <c r="AG151" s="41">
        <f t="shared" si="49"/>
        <v>711.9777823902383</v>
      </c>
      <c r="AH151" s="41">
        <f t="shared" si="70"/>
        <v>8.6244104834041284</v>
      </c>
      <c r="AI151" s="41">
        <f t="shared" si="50"/>
        <v>284.38235230087048</v>
      </c>
      <c r="AJ151" s="41">
        <f t="shared" si="71"/>
        <v>7.1912636750330989</v>
      </c>
      <c r="AK151" s="8">
        <f t="shared" si="74"/>
        <v>31.010989914317182</v>
      </c>
      <c r="AL151" s="42">
        <f t="shared" si="75"/>
        <v>2.0332265557600531</v>
      </c>
      <c r="AZ151" s="8"/>
    </row>
    <row r="152" spans="1:52" ht="15" x14ac:dyDescent="0.15">
      <c r="A152" s="40"/>
      <c r="B152" s="41">
        <f t="shared" si="51"/>
        <v>738.22192532035899</v>
      </c>
      <c r="C152" s="41">
        <f t="shared" si="51"/>
        <v>711.9777823902383</v>
      </c>
      <c r="D152" s="41">
        <f t="shared" si="51"/>
        <v>8.6244104834041284</v>
      </c>
      <c r="E152" s="41">
        <f t="shared" si="72"/>
        <v>16</v>
      </c>
      <c r="F152" s="41">
        <f t="shared" si="52"/>
        <v>16</v>
      </c>
      <c r="G152" s="41">
        <f t="shared" si="53"/>
        <v>2938.3546205261887</v>
      </c>
      <c r="H152" s="25">
        <f t="shared" si="73"/>
        <v>0.04</v>
      </c>
      <c r="I152" s="227">
        <f t="shared" si="54"/>
        <v>20.995314344096553</v>
      </c>
      <c r="J152" s="228">
        <f t="shared" si="76"/>
        <v>80</v>
      </c>
      <c r="K152" s="41">
        <f t="shared" si="55"/>
        <v>1</v>
      </c>
      <c r="L152" s="216">
        <f t="shared" si="56"/>
        <v>8.6644104834041276</v>
      </c>
      <c r="M152" s="216">
        <f t="shared" si="42"/>
        <v>8.644410483404128</v>
      </c>
      <c r="N152" s="41">
        <f t="shared" si="57"/>
        <v>0.2482188988546028</v>
      </c>
      <c r="O152" s="41">
        <f t="shared" si="58"/>
        <v>6.7894884371173285</v>
      </c>
      <c r="P152" s="229">
        <f t="shared" si="59"/>
        <v>166.07723387222032</v>
      </c>
      <c r="Q152" s="41">
        <f t="shared" si="60"/>
        <v>2837.6063654247741</v>
      </c>
      <c r="R152" s="41">
        <f t="shared" si="61"/>
        <v>1280.6779253441746</v>
      </c>
      <c r="S152" s="216">
        <f t="shared" si="43"/>
        <v>0.32634365471262089</v>
      </c>
      <c r="T152" s="216">
        <f t="shared" si="44"/>
        <v>0.36846516861459028</v>
      </c>
      <c r="U152" s="231">
        <f t="shared" si="62"/>
        <v>8.5844104834041293</v>
      </c>
      <c r="V152" s="231">
        <f t="shared" si="45"/>
        <v>8.6044104834041288</v>
      </c>
      <c r="W152" s="41">
        <f t="shared" si="63"/>
        <v>-0.23870376083986855</v>
      </c>
      <c r="X152" s="41">
        <f t="shared" si="64"/>
        <v>2797.2918526052804</v>
      </c>
      <c r="Y152" s="41">
        <f t="shared" si="65"/>
        <v>164.54382226670791</v>
      </c>
      <c r="Z152" s="41">
        <f t="shared" si="66"/>
        <v>1279.1686449647273</v>
      </c>
      <c r="AA152" s="231">
        <f t="shared" si="46"/>
        <v>0.32208679655248418</v>
      </c>
      <c r="AB152" s="231">
        <f t="shared" si="67"/>
        <v>-0.35211552102237381</v>
      </c>
      <c r="AC152" s="41">
        <f t="shared" si="68"/>
        <v>0.36846516861459028</v>
      </c>
      <c r="AD152" s="41">
        <f t="shared" si="47"/>
        <v>0.1085584294178956</v>
      </c>
      <c r="AE152" s="41">
        <f t="shared" si="69"/>
        <v>-3.7092857897940493E-3</v>
      </c>
      <c r="AF152" s="41">
        <f t="shared" si="48"/>
        <v>738.10167905059905</v>
      </c>
      <c r="AG152" s="41">
        <f t="shared" si="49"/>
        <v>711.60931722162377</v>
      </c>
      <c r="AH152" s="41">
        <f t="shared" si="70"/>
        <v>8.6650996317562967</v>
      </c>
      <c r="AI152" s="41">
        <f t="shared" si="50"/>
        <v>287.71103282315693</v>
      </c>
      <c r="AJ152" s="41">
        <f t="shared" si="71"/>
        <v>7.2711834063728649</v>
      </c>
      <c r="AK152" s="8">
        <f t="shared" si="74"/>
        <v>31.84453347119431</v>
      </c>
      <c r="AL152" s="42">
        <f t="shared" si="75"/>
        <v>2.0562434383859056</v>
      </c>
      <c r="AZ152" s="8"/>
    </row>
    <row r="153" spans="1:52" ht="15" x14ac:dyDescent="0.15">
      <c r="A153" s="40"/>
      <c r="B153" s="41">
        <f t="shared" si="51"/>
        <v>738.10167905059905</v>
      </c>
      <c r="C153" s="41">
        <f t="shared" si="51"/>
        <v>711.60931722162377</v>
      </c>
      <c r="D153" s="41">
        <f t="shared" si="51"/>
        <v>8.6650996317562967</v>
      </c>
      <c r="E153" s="41">
        <f t="shared" si="72"/>
        <v>16</v>
      </c>
      <c r="F153" s="41">
        <f t="shared" si="52"/>
        <v>16</v>
      </c>
      <c r="G153" s="41">
        <f t="shared" si="53"/>
        <v>2979.946424512239</v>
      </c>
      <c r="H153" s="25">
        <f t="shared" si="73"/>
        <v>0.04</v>
      </c>
      <c r="I153" s="227">
        <f t="shared" si="54"/>
        <v>21.193889463180223</v>
      </c>
      <c r="J153" s="228">
        <f t="shared" si="76"/>
        <v>80</v>
      </c>
      <c r="K153" s="41">
        <f t="shared" si="55"/>
        <v>1</v>
      </c>
      <c r="L153" s="216">
        <f t="shared" si="56"/>
        <v>8.7050996317562959</v>
      </c>
      <c r="M153" s="216">
        <f t="shared" si="42"/>
        <v>8.6850996317562963</v>
      </c>
      <c r="N153" s="41">
        <f t="shared" si="57"/>
        <v>0.2494098537157825</v>
      </c>
      <c r="O153" s="41">
        <f t="shared" si="58"/>
        <v>6.7743053414556398</v>
      </c>
      <c r="P153" s="229">
        <f t="shared" si="59"/>
        <v>167.11966304102762</v>
      </c>
      <c r="Q153" s="41">
        <f t="shared" si="60"/>
        <v>2879.0000214978486</v>
      </c>
      <c r="R153" s="41">
        <f t="shared" si="61"/>
        <v>1281.686657388964</v>
      </c>
      <c r="S153" s="216">
        <f t="shared" si="43"/>
        <v>0.33158512287597963</v>
      </c>
      <c r="T153" s="216">
        <f t="shared" si="44"/>
        <v>0.37313629940272258</v>
      </c>
      <c r="U153" s="231">
        <f t="shared" si="62"/>
        <v>8.6250996317562976</v>
      </c>
      <c r="V153" s="231">
        <f t="shared" si="45"/>
        <v>8.6450996317562971</v>
      </c>
      <c r="W153" s="41">
        <f t="shared" si="63"/>
        <v>-0.23981006077357847</v>
      </c>
      <c r="X153" s="41">
        <f t="shared" si="64"/>
        <v>2838.304211942223</v>
      </c>
      <c r="Y153" s="41">
        <f t="shared" si="65"/>
        <v>165.58383890209419</v>
      </c>
      <c r="Z153" s="41">
        <f t="shared" si="66"/>
        <v>1280.1956331096098</v>
      </c>
      <c r="AA153" s="231">
        <f t="shared" si="46"/>
        <v>0.32727876851985016</v>
      </c>
      <c r="AB153" s="231">
        <f t="shared" si="67"/>
        <v>-0.35647761591519594</v>
      </c>
      <c r="AC153" s="41">
        <f t="shared" si="68"/>
        <v>0.37313629940272258</v>
      </c>
      <c r="AD153" s="41">
        <f t="shared" si="47"/>
        <v>0.10719943372978669</v>
      </c>
      <c r="AE153" s="41">
        <f t="shared" si="69"/>
        <v>-3.6650296600469856E-3</v>
      </c>
      <c r="AF153" s="41">
        <f t="shared" si="48"/>
        <v>737.97795260491216</v>
      </c>
      <c r="AG153" s="41">
        <f t="shared" si="49"/>
        <v>711.23618092222102</v>
      </c>
      <c r="AH153" s="41">
        <f t="shared" si="70"/>
        <v>8.7057924649662244</v>
      </c>
      <c r="AI153" s="41">
        <f t="shared" si="50"/>
        <v>291.12911276058003</v>
      </c>
      <c r="AJ153" s="41">
        <f t="shared" si="71"/>
        <v>7.3520526043619148</v>
      </c>
      <c r="AK153" s="8">
        <f t="shared" si="74"/>
        <v>32.699974044844048</v>
      </c>
      <c r="AL153" s="42">
        <f t="shared" si="75"/>
        <v>2.079533767406752</v>
      </c>
      <c r="AZ153" s="8"/>
    </row>
    <row r="154" spans="1:52" ht="15" x14ac:dyDescent="0.15">
      <c r="A154" s="40"/>
      <c r="B154" s="41">
        <f t="shared" si="51"/>
        <v>737.97795260491216</v>
      </c>
      <c r="C154" s="41">
        <f t="shared" si="51"/>
        <v>711.23618092222102</v>
      </c>
      <c r="D154" s="41">
        <f t="shared" si="51"/>
        <v>8.7057924649662244</v>
      </c>
      <c r="E154" s="41">
        <f t="shared" si="72"/>
        <v>16</v>
      </c>
      <c r="F154" s="41">
        <f t="shared" si="52"/>
        <v>16</v>
      </c>
      <c r="G154" s="41">
        <f t="shared" si="53"/>
        <v>3021.9326881504562</v>
      </c>
      <c r="H154" s="25">
        <f t="shared" si="73"/>
        <v>0.04</v>
      </c>
      <c r="I154" s="227">
        <f t="shared" si="54"/>
        <v>21.393417346152912</v>
      </c>
      <c r="J154" s="228">
        <f t="shared" si="76"/>
        <v>80</v>
      </c>
      <c r="K154" s="41">
        <f t="shared" si="55"/>
        <v>1</v>
      </c>
      <c r="L154" s="216">
        <f t="shared" si="56"/>
        <v>8.7457924649662235</v>
      </c>
      <c r="M154" s="216">
        <f t="shared" si="42"/>
        <v>8.725792464966224</v>
      </c>
      <c r="N154" s="41">
        <f t="shared" si="57"/>
        <v>0.25060111568528498</v>
      </c>
      <c r="O154" s="41">
        <f t="shared" si="58"/>
        <v>6.7586828155802428</v>
      </c>
      <c r="P154" s="229">
        <f t="shared" si="59"/>
        <v>168.16381741455186</v>
      </c>
      <c r="Q154" s="41">
        <f t="shared" si="60"/>
        <v>2920.7871553555569</v>
      </c>
      <c r="R154" s="41">
        <f t="shared" si="61"/>
        <v>1282.6833578493658</v>
      </c>
      <c r="S154" s="216">
        <f t="shared" si="43"/>
        <v>0.33691347763176088</v>
      </c>
      <c r="T154" s="216">
        <f t="shared" si="44"/>
        <v>0.37793124612192902</v>
      </c>
      <c r="U154" s="231">
        <f t="shared" si="62"/>
        <v>8.6657924649662252</v>
      </c>
      <c r="V154" s="231">
        <f t="shared" si="45"/>
        <v>8.6857924649662248</v>
      </c>
      <c r="W154" s="41">
        <f t="shared" si="63"/>
        <v>-0.24091626164111091</v>
      </c>
      <c r="X154" s="41">
        <f t="shared" si="64"/>
        <v>2879.7082196011615</v>
      </c>
      <c r="Y154" s="41">
        <f t="shared" si="65"/>
        <v>166.62558805787305</v>
      </c>
      <c r="Z154" s="41">
        <f t="shared" si="66"/>
        <v>1281.2102746202861</v>
      </c>
      <c r="AA154" s="231">
        <f t="shared" si="46"/>
        <v>0.3325569340976649</v>
      </c>
      <c r="AB154" s="231">
        <f t="shared" si="67"/>
        <v>-0.36095402581703268</v>
      </c>
      <c r="AC154" s="41">
        <f t="shared" si="68"/>
        <v>0.37793124612192902</v>
      </c>
      <c r="AD154" s="41">
        <f t="shared" si="47"/>
        <v>0.10583935678897297</v>
      </c>
      <c r="AE154" s="41">
        <f t="shared" si="69"/>
        <v>-3.6217167122130156E-3</v>
      </c>
      <c r="AF154" s="41">
        <f t="shared" si="48"/>
        <v>737.85062247447547</v>
      </c>
      <c r="AG154" s="41">
        <f t="shared" si="49"/>
        <v>710.85824967609915</v>
      </c>
      <c r="AH154" s="41">
        <f t="shared" si="70"/>
        <v>8.7464889813597413</v>
      </c>
      <c r="AI154" s="41">
        <f t="shared" si="50"/>
        <v>294.64110827444915</v>
      </c>
      <c r="AJ154" s="41">
        <f t="shared" si="71"/>
        <v>7.4338973566603732</v>
      </c>
      <c r="AK154" s="8">
        <f t="shared" si="74"/>
        <v>33.577988761960817</v>
      </c>
      <c r="AL154" s="42">
        <f t="shared" si="75"/>
        <v>2.1031050560687081</v>
      </c>
      <c r="AZ154" s="8"/>
    </row>
    <row r="155" spans="1:52" ht="15" x14ac:dyDescent="0.15">
      <c r="A155" s="40"/>
      <c r="B155" s="41">
        <f t="shared" si="51"/>
        <v>737.85062247447547</v>
      </c>
      <c r="C155" s="41">
        <f t="shared" si="51"/>
        <v>710.85824967609915</v>
      </c>
      <c r="D155" s="41">
        <f t="shared" si="51"/>
        <v>8.7464889813597413</v>
      </c>
      <c r="E155" s="41">
        <f t="shared" si="72"/>
        <v>16</v>
      </c>
      <c r="F155" s="41">
        <f t="shared" si="52"/>
        <v>16</v>
      </c>
      <c r="G155" s="41">
        <f t="shared" si="53"/>
        <v>3064.315342493102</v>
      </c>
      <c r="H155" s="25">
        <f t="shared" si="73"/>
        <v>0.04</v>
      </c>
      <c r="I155" s="227">
        <f t="shared" si="54"/>
        <v>21.593898238701058</v>
      </c>
      <c r="J155" s="228">
        <f t="shared" si="76"/>
        <v>80</v>
      </c>
      <c r="K155" s="41">
        <f t="shared" si="55"/>
        <v>1</v>
      </c>
      <c r="L155" s="216">
        <f t="shared" si="56"/>
        <v>8.7864889813597404</v>
      </c>
      <c r="M155" s="216">
        <f t="shared" si="42"/>
        <v>8.7664889813597409</v>
      </c>
      <c r="N155" s="41">
        <f t="shared" si="57"/>
        <v>0.25179268476826167</v>
      </c>
      <c r="O155" s="41">
        <f t="shared" si="58"/>
        <v>6.7426052644437693</v>
      </c>
      <c r="P155" s="229">
        <f t="shared" si="59"/>
        <v>169.2096923284715</v>
      </c>
      <c r="Q155" s="41">
        <f t="shared" si="60"/>
        <v>2962.9696974851126</v>
      </c>
      <c r="R155" s="41">
        <f t="shared" si="61"/>
        <v>1283.6682323364271</v>
      </c>
      <c r="S155" s="216">
        <f t="shared" si="43"/>
        <v>0.34233135651853952</v>
      </c>
      <c r="T155" s="216">
        <f t="shared" si="44"/>
        <v>0.38285645402730784</v>
      </c>
      <c r="U155" s="231">
        <f t="shared" si="62"/>
        <v>8.7064889813597421</v>
      </c>
      <c r="V155" s="231">
        <f t="shared" si="45"/>
        <v>8.7264889813597417</v>
      </c>
      <c r="W155" s="41">
        <f t="shared" si="63"/>
        <v>-0.24202236334279803</v>
      </c>
      <c r="X155" s="41">
        <f t="shared" si="64"/>
        <v>2921.5058055975501</v>
      </c>
      <c r="Y155" s="41">
        <f t="shared" si="65"/>
        <v>167.6690650132781</v>
      </c>
      <c r="Z155" s="41">
        <f t="shared" si="66"/>
        <v>1282.212782177596</v>
      </c>
      <c r="AA155" s="231">
        <f t="shared" si="46"/>
        <v>0.33792390592485611</v>
      </c>
      <c r="AB155" s="231">
        <f t="shared" si="67"/>
        <v>-0.36555067538102221</v>
      </c>
      <c r="AC155" s="41">
        <f t="shared" si="68"/>
        <v>0.38285645402730784</v>
      </c>
      <c r="AD155" s="41">
        <f t="shared" si="47"/>
        <v>0.10447779991491782</v>
      </c>
      <c r="AE155" s="41">
        <f t="shared" si="69"/>
        <v>-3.5793346127653302E-3</v>
      </c>
      <c r="AF155" s="41">
        <f t="shared" si="48"/>
        <v>737.7195587052164</v>
      </c>
      <c r="AG155" s="41">
        <f t="shared" si="49"/>
        <v>710.47539322207183</v>
      </c>
      <c r="AH155" s="41">
        <f t="shared" si="70"/>
        <v>8.787189179289971</v>
      </c>
      <c r="AI155" s="41">
        <f t="shared" si="50"/>
        <v>298.25187255001555</v>
      </c>
      <c r="AJ155" s="41">
        <f t="shared" si="71"/>
        <v>7.5167450990353775</v>
      </c>
      <c r="AK155" s="8">
        <f t="shared" si="74"/>
        <v>34.47928584492179</v>
      </c>
      <c r="AL155" s="42">
        <f t="shared" si="75"/>
        <v>2.1269652058727093</v>
      </c>
      <c r="AZ155" s="8"/>
    </row>
    <row r="156" spans="1:52" ht="15" x14ac:dyDescent="0.15">
      <c r="A156" s="40"/>
      <c r="B156" s="41">
        <f t="shared" si="51"/>
        <v>737.7195587052164</v>
      </c>
      <c r="C156" s="41">
        <f t="shared" si="51"/>
        <v>710.47539322207183</v>
      </c>
      <c r="D156" s="41">
        <f t="shared" si="51"/>
        <v>8.787189179289971</v>
      </c>
      <c r="E156" s="41">
        <f t="shared" si="72"/>
        <v>16</v>
      </c>
      <c r="F156" s="41">
        <f t="shared" si="52"/>
        <v>16</v>
      </c>
      <c r="G156" s="41">
        <f t="shared" si="53"/>
        <v>3107.0963195582713</v>
      </c>
      <c r="H156" s="25">
        <f t="shared" si="73"/>
        <v>0.04</v>
      </c>
      <c r="I156" s="227">
        <f t="shared" si="54"/>
        <v>21.795332386515657</v>
      </c>
      <c r="J156" s="228">
        <f t="shared" si="76"/>
        <v>80</v>
      </c>
      <c r="K156" s="41">
        <f t="shared" si="55"/>
        <v>1</v>
      </c>
      <c r="L156" s="216">
        <f t="shared" si="56"/>
        <v>8.8271891792899702</v>
      </c>
      <c r="M156" s="216">
        <f t="shared" si="42"/>
        <v>8.8071891792899706</v>
      </c>
      <c r="N156" s="41">
        <f t="shared" si="57"/>
        <v>0.25298456097058875</v>
      </c>
      <c r="O156" s="41">
        <f t="shared" si="58"/>
        <v>6.7260562791786578</v>
      </c>
      <c r="P156" s="229">
        <f t="shared" si="59"/>
        <v>170.25728315535397</v>
      </c>
      <c r="Q156" s="41">
        <f t="shared" si="60"/>
        <v>3005.5495793393916</v>
      </c>
      <c r="R156" s="41">
        <f t="shared" si="61"/>
        <v>1284.6414818860844</v>
      </c>
      <c r="S156" s="216">
        <f t="shared" si="43"/>
        <v>0.34784155030139507</v>
      </c>
      <c r="T156" s="216">
        <f t="shared" si="44"/>
        <v>0.38791885789029579</v>
      </c>
      <c r="U156" s="231">
        <f t="shared" si="62"/>
        <v>8.7471891792899719</v>
      </c>
      <c r="V156" s="231">
        <f t="shared" si="45"/>
        <v>8.7671891792899714</v>
      </c>
      <c r="W156" s="41">
        <f t="shared" si="63"/>
        <v>-0.24312836577978914</v>
      </c>
      <c r="X156" s="41">
        <f t="shared" si="64"/>
        <v>2963.6989009124982</v>
      </c>
      <c r="Y156" s="41">
        <f t="shared" si="65"/>
        <v>168.7142650851232</v>
      </c>
      <c r="Z156" s="41">
        <f t="shared" si="66"/>
        <v>1283.2033636920512</v>
      </c>
      <c r="AA156" s="231">
        <f t="shared" si="46"/>
        <v>0.34338244833281983</v>
      </c>
      <c r="AB156" s="231">
        <f t="shared" si="67"/>
        <v>-0.37027393672690562</v>
      </c>
      <c r="AC156" s="41">
        <f t="shared" si="68"/>
        <v>0.38791885789029579</v>
      </c>
      <c r="AD156" s="41">
        <f t="shared" si="47"/>
        <v>0.10311434772091456</v>
      </c>
      <c r="AE156" s="41">
        <f t="shared" si="69"/>
        <v>-3.5378719918030092E-3</v>
      </c>
      <c r="AF156" s="41">
        <f t="shared" si="48"/>
        <v>737.58462440829669</v>
      </c>
      <c r="AG156" s="41">
        <f t="shared" si="49"/>
        <v>710.0874743641815</v>
      </c>
      <c r="AH156" s="41">
        <f t="shared" si="70"/>
        <v>8.8278930571366949</v>
      </c>
      <c r="AI156" s="41">
        <f t="shared" si="50"/>
        <v>301.9666291024335</v>
      </c>
      <c r="AJ156" s="41">
        <f t="shared" si="71"/>
        <v>7.600624718230498</v>
      </c>
      <c r="AK156" s="8">
        <f t="shared" si="74"/>
        <v>35.404606819401302</v>
      </c>
      <c r="AL156" s="42">
        <f t="shared" si="75"/>
        <v>2.1511225362009041</v>
      </c>
      <c r="AZ156" s="8"/>
    </row>
    <row r="157" spans="1:52" ht="15" x14ac:dyDescent="0.15">
      <c r="A157" s="40"/>
      <c r="B157" s="41">
        <f t="shared" si="51"/>
        <v>737.58462440829669</v>
      </c>
      <c r="C157" s="41">
        <f t="shared" si="51"/>
        <v>710.0874743641815</v>
      </c>
      <c r="D157" s="41">
        <f t="shared" si="51"/>
        <v>8.8278930571366949</v>
      </c>
      <c r="E157" s="41">
        <f t="shared" si="72"/>
        <v>16</v>
      </c>
      <c r="F157" s="41">
        <f t="shared" si="52"/>
        <v>16</v>
      </c>
      <c r="G157" s="41">
        <f t="shared" si="53"/>
        <v>3150.2775523299997</v>
      </c>
      <c r="H157" s="25">
        <f t="shared" si="73"/>
        <v>0.04</v>
      </c>
      <c r="I157" s="227">
        <f t="shared" si="54"/>
        <v>21.997720035292151</v>
      </c>
      <c r="J157" s="228">
        <f t="shared" si="76"/>
        <v>80</v>
      </c>
      <c r="K157" s="41">
        <f t="shared" si="55"/>
        <v>1</v>
      </c>
      <c r="L157" s="216">
        <f t="shared" si="56"/>
        <v>8.8678930571366941</v>
      </c>
      <c r="M157" s="216">
        <f t="shared" si="42"/>
        <v>8.8478930571366945</v>
      </c>
      <c r="N157" s="41">
        <f t="shared" si="57"/>
        <v>0.25417674429883164</v>
      </c>
      <c r="O157" s="41">
        <f t="shared" si="58"/>
        <v>6.7090185752875957</v>
      </c>
      <c r="P157" s="229">
        <f t="shared" si="59"/>
        <v>171.30658530419922</v>
      </c>
      <c r="Q157" s="41">
        <f t="shared" si="60"/>
        <v>3048.5287333370411</v>
      </c>
      <c r="R157" s="41">
        <f t="shared" si="61"/>
        <v>1285.6033030845053</v>
      </c>
      <c r="S157" s="216">
        <f t="shared" si="43"/>
        <v>0.35344701550464586</v>
      </c>
      <c r="T157" s="216">
        <f t="shared" si="44"/>
        <v>0.39312593150771857</v>
      </c>
      <c r="U157" s="231">
        <f t="shared" si="62"/>
        <v>8.7878930571366958</v>
      </c>
      <c r="V157" s="231">
        <f t="shared" si="45"/>
        <v>8.8078930571366953</v>
      </c>
      <c r="W157" s="41">
        <f t="shared" si="63"/>
        <v>-0.24423426885397248</v>
      </c>
      <c r="X157" s="41">
        <f t="shared" si="64"/>
        <v>3006.2894374928801</v>
      </c>
      <c r="Y157" s="41">
        <f t="shared" si="65"/>
        <v>169.76118362733445</v>
      </c>
      <c r="Z157" s="41">
        <f t="shared" si="66"/>
        <v>1284.182222435569</v>
      </c>
      <c r="AA157" s="231">
        <f t="shared" si="46"/>
        <v>0.34893548975115513</v>
      </c>
      <c r="AB157" s="231">
        <f t="shared" si="67"/>
        <v>-0.37513067447129494</v>
      </c>
      <c r="AC157" s="41">
        <f t="shared" si="68"/>
        <v>0.39312593150771857</v>
      </c>
      <c r="AD157" s="41">
        <f t="shared" si="47"/>
        <v>0.10174856653844176</v>
      </c>
      <c r="AE157" s="41">
        <f t="shared" si="69"/>
        <v>-3.4973184662699434E-3</v>
      </c>
      <c r="AF157" s="41">
        <f t="shared" si="48"/>
        <v>737.44567522108775</v>
      </c>
      <c r="AG157" s="41">
        <f t="shared" si="49"/>
        <v>709.69434843267379</v>
      </c>
      <c r="AH157" s="41">
        <f t="shared" si="70"/>
        <v>8.8686006133058939</v>
      </c>
      <c r="AI157" s="41">
        <f t="shared" si="50"/>
        <v>305.7910092207328</v>
      </c>
      <c r="AJ157" s="41">
        <f t="shared" si="71"/>
        <v>7.6855666652362569</v>
      </c>
      <c r="AK157" s="8">
        <f t="shared" si="74"/>
        <v>36.354728938705051</v>
      </c>
      <c r="AL157" s="42">
        <f t="shared" si="75"/>
        <v>2.1755858169385629</v>
      </c>
      <c r="AZ157" s="8"/>
    </row>
    <row r="158" spans="1:52" ht="15" x14ac:dyDescent="0.15">
      <c r="A158" s="40"/>
      <c r="B158" s="41">
        <f t="shared" ref="B158:D189" si="77">AF157</f>
        <v>737.44567522108775</v>
      </c>
      <c r="C158" s="41">
        <f t="shared" si="77"/>
        <v>709.69434843267379</v>
      </c>
      <c r="D158" s="41">
        <f t="shared" si="77"/>
        <v>8.8686006133058939</v>
      </c>
      <c r="E158" s="41">
        <f t="shared" si="72"/>
        <v>16</v>
      </c>
      <c r="F158" s="41">
        <f t="shared" si="52"/>
        <v>16</v>
      </c>
      <c r="G158" s="41">
        <f t="shared" si="53"/>
        <v>3193.8609747585515</v>
      </c>
      <c r="H158" s="25">
        <f t="shared" si="73"/>
        <v>0.04</v>
      </c>
      <c r="I158" s="227">
        <f t="shared" si="54"/>
        <v>22.201061430731173</v>
      </c>
      <c r="J158" s="228">
        <f t="shared" si="76"/>
        <v>80</v>
      </c>
      <c r="K158" s="41">
        <f t="shared" si="55"/>
        <v>1</v>
      </c>
      <c r="L158" s="216">
        <f t="shared" si="56"/>
        <v>8.908600613305893</v>
      </c>
      <c r="M158" s="216">
        <f t="shared" si="42"/>
        <v>8.8886006133058935</v>
      </c>
      <c r="N158" s="41">
        <f t="shared" si="57"/>
        <v>0.2553692347604084</v>
      </c>
      <c r="O158" s="41">
        <f t="shared" si="58"/>
        <v>6.69147392458268</v>
      </c>
      <c r="P158" s="229">
        <f t="shared" si="59"/>
        <v>172.35759421999487</v>
      </c>
      <c r="Q158" s="41">
        <f t="shared" si="60"/>
        <v>3091.9090928627716</v>
      </c>
      <c r="R158" s="41">
        <f t="shared" si="61"/>
        <v>1286.5538881893565</v>
      </c>
      <c r="S158" s="216">
        <f t="shared" si="43"/>
        <v>0.35915088826812869</v>
      </c>
      <c r="T158" s="216">
        <f t="shared" si="44"/>
        <v>0.39848574350096605</v>
      </c>
      <c r="U158" s="231">
        <f t="shared" si="62"/>
        <v>8.8286006133058947</v>
      </c>
      <c r="V158" s="231">
        <f t="shared" si="45"/>
        <v>8.8486006133058943</v>
      </c>
      <c r="W158" s="41">
        <f t="shared" si="63"/>
        <v>-0.2453400724679824</v>
      </c>
      <c r="X158" s="41">
        <f t="shared" si="64"/>
        <v>3049.279348251619</v>
      </c>
      <c r="Y158" s="41">
        <f t="shared" si="65"/>
        <v>170.80981603049435</v>
      </c>
      <c r="Z158" s="41">
        <f t="shared" si="66"/>
        <v>1285.1495571688963</v>
      </c>
      <c r="AA158" s="231">
        <f t="shared" si="46"/>
        <v>0.35458613642338177</v>
      </c>
      <c r="AB158" s="231">
        <f t="shared" si="67"/>
        <v>-0.38012829645215335</v>
      </c>
      <c r="AC158" s="41">
        <f t="shared" ref="AC158:AC189" si="78">delta_z(N158,S158,H158,AE157,AB158)</f>
        <v>0.39848574350096605</v>
      </c>
      <c r="AD158" s="41">
        <f t="shared" si="47"/>
        <v>0.10038000267857269</v>
      </c>
      <c r="AE158" s="41">
        <f t="shared" si="69"/>
        <v>-3.4576646683591519E-3</v>
      </c>
      <c r="AF158" s="41">
        <f t="shared" si="48"/>
        <v>737.30255871234715</v>
      </c>
      <c r="AG158" s="41">
        <f t="shared" si="49"/>
        <v>709.29586268917285</v>
      </c>
      <c r="AH158" s="41">
        <f t="shared" si="70"/>
        <v>8.9093118462293361</v>
      </c>
      <c r="AI158" s="41">
        <f t="shared" si="50"/>
        <v>309.73109417264959</v>
      </c>
      <c r="AJ158" s="41">
        <f t="shared" si="71"/>
        <v>7.7716030802842155</v>
      </c>
      <c r="AK158" s="8">
        <f t="shared" si="74"/>
        <v>37.330467851935758</v>
      </c>
      <c r="AL158" s="42">
        <f t="shared" si="75"/>
        <v>2.2003643044723749</v>
      </c>
      <c r="AZ158" s="8"/>
    </row>
    <row r="159" spans="1:52" ht="15" x14ac:dyDescent="0.15">
      <c r="A159" s="40"/>
      <c r="B159" s="41">
        <f t="shared" si="77"/>
        <v>737.30255871234715</v>
      </c>
      <c r="C159" s="41">
        <f t="shared" si="77"/>
        <v>709.29586268917285</v>
      </c>
      <c r="D159" s="41">
        <f t="shared" si="77"/>
        <v>8.9093118462293361</v>
      </c>
      <c r="E159" s="41">
        <f t="shared" si="72"/>
        <v>16</v>
      </c>
      <c r="F159" s="41">
        <f t="shared" si="52"/>
        <v>16</v>
      </c>
      <c r="G159" s="41">
        <f t="shared" si="53"/>
        <v>3237.8485217607536</v>
      </c>
      <c r="H159" s="25">
        <f t="shared" ref="H159:H190" si="79">dv(S158)</f>
        <v>0.04</v>
      </c>
      <c r="I159" s="227">
        <f t="shared" si="54"/>
        <v>22.405356818539442</v>
      </c>
      <c r="J159" s="228">
        <f t="shared" si="76"/>
        <v>80</v>
      </c>
      <c r="K159" s="41">
        <f t="shared" si="55"/>
        <v>1</v>
      </c>
      <c r="L159" s="216">
        <f t="shared" si="56"/>
        <v>8.9493118462293353</v>
      </c>
      <c r="M159" s="216">
        <f t="shared" si="42"/>
        <v>8.9293118462293357</v>
      </c>
      <c r="N159" s="41">
        <f t="shared" si="57"/>
        <v>0.25656203236343345</v>
      </c>
      <c r="O159" s="41">
        <f t="shared" si="58"/>
        <v>6.6734030800790336</v>
      </c>
      <c r="P159" s="229">
        <f t="shared" si="59"/>
        <v>173.41030538327971</v>
      </c>
      <c r="Q159" s="41">
        <f t="shared" si="60"/>
        <v>3135.6925922676742</v>
      </c>
      <c r="R159" s="41">
        <f t="shared" si="61"/>
        <v>1287.4934252471503</v>
      </c>
      <c r="S159" s="216">
        <f t="shared" si="43"/>
        <v>0.36495649970052152</v>
      </c>
      <c r="T159" s="216">
        <f t="shared" si="44"/>
        <v>0.40400702037331621</v>
      </c>
      <c r="U159" s="231">
        <f t="shared" si="62"/>
        <v>8.869311846229337</v>
      </c>
      <c r="V159" s="231">
        <f t="shared" si="45"/>
        <v>8.8893118462293366</v>
      </c>
      <c r="W159" s="41">
        <f t="shared" si="63"/>
        <v>-0.24644577652517796</v>
      </c>
      <c r="X159" s="41">
        <f t="shared" si="64"/>
        <v>3092.670567068008</v>
      </c>
      <c r="Y159" s="41">
        <f t="shared" si="65"/>
        <v>171.86015772139362</v>
      </c>
      <c r="Z159" s="41">
        <f t="shared" si="66"/>
        <v>1286.1055622648773</v>
      </c>
      <c r="AA159" s="231">
        <f t="shared" si="46"/>
        <v>0.36033768760434959</v>
      </c>
      <c r="AB159" s="231">
        <f t="shared" si="67"/>
        <v>-0.38527481102051209</v>
      </c>
      <c r="AC159" s="41">
        <f t="shared" si="78"/>
        <v>0.40400702037331621</v>
      </c>
      <c r="AD159" s="41">
        <f t="shared" si="47"/>
        <v>9.9008180508939281E-2</v>
      </c>
      <c r="AE159" s="41">
        <f t="shared" si="69"/>
        <v>-3.4189022789701353E-3</v>
      </c>
      <c r="AF159" s="41">
        <f t="shared" si="48"/>
        <v>737.1551137243373</v>
      </c>
      <c r="AG159" s="41">
        <f t="shared" si="49"/>
        <v>708.89185566879951</v>
      </c>
      <c r="AH159" s="41">
        <f t="shared" si="70"/>
        <v>8.9500267543640888</v>
      </c>
      <c r="AI159" s="41">
        <f t="shared" si="50"/>
        <v>313.7934629031306</v>
      </c>
      <c r="AJ159" s="41">
        <f t="shared" si="71"/>
        <v>7.8587679310906404</v>
      </c>
      <c r="AK159" s="8">
        <f t="shared" si="74"/>
        <v>38.332680547236414</v>
      </c>
      <c r="AL159" s="42">
        <f t="shared" si="75"/>
        <v>2.2254677815046251</v>
      </c>
      <c r="AZ159" s="8"/>
    </row>
    <row r="160" spans="1:52" ht="15" x14ac:dyDescent="0.15">
      <c r="A160" s="40"/>
      <c r="B160" s="41">
        <f t="shared" si="77"/>
        <v>737.1551137243373</v>
      </c>
      <c r="C160" s="41">
        <f t="shared" si="77"/>
        <v>708.89185566879951</v>
      </c>
      <c r="D160" s="41">
        <f t="shared" si="77"/>
        <v>8.9500267543640888</v>
      </c>
      <c r="E160" s="41">
        <f t="shared" si="72"/>
        <v>16</v>
      </c>
      <c r="F160" s="41">
        <f t="shared" si="52"/>
        <v>16</v>
      </c>
      <c r="G160" s="41">
        <f t="shared" si="53"/>
        <v>3282.2421292202121</v>
      </c>
      <c r="H160" s="25">
        <f t="shared" si="79"/>
        <v>0.04</v>
      </c>
      <c r="I160" s="227">
        <f t="shared" si="54"/>
        <v>22.610606444430232</v>
      </c>
      <c r="J160" s="228">
        <f t="shared" si="76"/>
        <v>80</v>
      </c>
      <c r="K160" s="41">
        <f t="shared" si="55"/>
        <v>1</v>
      </c>
      <c r="L160" s="216">
        <f t="shared" si="56"/>
        <v>8.9900267543640879</v>
      </c>
      <c r="M160" s="216">
        <f t="shared" si="42"/>
        <v>8.9700267543640884</v>
      </c>
      <c r="N160" s="41">
        <f t="shared" si="57"/>
        <v>0.25775513711674591</v>
      </c>
      <c r="O160" s="41">
        <f t="shared" si="58"/>
        <v>6.6547856929263229</v>
      </c>
      <c r="P160" s="229">
        <f t="shared" si="59"/>
        <v>174.46471430971241</v>
      </c>
      <c r="Q160" s="41">
        <f t="shared" si="60"/>
        <v>3179.881166869457</v>
      </c>
      <c r="R160" s="41">
        <f t="shared" si="61"/>
        <v>1288.4220982068152</v>
      </c>
      <c r="S160" s="216">
        <f t="shared" si="43"/>
        <v>0.37086739293058579</v>
      </c>
      <c r="T160" s="216">
        <f t="shared" si="44"/>
        <v>0.40969921797155712</v>
      </c>
      <c r="U160" s="231">
        <f t="shared" si="62"/>
        <v>8.9100267543640896</v>
      </c>
      <c r="V160" s="231">
        <f t="shared" si="45"/>
        <v>8.9300267543640892</v>
      </c>
      <c r="W160" s="41">
        <f t="shared" si="63"/>
        <v>-0.24755138092959328</v>
      </c>
      <c r="X160" s="41">
        <f t="shared" si="64"/>
        <v>3136.4650287879463</v>
      </c>
      <c r="Y160" s="41">
        <f t="shared" si="65"/>
        <v>172.91220416258963</v>
      </c>
      <c r="Z160" s="41">
        <f t="shared" si="66"/>
        <v>1287.0504278277226</v>
      </c>
      <c r="AA160" s="231">
        <f t="shared" si="46"/>
        <v>0.36619365243813978</v>
      </c>
      <c r="AB160" s="231">
        <f t="shared" si="67"/>
        <v>-0.39057889193107515</v>
      </c>
      <c r="AC160" s="41">
        <f t="shared" si="78"/>
        <v>0.40969921797155712</v>
      </c>
      <c r="AD160" s="41">
        <f t="shared" si="47"/>
        <v>9.7632600320894325E-2</v>
      </c>
      <c r="AE160" s="41">
        <f t="shared" si="69"/>
        <v>-3.3810240679559428E-3</v>
      </c>
      <c r="AF160" s="41">
        <f t="shared" si="48"/>
        <v>737.00316964348247</v>
      </c>
      <c r="AG160" s="41">
        <f t="shared" si="49"/>
        <v>708.48215645082792</v>
      </c>
      <c r="AH160" s="41">
        <f t="shared" si="70"/>
        <v>8.9907453361919973</v>
      </c>
      <c r="AI160" s="41">
        <f t="shared" si="50"/>
        <v>317.98524609424459</v>
      </c>
      <c r="AJ160" s="41">
        <f t="shared" si="71"/>
        <v>7.9470971661168193</v>
      </c>
      <c r="AK160" s="8">
        <f t="shared" si="74"/>
        <v>39.362268606244392</v>
      </c>
      <c r="AL160" s="42">
        <f t="shared" si="75"/>
        <v>2.2509066011921646</v>
      </c>
      <c r="AZ160" s="8"/>
    </row>
    <row r="161" spans="1:52" ht="15" x14ac:dyDescent="0.15">
      <c r="A161" s="40"/>
      <c r="B161" s="41">
        <f t="shared" si="77"/>
        <v>737.00316964348247</v>
      </c>
      <c r="C161" s="41">
        <f t="shared" si="77"/>
        <v>708.48215645082792</v>
      </c>
      <c r="D161" s="41">
        <f t="shared" si="77"/>
        <v>8.9907453361919973</v>
      </c>
      <c r="E161" s="41">
        <f t="shared" si="72"/>
        <v>16</v>
      </c>
      <c r="F161" s="41">
        <f t="shared" si="52"/>
        <v>16</v>
      </c>
      <c r="G161" s="41">
        <f t="shared" si="53"/>
        <v>3327.0437339875098</v>
      </c>
      <c r="H161" s="25">
        <f t="shared" si="79"/>
        <v>0.04</v>
      </c>
      <c r="I161" s="227">
        <f t="shared" si="54"/>
        <v>22.816810554123641</v>
      </c>
      <c r="J161" s="228">
        <f t="shared" si="76"/>
        <v>80</v>
      </c>
      <c r="K161" s="41">
        <f t="shared" si="55"/>
        <v>1</v>
      </c>
      <c r="L161" s="216">
        <f t="shared" si="56"/>
        <v>9.0307453361919965</v>
      </c>
      <c r="M161" s="216">
        <f t="shared" si="42"/>
        <v>9.0107453361919969</v>
      </c>
      <c r="N161" s="41">
        <f t="shared" si="57"/>
        <v>0.25894854902978892</v>
      </c>
      <c r="O161" s="41">
        <f t="shared" si="58"/>
        <v>6.6356002203170528</v>
      </c>
      <c r="P161" s="229">
        <f t="shared" si="59"/>
        <v>175.52081654964593</v>
      </c>
      <c r="Q161" s="41">
        <f t="shared" si="60"/>
        <v>3224.4767529526312</v>
      </c>
      <c r="R161" s="41">
        <f t="shared" si="61"/>
        <v>1289.3400870296273</v>
      </c>
      <c r="S161" s="216">
        <f t="shared" si="43"/>
        <v>0.37688734208968255</v>
      </c>
      <c r="T161" s="216">
        <f t="shared" si="44"/>
        <v>0.4155726027107261</v>
      </c>
      <c r="U161" s="231">
        <f t="shared" si="62"/>
        <v>8.9507453361919982</v>
      </c>
      <c r="V161" s="231">
        <f t="shared" si="45"/>
        <v>8.9707453361919978</v>
      </c>
      <c r="W161" s="41">
        <f t="shared" si="63"/>
        <v>-0.24865688558606536</v>
      </c>
      <c r="X161" s="41">
        <f t="shared" si="64"/>
        <v>3180.6646692241234</v>
      </c>
      <c r="Y161" s="41">
        <f t="shared" si="65"/>
        <v>173.96595085196958</v>
      </c>
      <c r="Z161" s="41">
        <f t="shared" si="66"/>
        <v>1287.9843398084301</v>
      </c>
      <c r="AA161" s="231">
        <f t="shared" si="46"/>
        <v>0.37215776874739781</v>
      </c>
      <c r="AB161" s="231">
        <f t="shared" si="67"/>
        <v>-0.39604995205558619</v>
      </c>
      <c r="AC161" s="41">
        <f t="shared" si="78"/>
        <v>0.4155726027107261</v>
      </c>
      <c r="AD161" s="41">
        <f t="shared" si="47"/>
        <v>9.625273595777295E-2</v>
      </c>
      <c r="AE161" s="41">
        <f t="shared" si="69"/>
        <v>-3.3440239410588114E-3</v>
      </c>
      <c r="AF161" s="41">
        <f t="shared" si="48"/>
        <v>736.84654558980151</v>
      </c>
      <c r="AG161" s="41">
        <f t="shared" si="49"/>
        <v>708.06658384811715</v>
      </c>
      <c r="AH161" s="41">
        <f t="shared" si="70"/>
        <v>9.0314675902193269</v>
      </c>
      <c r="AI161" s="41">
        <f t="shared" si="50"/>
        <v>322.31418761524696</v>
      </c>
      <c r="AJ161" s="41">
        <f t="shared" si="71"/>
        <v>8.0366288848988319</v>
      </c>
      <c r="AK161" s="8">
        <f t="shared" si="74"/>
        <v>40.420181811680543</v>
      </c>
      <c r="AL161" s="42">
        <f t="shared" si="75"/>
        <v>2.2766917362013843</v>
      </c>
      <c r="AZ161" s="8"/>
    </row>
    <row r="162" spans="1:52" ht="15" x14ac:dyDescent="0.15">
      <c r="A162" s="40"/>
      <c r="B162" s="41">
        <f t="shared" si="77"/>
        <v>736.84654558980151</v>
      </c>
      <c r="C162" s="41">
        <f t="shared" si="77"/>
        <v>708.06658384811715</v>
      </c>
      <c r="D162" s="41">
        <f t="shared" si="77"/>
        <v>9.0314675902193269</v>
      </c>
      <c r="E162" s="41">
        <f t="shared" si="72"/>
        <v>16</v>
      </c>
      <c r="F162" s="41">
        <f t="shared" si="52"/>
        <v>16</v>
      </c>
      <c r="G162" s="41">
        <f t="shared" si="53"/>
        <v>3372.2552738805625</v>
      </c>
      <c r="H162" s="25">
        <f t="shared" si="79"/>
        <v>0.04</v>
      </c>
      <c r="I162" s="227">
        <f t="shared" si="54"/>
        <v>23.023969393347489</v>
      </c>
      <c r="J162" s="228">
        <f t="shared" si="76"/>
        <v>80</v>
      </c>
      <c r="K162" s="41">
        <f t="shared" si="55"/>
        <v>1</v>
      </c>
      <c r="L162" s="216">
        <f t="shared" si="56"/>
        <v>9.071467590219326</v>
      </c>
      <c r="M162" s="216">
        <f t="shared" si="42"/>
        <v>9.0514675902193265</v>
      </c>
      <c r="N162" s="41">
        <f t="shared" si="57"/>
        <v>0.26014226811282981</v>
      </c>
      <c r="O162" s="41">
        <f t="shared" si="58"/>
        <v>6.6158238231389372</v>
      </c>
      <c r="P162" s="229">
        <f t="shared" si="59"/>
        <v>176.57860768771317</v>
      </c>
      <c r="Q162" s="41">
        <f t="shared" si="60"/>
        <v>3269.4812877688687</v>
      </c>
      <c r="R162" s="41">
        <f t="shared" si="61"/>
        <v>1290.2475677956477</v>
      </c>
      <c r="S162" s="216">
        <f t="shared" si="43"/>
        <v>0.38302037349757623</v>
      </c>
      <c r="T162" s="216">
        <f t="shared" si="44"/>
        <v>0.42163834418251711</v>
      </c>
      <c r="U162" s="231">
        <f t="shared" si="62"/>
        <v>8.9914675902193277</v>
      </c>
      <c r="V162" s="231">
        <f t="shared" si="45"/>
        <v>9.0114675902193273</v>
      </c>
      <c r="W162" s="41">
        <f t="shared" si="63"/>
        <v>-0.24976229039999964</v>
      </c>
      <c r="X162" s="41">
        <f t="shared" si="64"/>
        <v>3225.2714251563716</v>
      </c>
      <c r="Y162" s="41">
        <f t="shared" si="65"/>
        <v>175.02139332232636</v>
      </c>
      <c r="Z162" s="41">
        <f t="shared" si="66"/>
        <v>1288.9074801165036</v>
      </c>
      <c r="AA162" s="231">
        <f t="shared" si="46"/>
        <v>0.37823402400329986</v>
      </c>
      <c r="AB162" s="231">
        <f t="shared" si="67"/>
        <v>-0.40169822737506178</v>
      </c>
      <c r="AC162" s="41">
        <f t="shared" si="78"/>
        <v>0.42163834418251711</v>
      </c>
      <c r="AD162" s="41">
        <f t="shared" si="47"/>
        <v>9.4868032169970196E-2</v>
      </c>
      <c r="AE162" s="41">
        <f t="shared" si="69"/>
        <v>-3.3078969952344038E-3</v>
      </c>
      <c r="AF162" s="41">
        <f t="shared" si="48"/>
        <v>736.68504951373177</v>
      </c>
      <c r="AG162" s="41">
        <f t="shared" si="49"/>
        <v>707.64494550393465</v>
      </c>
      <c r="AH162" s="41">
        <f t="shared" si="70"/>
        <v>9.0721935149762754</v>
      </c>
      <c r="AI162" s="41">
        <f t="shared" si="50"/>
        <v>326.78871458977022</v>
      </c>
      <c r="AJ162" s="41">
        <f t="shared" si="71"/>
        <v>8.1274035278404355</v>
      </c>
      <c r="AK162" s="8">
        <f t="shared" si="74"/>
        <v>41.507422156894272</v>
      </c>
      <c r="AL162" s="42">
        <f t="shared" si="75"/>
        <v>2.302834833368566</v>
      </c>
      <c r="AZ162" s="8"/>
    </row>
    <row r="163" spans="1:52" ht="15" x14ac:dyDescent="0.15">
      <c r="A163" s="40"/>
      <c r="B163" s="41">
        <f t="shared" si="77"/>
        <v>736.68504951373177</v>
      </c>
      <c r="C163" s="41">
        <f t="shared" si="77"/>
        <v>707.64494550393465</v>
      </c>
      <c r="D163" s="41">
        <f t="shared" si="77"/>
        <v>9.0721935149762754</v>
      </c>
      <c r="E163" s="41">
        <f t="shared" si="72"/>
        <v>16</v>
      </c>
      <c r="F163" s="41">
        <f t="shared" si="52"/>
        <v>16</v>
      </c>
      <c r="G163" s="41">
        <f t="shared" si="53"/>
        <v>3417.8786876848289</v>
      </c>
      <c r="H163" s="25">
        <f t="shared" si="79"/>
        <v>0.04</v>
      </c>
      <c r="I163" s="227">
        <f t="shared" si="54"/>
        <v>23.232083207837697</v>
      </c>
      <c r="J163" s="228">
        <f t="shared" si="76"/>
        <v>80</v>
      </c>
      <c r="K163" s="41">
        <f t="shared" si="55"/>
        <v>1</v>
      </c>
      <c r="L163" s="216">
        <f t="shared" si="56"/>
        <v>9.1121935149762745</v>
      </c>
      <c r="M163" s="216">
        <f t="shared" si="42"/>
        <v>9.0921935149762749</v>
      </c>
      <c r="N163" s="41">
        <f t="shared" si="57"/>
        <v>0.26133629437678962</v>
      </c>
      <c r="O163" s="41">
        <f t="shared" si="58"/>
        <v>6.5954322519338646</v>
      </c>
      <c r="P163" s="229">
        <f t="shared" si="59"/>
        <v>177.63808334241546</v>
      </c>
      <c r="Q163" s="41">
        <f t="shared" si="60"/>
        <v>3314.8967095372054</v>
      </c>
      <c r="R163" s="41">
        <f t="shared" si="61"/>
        <v>1291.1447128067832</v>
      </c>
      <c r="S163" s="216">
        <f t="shared" si="43"/>
        <v>0.38927078936968457</v>
      </c>
      <c r="T163" s="216">
        <f t="shared" si="44"/>
        <v>0.42790862108441186</v>
      </c>
      <c r="U163" s="231">
        <f t="shared" si="62"/>
        <v>9.0321935149762762</v>
      </c>
      <c r="V163" s="231">
        <f t="shared" si="45"/>
        <v>9.0521935149762758</v>
      </c>
      <c r="W163" s="41">
        <f t="shared" si="63"/>
        <v>-0.25086759527753344</v>
      </c>
      <c r="X163" s="41">
        <f t="shared" si="64"/>
        <v>3270.2872343318722</v>
      </c>
      <c r="Y163" s="41">
        <f t="shared" si="65"/>
        <v>176.07852714093642</v>
      </c>
      <c r="Z163" s="41">
        <f t="shared" si="66"/>
        <v>1289.820026728104</v>
      </c>
      <c r="AA163" s="231">
        <f t="shared" si="46"/>
        <v>0.38442667879101394</v>
      </c>
      <c r="AB163" s="231">
        <f t="shared" si="67"/>
        <v>-0.40753487299421859</v>
      </c>
      <c r="AC163" s="41">
        <f t="shared" si="78"/>
        <v>0.42790862108441186</v>
      </c>
      <c r="AD163" s="41">
        <f t="shared" si="47"/>
        <v>9.3477901657207693E-2</v>
      </c>
      <c r="AE163" s="41">
        <f t="shared" si="69"/>
        <v>-3.2726395822642276E-3</v>
      </c>
      <c r="AF163" s="41">
        <f t="shared" si="48"/>
        <v>736.51847718702413</v>
      </c>
      <c r="AG163" s="41">
        <f t="shared" si="49"/>
        <v>707.21703688285027</v>
      </c>
      <c r="AH163" s="41">
        <f t="shared" si="70"/>
        <v>9.112923109016613</v>
      </c>
      <c r="AI163" s="41">
        <f t="shared" si="50"/>
        <v>331.41801754676538</v>
      </c>
      <c r="AJ163" s="41">
        <f t="shared" si="71"/>
        <v>8.219464088270092</v>
      </c>
      <c r="AK163" s="8">
        <f t="shared" si="74"/>
        <v>42.625048314425392</v>
      </c>
      <c r="AL163" s="42">
        <f t="shared" si="75"/>
        <v>2.3293482747723071</v>
      </c>
      <c r="AZ163" s="8"/>
    </row>
    <row r="164" spans="1:52" ht="15" x14ac:dyDescent="0.15">
      <c r="A164" s="40"/>
      <c r="B164" s="41">
        <f t="shared" si="77"/>
        <v>736.51847718702413</v>
      </c>
      <c r="C164" s="41">
        <f t="shared" si="77"/>
        <v>707.21703688285027</v>
      </c>
      <c r="D164" s="41">
        <f t="shared" si="77"/>
        <v>9.112923109016613</v>
      </c>
      <c r="E164" s="41">
        <f t="shared" si="72"/>
        <v>16</v>
      </c>
      <c r="F164" s="41">
        <f t="shared" si="52"/>
        <v>16</v>
      </c>
      <c r="G164" s="41">
        <f t="shared" si="53"/>
        <v>3463.9159151536214</v>
      </c>
      <c r="H164" s="25">
        <f t="shared" si="79"/>
        <v>0.04</v>
      </c>
      <c r="I164" s="227">
        <f t="shared" si="54"/>
        <v>23.441152243339094</v>
      </c>
      <c r="J164" s="228">
        <f t="shared" si="76"/>
        <v>80</v>
      </c>
      <c r="K164" s="41">
        <f t="shared" si="55"/>
        <v>1</v>
      </c>
      <c r="L164" s="216">
        <f t="shared" si="56"/>
        <v>9.1529231090166121</v>
      </c>
      <c r="M164" s="216">
        <f t="shared" si="42"/>
        <v>9.1329231090166125</v>
      </c>
      <c r="N164" s="41">
        <f t="shared" si="57"/>
        <v>0.26253062783313652</v>
      </c>
      <c r="O164" s="41">
        <f t="shared" si="58"/>
        <v>6.5743997194815806</v>
      </c>
      <c r="P164" s="229">
        <f t="shared" si="59"/>
        <v>178.69923916572151</v>
      </c>
      <c r="Q164" s="41">
        <f t="shared" si="60"/>
        <v>3360.7249574443676</v>
      </c>
      <c r="R164" s="41">
        <f t="shared" si="61"/>
        <v>1292.0316906866012</v>
      </c>
      <c r="S164" s="216">
        <f t="shared" si="43"/>
        <v>0.39564319441942186</v>
      </c>
      <c r="T164" s="216">
        <f t="shared" si="44"/>
        <v>0.43439674279986845</v>
      </c>
      <c r="U164" s="231">
        <f t="shared" si="62"/>
        <v>9.0729231090166138</v>
      </c>
      <c r="V164" s="231">
        <f t="shared" si="45"/>
        <v>9.0929231090166134</v>
      </c>
      <c r="W164" s="41">
        <f t="shared" si="63"/>
        <v>-0.25197280012542222</v>
      </c>
      <c r="X164" s="41">
        <f t="shared" si="64"/>
        <v>3315.7140354654885</v>
      </c>
      <c r="Y164" s="41">
        <f t="shared" si="65"/>
        <v>177.1373479091487</v>
      </c>
      <c r="Z164" s="41">
        <f t="shared" si="66"/>
        <v>1290.7221537907651</v>
      </c>
      <c r="AA164" s="231">
        <f t="shared" si="46"/>
        <v>0.39074029314043374</v>
      </c>
      <c r="AB164" s="231">
        <f t="shared" si="67"/>
        <v>-0.41357207326940748</v>
      </c>
      <c r="AC164" s="41">
        <f t="shared" si="78"/>
        <v>0.43439674279986845</v>
      </c>
      <c r="AD164" s="41">
        <f t="shared" si="47"/>
        <v>9.208172175091206E-2</v>
      </c>
      <c r="AE164" s="41">
        <f t="shared" si="69"/>
        <v>-3.2382493830410584E-3</v>
      </c>
      <c r="AF164" s="41">
        <f t="shared" si="48"/>
        <v>736.34661107205739</v>
      </c>
      <c r="AG164" s="41">
        <f t="shared" si="49"/>
        <v>706.78264014005038</v>
      </c>
      <c r="AH164" s="41">
        <f t="shared" si="70"/>
        <v>9.1536563709171954</v>
      </c>
      <c r="AI164" s="41">
        <f t="shared" si="50"/>
        <v>336.2121424196838</v>
      </c>
      <c r="AJ164" s="41">
        <f t="shared" si="71"/>
        <v>8.3128563500533375</v>
      </c>
      <c r="AK164" s="8">
        <f t="shared" si="74"/>
        <v>43.774180630542489</v>
      </c>
      <c r="AL164" s="42">
        <f t="shared" si="75"/>
        <v>2.3562452461658818</v>
      </c>
      <c r="AZ164" s="8"/>
    </row>
    <row r="165" spans="1:52" ht="15" x14ac:dyDescent="0.15">
      <c r="A165" s="40"/>
      <c r="B165" s="41">
        <f t="shared" si="77"/>
        <v>736.34661107205739</v>
      </c>
      <c r="C165" s="41">
        <f t="shared" si="77"/>
        <v>706.78264014005038</v>
      </c>
      <c r="D165" s="41">
        <f t="shared" si="77"/>
        <v>9.1536563709171954</v>
      </c>
      <c r="E165" s="41">
        <f t="shared" si="72"/>
        <v>16</v>
      </c>
      <c r="F165" s="41">
        <f t="shared" si="52"/>
        <v>16</v>
      </c>
      <c r="G165" s="41">
        <f t="shared" si="53"/>
        <v>3510.3688970083272</v>
      </c>
      <c r="H165" s="25">
        <f t="shared" si="79"/>
        <v>0.04</v>
      </c>
      <c r="I165" s="227">
        <f t="shared" si="54"/>
        <v>23.651176745605611</v>
      </c>
      <c r="J165" s="228">
        <f t="shared" si="76"/>
        <v>80</v>
      </c>
      <c r="K165" s="41">
        <f t="shared" si="55"/>
        <v>1</v>
      </c>
      <c r="L165" s="216">
        <f t="shared" si="56"/>
        <v>9.1936563709171946</v>
      </c>
      <c r="M165" s="216">
        <f t="shared" si="42"/>
        <v>9.173656370917195</v>
      </c>
      <c r="N165" s="41">
        <f t="shared" si="57"/>
        <v>0.26372526849414868</v>
      </c>
      <c r="O165" s="41">
        <f t="shared" si="58"/>
        <v>6.552698758031779</v>
      </c>
      <c r="P165" s="229">
        <f t="shared" si="59"/>
        <v>179.76207084266824</v>
      </c>
      <c r="Q165" s="41">
        <f t="shared" si="60"/>
        <v>3406.9679716449723</v>
      </c>
      <c r="R165" s="41">
        <f t="shared" si="61"/>
        <v>1292.908666477013</v>
      </c>
      <c r="S165" s="216">
        <f t="shared" si="43"/>
        <v>0.4021425257960845</v>
      </c>
      <c r="T165" s="216">
        <f t="shared" si="44"/>
        <v>0.44111728944313239</v>
      </c>
      <c r="U165" s="231">
        <f t="shared" si="62"/>
        <v>9.1136563709171963</v>
      </c>
      <c r="V165" s="231">
        <f t="shared" si="45"/>
        <v>9.1336563709171958</v>
      </c>
      <c r="W165" s="41">
        <f t="shared" si="63"/>
        <v>-0.25307790485120307</v>
      </c>
      <c r="X165" s="41">
        <f t="shared" si="64"/>
        <v>3361.5537682399404</v>
      </c>
      <c r="Y165" s="41">
        <f t="shared" si="65"/>
        <v>178.19785126197613</v>
      </c>
      <c r="Z165" s="41">
        <f t="shared" si="66"/>
        <v>1291.6140317248005</v>
      </c>
      <c r="AA165" s="231">
        <f t="shared" si="46"/>
        <v>0.39717975615805923</v>
      </c>
      <c r="AB165" s="231">
        <f t="shared" si="67"/>
        <v>-0.41982316857553975</v>
      </c>
      <c r="AC165" s="41">
        <f t="shared" si="78"/>
        <v>0.44111728944313239</v>
      </c>
      <c r="AD165" s="41">
        <f t="shared" si="47"/>
        <v>9.067883068128231E-2</v>
      </c>
      <c r="AE165" s="41">
        <f t="shared" si="69"/>
        <v>-3.2047254937437124E-3</v>
      </c>
      <c r="AF165" s="41">
        <f t="shared" si="48"/>
        <v>736.16921905110837</v>
      </c>
      <c r="AG165" s="41">
        <f t="shared" si="49"/>
        <v>706.34152285060725</v>
      </c>
      <c r="AH165" s="41">
        <f t="shared" si="70"/>
        <v>9.1943932992775839</v>
      </c>
      <c r="AI165" s="41">
        <f t="shared" si="50"/>
        <v>341.18209652435274</v>
      </c>
      <c r="AJ165" s="41">
        <f t="shared" si="71"/>
        <v>8.4076291546434359</v>
      </c>
      <c r="AK165" s="8">
        <f t="shared" si="74"/>
        <v>44.956006724658671</v>
      </c>
      <c r="AL165" s="42">
        <f t="shared" si="75"/>
        <v>2.3835398138878299</v>
      </c>
      <c r="AZ165" s="8"/>
    </row>
    <row r="166" spans="1:52" ht="15" x14ac:dyDescent="0.15">
      <c r="A166" s="40"/>
      <c r="B166" s="41">
        <f t="shared" si="77"/>
        <v>736.16921905110837</v>
      </c>
      <c r="C166" s="41">
        <f t="shared" si="77"/>
        <v>706.34152285060725</v>
      </c>
      <c r="D166" s="41">
        <f t="shared" si="77"/>
        <v>9.1943932992775839</v>
      </c>
      <c r="E166" s="41">
        <f t="shared" si="72"/>
        <v>16</v>
      </c>
      <c r="F166" s="41">
        <f t="shared" si="52"/>
        <v>16</v>
      </c>
      <c r="G166" s="41">
        <f t="shared" si="53"/>
        <v>3557.2395749386624</v>
      </c>
      <c r="H166" s="25">
        <f t="shared" si="79"/>
        <v>0.04</v>
      </c>
      <c r="I166" s="227">
        <f t="shared" si="54"/>
        <v>23.862156960400899</v>
      </c>
      <c r="J166" s="228">
        <f t="shared" si="76"/>
        <v>80</v>
      </c>
      <c r="K166" s="41">
        <f t="shared" si="55"/>
        <v>1</v>
      </c>
      <c r="L166" s="216">
        <f t="shared" si="56"/>
        <v>9.234393299277583</v>
      </c>
      <c r="M166" s="216">
        <f t="shared" si="42"/>
        <v>9.2143932992775834</v>
      </c>
      <c r="N166" s="41">
        <f t="shared" si="57"/>
        <v>0.26492021637261587</v>
      </c>
      <c r="O166" s="41">
        <f t="shared" si="58"/>
        <v>6.5303000588532836</v>
      </c>
      <c r="P166" s="229">
        <f t="shared" si="59"/>
        <v>180.82657409097183</v>
      </c>
      <c r="Q166" s="41">
        <f t="shared" si="60"/>
        <v>3453.6276932618043</v>
      </c>
      <c r="R166" s="41">
        <f t="shared" si="61"/>
        <v>1293.775801731942</v>
      </c>
      <c r="S166" s="216">
        <f t="shared" si="43"/>
        <v>0.40877408687974393</v>
      </c>
      <c r="T166" s="216">
        <f t="shared" si="44"/>
        <v>0.44808627378064664</v>
      </c>
      <c r="U166" s="231">
        <f t="shared" si="62"/>
        <v>9.1543932992775847</v>
      </c>
      <c r="V166" s="231">
        <f t="shared" si="45"/>
        <v>9.1743932992775843</v>
      </c>
      <c r="W166" s="41">
        <f t="shared" si="63"/>
        <v>-0.2541829093628607</v>
      </c>
      <c r="X166" s="41">
        <f t="shared" si="64"/>
        <v>3407.8083733061148</v>
      </c>
      <c r="Y166" s="41">
        <f t="shared" si="65"/>
        <v>179.26003286769648</v>
      </c>
      <c r="Z166" s="41">
        <f t="shared" si="66"/>
        <v>1292.4958273215229</v>
      </c>
      <c r="AA166" s="231">
        <f t="shared" si="46"/>
        <v>0.40375031947608903</v>
      </c>
      <c r="AB166" s="231">
        <f t="shared" si="67"/>
        <v>-0.42630280177176105</v>
      </c>
      <c r="AC166" s="41">
        <f t="shared" si="78"/>
        <v>0.44808627378064664</v>
      </c>
      <c r="AD166" s="41">
        <f t="shared" si="47"/>
        <v>8.9268523363831828E-2</v>
      </c>
      <c r="AE166" s="41">
        <f t="shared" si="69"/>
        <v>-3.1720685246412151E-3</v>
      </c>
      <c r="AF166" s="41">
        <f t="shared" si="48"/>
        <v>735.98605299370035</v>
      </c>
      <c r="AG166" s="41">
        <f t="shared" si="49"/>
        <v>705.89343657682662</v>
      </c>
      <c r="AH166" s="41">
        <f t="shared" si="70"/>
        <v>9.23513389271967</v>
      </c>
      <c r="AI166" s="41">
        <f t="shared" si="50"/>
        <v>346.33997109917027</v>
      </c>
      <c r="AJ166" s="41">
        <f t="shared" si="71"/>
        <v>8.5038347021709839</v>
      </c>
      <c r="AK166" s="8">
        <f t="shared" si="74"/>
        <v>46.171787786995964</v>
      </c>
      <c r="AL166" s="42">
        <f t="shared" si="75"/>
        <v>2.4112470115757634</v>
      </c>
      <c r="AZ166" s="8"/>
    </row>
    <row r="167" spans="1:52" ht="15" x14ac:dyDescent="0.15">
      <c r="A167" s="40"/>
      <c r="B167" s="41">
        <f t="shared" si="77"/>
        <v>735.98605299370035</v>
      </c>
      <c r="C167" s="41">
        <f t="shared" si="77"/>
        <v>705.89343657682662</v>
      </c>
      <c r="D167" s="41">
        <f t="shared" si="77"/>
        <v>9.23513389271967</v>
      </c>
      <c r="E167" s="41">
        <f t="shared" si="72"/>
        <v>16</v>
      </c>
      <c r="F167" s="41">
        <f t="shared" si="52"/>
        <v>16</v>
      </c>
      <c r="G167" s="41">
        <f t="shared" si="53"/>
        <v>3604.529891603021</v>
      </c>
      <c r="H167" s="25">
        <f t="shared" si="79"/>
        <v>0.04</v>
      </c>
      <c r="I167" s="227">
        <f t="shared" si="54"/>
        <v>24.074093133498991</v>
      </c>
      <c r="J167" s="228">
        <f t="shared" si="76"/>
        <v>80</v>
      </c>
      <c r="K167" s="41">
        <f t="shared" si="55"/>
        <v>1</v>
      </c>
      <c r="L167" s="216">
        <f t="shared" si="56"/>
        <v>9.2751338927196691</v>
      </c>
      <c r="M167" s="216">
        <f t="shared" si="42"/>
        <v>9.2551338927196696</v>
      </c>
      <c r="N167" s="41">
        <f t="shared" si="57"/>
        <v>0.26611547148213077</v>
      </c>
      <c r="O167" s="41">
        <f t="shared" si="58"/>
        <v>6.5071722913378984</v>
      </c>
      <c r="P167" s="229">
        <f t="shared" si="59"/>
        <v>181.8927446606439</v>
      </c>
      <c r="Q167" s="41">
        <f t="shared" si="60"/>
        <v>3500.7060643861264</v>
      </c>
      <c r="R167" s="41">
        <f t="shared" si="61"/>
        <v>1294.6332546080851</v>
      </c>
      <c r="S167" s="216">
        <f t="shared" si="43"/>
        <v>0.41554358555316262</v>
      </c>
      <c r="T167" s="216">
        <f t="shared" si="44"/>
        <v>0.45532132919440627</v>
      </c>
      <c r="U167" s="231">
        <f t="shared" si="62"/>
        <v>9.1951338927196709</v>
      </c>
      <c r="V167" s="231">
        <f t="shared" si="45"/>
        <v>9.2151338927196704</v>
      </c>
      <c r="W167" s="41">
        <f t="shared" si="63"/>
        <v>-0.25528781356912589</v>
      </c>
      <c r="X167" s="41">
        <f t="shared" si="64"/>
        <v>3454.4797922833404</v>
      </c>
      <c r="Y167" s="41">
        <f t="shared" si="65"/>
        <v>180.32388842745974</v>
      </c>
      <c r="Z167" s="41">
        <f t="shared" si="66"/>
        <v>1293.367703838391</v>
      </c>
      <c r="AA167" s="231">
        <f t="shared" si="46"/>
        <v>0.41045763513228417</v>
      </c>
      <c r="AB167" s="231">
        <f t="shared" si="67"/>
        <v>-0.43302708809808521</v>
      </c>
      <c r="AC167" s="41">
        <f t="shared" si="78"/>
        <v>0.45532132919440627</v>
      </c>
      <c r="AD167" s="41">
        <f t="shared" si="47"/>
        <v>8.7850046627008335E-2</v>
      </c>
      <c r="AE167" s="41">
        <f t="shared" si="69"/>
        <v>-3.1402807152657169E-3</v>
      </c>
      <c r="AF167" s="41">
        <f t="shared" si="48"/>
        <v>735.79684713598806</v>
      </c>
      <c r="AG167" s="41">
        <f t="shared" si="49"/>
        <v>705.43811524763225</v>
      </c>
      <c r="AH167" s="41">
        <f t="shared" si="70"/>
        <v>9.2758781498872551</v>
      </c>
      <c r="AI167" s="41">
        <f t="shared" si="50"/>
        <v>351.69908356188671</v>
      </c>
      <c r="AJ167" s="41">
        <f t="shared" si="71"/>
        <v>8.6015288920492861</v>
      </c>
      <c r="AK167" s="8">
        <f t="shared" si="74"/>
        <v>47.422865685511965</v>
      </c>
      <c r="AL167" s="42">
        <f t="shared" si="75"/>
        <v>2.4393829382607142</v>
      </c>
      <c r="AZ167" s="8"/>
    </row>
    <row r="168" spans="1:52" ht="15" x14ac:dyDescent="0.15">
      <c r="A168" s="40"/>
      <c r="B168" s="41">
        <f t="shared" si="77"/>
        <v>735.79684713598806</v>
      </c>
      <c r="C168" s="41">
        <f t="shared" si="77"/>
        <v>705.43811524763225</v>
      </c>
      <c r="D168" s="41">
        <f t="shared" si="77"/>
        <v>9.2758781498872551</v>
      </c>
      <c r="E168" s="41">
        <f t="shared" si="72"/>
        <v>16</v>
      </c>
      <c r="F168" s="41">
        <f t="shared" si="52"/>
        <v>16</v>
      </c>
      <c r="G168" s="41">
        <f t="shared" si="53"/>
        <v>3652.2417906286341</v>
      </c>
      <c r="H168" s="25">
        <f t="shared" si="79"/>
        <v>0.04</v>
      </c>
      <c r="I168" s="227">
        <f t="shared" si="54"/>
        <v>24.286985510684644</v>
      </c>
      <c r="J168" s="228">
        <f t="shared" si="76"/>
        <v>80</v>
      </c>
      <c r="K168" s="41">
        <f t="shared" si="55"/>
        <v>1</v>
      </c>
      <c r="L168" s="216">
        <f t="shared" si="56"/>
        <v>9.3158781498872543</v>
      </c>
      <c r="M168" s="216">
        <f t="shared" si="42"/>
        <v>9.2958781498872547</v>
      </c>
      <c r="N168" s="41">
        <f t="shared" si="57"/>
        <v>0.26731103383669108</v>
      </c>
      <c r="O168" s="41">
        <f t="shared" si="58"/>
        <v>6.483281898370759</v>
      </c>
      <c r="P168" s="229">
        <f t="shared" si="59"/>
        <v>182.96057833361317</v>
      </c>
      <c r="Q168" s="41">
        <f t="shared" si="60"/>
        <v>3548.2050280778917</v>
      </c>
      <c r="R168" s="41">
        <f t="shared" si="61"/>
        <v>1295.4811799528682</v>
      </c>
      <c r="S168" s="216">
        <f t="shared" si="43"/>
        <v>0.42245717769136426</v>
      </c>
      <c r="T168" s="216">
        <f t="shared" si="44"/>
        <v>0.46284192879093822</v>
      </c>
      <c r="U168" s="231">
        <f t="shared" si="62"/>
        <v>9.235878149887256</v>
      </c>
      <c r="V168" s="231">
        <f t="shared" si="45"/>
        <v>9.2558781498872555</v>
      </c>
      <c r="W168" s="41">
        <f t="shared" si="63"/>
        <v>-0.25639261737937602</v>
      </c>
      <c r="X168" s="41">
        <f t="shared" si="64"/>
        <v>3501.5699677596272</v>
      </c>
      <c r="Y168" s="41">
        <f t="shared" si="65"/>
        <v>181.38941367490006</v>
      </c>
      <c r="Z168" s="41">
        <f t="shared" si="66"/>
        <v>1294.2298210911963</v>
      </c>
      <c r="AA168" s="231">
        <f t="shared" si="46"/>
        <v>0.41730779861355138</v>
      </c>
      <c r="AB168" s="231">
        <f t="shared" si="67"/>
        <v>-0.44001381307201209</v>
      </c>
      <c r="AC168" s="41">
        <f t="shared" si="78"/>
        <v>0.46284192879093822</v>
      </c>
      <c r="AD168" s="41">
        <f t="shared" si="47"/>
        <v>8.6422593788100091E-2</v>
      </c>
      <c r="AE168" s="41">
        <f t="shared" si="69"/>
        <v>-3.1093660664235135E-3</v>
      </c>
      <c r="AF168" s="41">
        <f t="shared" si="48"/>
        <v>735.60131624103383</v>
      </c>
      <c r="AG168" s="41">
        <f t="shared" si="49"/>
        <v>704.97527331884135</v>
      </c>
      <c r="AH168" s="41">
        <f t="shared" si="70"/>
        <v>9.3166260694457108</v>
      </c>
      <c r="AI168" s="41">
        <f t="shared" si="50"/>
        <v>357.27414334786181</v>
      </c>
      <c r="AJ168" s="41">
        <f t="shared" si="71"/>
        <v>8.700771709645915</v>
      </c>
      <c r="AK168" s="8">
        <f t="shared" si="74"/>
        <v>48.710671014706193</v>
      </c>
      <c r="AL168" s="42">
        <f t="shared" si="75"/>
        <v>2.4679648697285432</v>
      </c>
      <c r="AZ168" s="8"/>
    </row>
    <row r="169" spans="1:52" ht="15" x14ac:dyDescent="0.15">
      <c r="A169" s="40"/>
      <c r="B169" s="41">
        <f t="shared" si="77"/>
        <v>735.60131624103383</v>
      </c>
      <c r="C169" s="41">
        <f t="shared" si="77"/>
        <v>704.97527331884135</v>
      </c>
      <c r="D169" s="41">
        <f t="shared" si="77"/>
        <v>9.3166260694457108</v>
      </c>
      <c r="E169" s="41">
        <f t="shared" si="72"/>
        <v>16</v>
      </c>
      <c r="F169" s="41">
        <f t="shared" si="52"/>
        <v>16</v>
      </c>
      <c r="G169" s="41">
        <f t="shared" si="53"/>
        <v>3700.3772166119379</v>
      </c>
      <c r="H169" s="25">
        <f t="shared" si="79"/>
        <v>0.04</v>
      </c>
      <c r="I169" s="227">
        <f t="shared" si="54"/>
        <v>24.500834337753986</v>
      </c>
      <c r="J169" s="228">
        <f t="shared" si="76"/>
        <v>80</v>
      </c>
      <c r="K169" s="41">
        <f t="shared" si="55"/>
        <v>1</v>
      </c>
      <c r="L169" s="216">
        <f t="shared" si="56"/>
        <v>9.35662606944571</v>
      </c>
      <c r="M169" s="216">
        <f t="shared" si="42"/>
        <v>9.3366260694457104</v>
      </c>
      <c r="N169" s="41">
        <f t="shared" si="57"/>
        <v>0.26850690345102635</v>
      </c>
      <c r="O169" s="41">
        <f t="shared" si="58"/>
        <v>6.4585928640345376</v>
      </c>
      <c r="P169" s="229">
        <f t="shared" si="59"/>
        <v>184.03007092335457</v>
      </c>
      <c r="Q169" s="41">
        <f t="shared" si="60"/>
        <v>3596.1265283660687</v>
      </c>
      <c r="R169" s="41">
        <f t="shared" si="61"/>
        <v>1296.3197293897031</v>
      </c>
      <c r="S169" s="216">
        <f t="shared" si="43"/>
        <v>0.42952151675793071</v>
      </c>
      <c r="T169" s="216">
        <f t="shared" si="44"/>
        <v>0.47066964195578903</v>
      </c>
      <c r="U169" s="231">
        <f t="shared" si="62"/>
        <v>9.2766260694457117</v>
      </c>
      <c r="V169" s="231">
        <f t="shared" si="45"/>
        <v>9.2966260694457112</v>
      </c>
      <c r="W169" s="41">
        <f t="shared" si="63"/>
        <v>-0.25749732070347875</v>
      </c>
      <c r="X169" s="41">
        <f t="shared" si="64"/>
        <v>3549.0808432919775</v>
      </c>
      <c r="Y169" s="41">
        <f t="shared" si="65"/>
        <v>182.45660437575626</v>
      </c>
      <c r="Z169" s="41">
        <f t="shared" si="66"/>
        <v>1295.0823355433956</v>
      </c>
      <c r="AA169" s="231">
        <f t="shared" si="46"/>
        <v>0.424307397943056</v>
      </c>
      <c r="AB169" s="231">
        <f t="shared" si="67"/>
        <v>-0.44728266401799049</v>
      </c>
      <c r="AC169" s="41">
        <f t="shared" si="78"/>
        <v>0.47066964195578903</v>
      </c>
      <c r="AD169" s="41">
        <f t="shared" si="47"/>
        <v>8.4985298464941753E-2</v>
      </c>
      <c r="AE169" s="41">
        <f t="shared" si="69"/>
        <v>-3.0793304940154704E-3</v>
      </c>
      <c r="AF169" s="41">
        <f t="shared" si="48"/>
        <v>735.39915350252909</v>
      </c>
      <c r="AG169" s="41">
        <f t="shared" si="49"/>
        <v>704.50460367688561</v>
      </c>
      <c r="AH169" s="41">
        <f t="shared" si="70"/>
        <v>9.3573776500815562</v>
      </c>
      <c r="AI169" s="41">
        <f t="shared" si="50"/>
        <v>363.08144610078295</v>
      </c>
      <c r="AJ169" s="41">
        <f t="shared" si="71"/>
        <v>8.8016276668961329</v>
      </c>
      <c r="AK169" s="8">
        <f t="shared" si="74"/>
        <v>50.036732245557353</v>
      </c>
      <c r="AL169" s="42">
        <f t="shared" si="75"/>
        <v>2.4970113854166058</v>
      </c>
      <c r="AZ169" s="8"/>
    </row>
    <row r="170" spans="1:52" ht="15" x14ac:dyDescent="0.15">
      <c r="A170" s="40"/>
      <c r="B170" s="41">
        <f t="shared" si="77"/>
        <v>735.39915350252909</v>
      </c>
      <c r="C170" s="41">
        <f t="shared" si="77"/>
        <v>704.50460367688561</v>
      </c>
      <c r="D170" s="41">
        <f t="shared" si="77"/>
        <v>9.3573776500815562</v>
      </c>
      <c r="E170" s="41">
        <f t="shared" si="72"/>
        <v>16</v>
      </c>
      <c r="F170" s="41">
        <f t="shared" si="52"/>
        <v>16</v>
      </c>
      <c r="G170" s="41">
        <f t="shared" si="53"/>
        <v>3748.9381151187904</v>
      </c>
      <c r="H170" s="25">
        <f t="shared" si="79"/>
        <v>0.04</v>
      </c>
      <c r="I170" s="227">
        <f t="shared" si="54"/>
        <v>24.715639860514784</v>
      </c>
      <c r="J170" s="228">
        <f t="shared" si="76"/>
        <v>80</v>
      </c>
      <c r="K170" s="41">
        <f t="shared" si="55"/>
        <v>1</v>
      </c>
      <c r="L170" s="216">
        <f t="shared" si="56"/>
        <v>9.3973776500815553</v>
      </c>
      <c r="M170" s="216">
        <f t="shared" si="42"/>
        <v>9.3773776500815558</v>
      </c>
      <c r="N170" s="41">
        <f t="shared" si="57"/>
        <v>0.26970308034054824</v>
      </c>
      <c r="O170" s="41">
        <f t="shared" si="58"/>
        <v>6.4330664489193392</v>
      </c>
      <c r="P170" s="229">
        <f t="shared" si="59"/>
        <v>185.10121827452198</v>
      </c>
      <c r="Q170" s="41">
        <f t="shared" si="60"/>
        <v>3644.4725102488574</v>
      </c>
      <c r="R170" s="41">
        <f t="shared" si="61"/>
        <v>1297.1490514006323</v>
      </c>
      <c r="S170" s="216">
        <f t="shared" si="43"/>
        <v>0.43674381058073741</v>
      </c>
      <c r="T170" s="216">
        <f t="shared" si="44"/>
        <v>0.47882843616618193</v>
      </c>
      <c r="U170" s="231">
        <f t="shared" si="62"/>
        <v>9.3173776500815571</v>
      </c>
      <c r="V170" s="231">
        <f t="shared" si="45"/>
        <v>9.3373776500815566</v>
      </c>
      <c r="W170" s="41">
        <f t="shared" si="63"/>
        <v>-0.25860192345196964</v>
      </c>
      <c r="X170" s="41">
        <f t="shared" si="64"/>
        <v>3597.0143634065948</v>
      </c>
      <c r="Y170" s="41">
        <f t="shared" si="65"/>
        <v>183.5254563274955</v>
      </c>
      <c r="Z170" s="41">
        <f t="shared" si="66"/>
        <v>1295.925400392689</v>
      </c>
      <c r="AA170" s="231">
        <f t="shared" si="46"/>
        <v>0.43146356987241563</v>
      </c>
      <c r="AB170" s="231">
        <f t="shared" si="67"/>
        <v>-0.454855502212826</v>
      </c>
      <c r="AC170" s="41">
        <f t="shared" si="78"/>
        <v>0.47882843616618193</v>
      </c>
      <c r="AD170" s="41">
        <f t="shared" si="47"/>
        <v>8.3537227488547958E-2</v>
      </c>
      <c r="AE170" s="41">
        <f t="shared" si="69"/>
        <v>-3.0501820061773271E-3</v>
      </c>
      <c r="AF170" s="41">
        <f t="shared" si="48"/>
        <v>735.19002814670341</v>
      </c>
      <c r="AG170" s="41">
        <f t="shared" si="49"/>
        <v>704.02577524071944</v>
      </c>
      <c r="AH170" s="41">
        <f t="shared" si="70"/>
        <v>9.3981328905021382</v>
      </c>
      <c r="AI170" s="41">
        <f t="shared" si="50"/>
        <v>369.13910213259902</v>
      </c>
      <c r="AJ170" s="41">
        <f t="shared" si="71"/>
        <v>8.9041663063774106</v>
      </c>
      <c r="AK170" s="8">
        <f t="shared" si="74"/>
        <v>51.402686168849407</v>
      </c>
      <c r="AL170" s="42">
        <f t="shared" si="75"/>
        <v>2.5265425135872137</v>
      </c>
      <c r="AZ170" s="8"/>
    </row>
    <row r="171" spans="1:52" ht="15" x14ac:dyDescent="0.15">
      <c r="A171" s="40"/>
      <c r="B171" s="41">
        <f t="shared" si="77"/>
        <v>735.19002814670341</v>
      </c>
      <c r="C171" s="41">
        <f t="shared" si="77"/>
        <v>704.02577524071944</v>
      </c>
      <c r="D171" s="41">
        <f t="shared" si="77"/>
        <v>9.3981328905021382</v>
      </c>
      <c r="E171" s="41">
        <f t="shared" si="72"/>
        <v>16</v>
      </c>
      <c r="F171" s="41">
        <f t="shared" si="52"/>
        <v>16</v>
      </c>
      <c r="G171" s="41">
        <f t="shared" si="53"/>
        <v>3797.9264326847442</v>
      </c>
      <c r="H171" s="25">
        <f t="shared" si="79"/>
        <v>0.04</v>
      </c>
      <c r="I171" s="227">
        <f t="shared" si="54"/>
        <v>24.931402324787179</v>
      </c>
      <c r="J171" s="228">
        <f t="shared" si="76"/>
        <v>80</v>
      </c>
      <c r="K171" s="41">
        <f t="shared" si="55"/>
        <v>1</v>
      </c>
      <c r="L171" s="216">
        <f t="shared" si="56"/>
        <v>9.4381328905021373</v>
      </c>
      <c r="M171" s="216">
        <f t="shared" si="42"/>
        <v>9.4181328905021378</v>
      </c>
      <c r="N171" s="41">
        <f t="shared" si="57"/>
        <v>0.27089956452105923</v>
      </c>
      <c r="O171" s="41">
        <f t="shared" si="58"/>
        <v>6.4066608873237509</v>
      </c>
      <c r="P171" s="229">
        <f t="shared" si="59"/>
        <v>186.17401626258965</v>
      </c>
      <c r="Q171" s="41">
        <f t="shared" si="60"/>
        <v>3693.2449196939997</v>
      </c>
      <c r="R171" s="41">
        <f t="shared" si="61"/>
        <v>1297.969291406464</v>
      </c>
      <c r="S171" s="216">
        <f t="shared" si="43"/>
        <v>0.44413188660855496</v>
      </c>
      <c r="T171" s="216">
        <f t="shared" si="44"/>
        <v>0.48734503382152167</v>
      </c>
      <c r="U171" s="231">
        <f t="shared" si="62"/>
        <v>9.358132890502139</v>
      </c>
      <c r="V171" s="231">
        <f t="shared" si="45"/>
        <v>9.3781328905021386</v>
      </c>
      <c r="W171" s="41">
        <f t="shared" si="63"/>
        <v>-0.25970642553600243</v>
      </c>
      <c r="X171" s="41">
        <f t="shared" si="64"/>
        <v>3645.3724735992087</v>
      </c>
      <c r="Y171" s="41">
        <f t="shared" si="65"/>
        <v>184.59596535894619</v>
      </c>
      <c r="Z171" s="41">
        <f t="shared" si="66"/>
        <v>1296.7591656549475</v>
      </c>
      <c r="AA171" s="231">
        <f t="shared" si="46"/>
        <v>0.43878406446684237</v>
      </c>
      <c r="AB171" s="231">
        <f t="shared" si="67"/>
        <v>-0.4627566843576531</v>
      </c>
      <c r="AC171" s="41">
        <f t="shared" si="78"/>
        <v>0.48734503382152167</v>
      </c>
      <c r="AD171" s="41">
        <f t="shared" si="47"/>
        <v>8.2077372752399957E-2</v>
      </c>
      <c r="AE171" s="41">
        <f t="shared" si="69"/>
        <v>-3.0219309088803268E-3</v>
      </c>
      <c r="AF171" s="41">
        <f t="shared" si="48"/>
        <v>734.97358267740299</v>
      </c>
      <c r="AG171" s="41">
        <f t="shared" si="49"/>
        <v>703.53843020689794</v>
      </c>
      <c r="AH171" s="41">
        <f t="shared" si="70"/>
        <v>9.4388917894352673</v>
      </c>
      <c r="AI171" s="41">
        <f t="shared" si="50"/>
        <v>375.46730654424067</v>
      </c>
      <c r="AJ171" s="41">
        <f t="shared" si="71"/>
        <v>9.0084627804174779</v>
      </c>
      <c r="AK171" s="8">
        <f t="shared" si="74"/>
        <v>52.810289865334099</v>
      </c>
      <c r="AL171" s="42">
        <f t="shared" si="75"/>
        <v>2.556579898110753</v>
      </c>
      <c r="AZ171" s="8"/>
    </row>
    <row r="172" spans="1:52" ht="15" x14ac:dyDescent="0.15">
      <c r="A172" s="40"/>
      <c r="B172" s="41">
        <f t="shared" si="77"/>
        <v>734.97358267740299</v>
      </c>
      <c r="C172" s="41">
        <f t="shared" si="77"/>
        <v>703.53843020689794</v>
      </c>
      <c r="D172" s="41">
        <f t="shared" si="77"/>
        <v>9.4388917894352673</v>
      </c>
      <c r="E172" s="41">
        <f t="shared" si="72"/>
        <v>16</v>
      </c>
      <c r="F172" s="41">
        <f t="shared" si="52"/>
        <v>16</v>
      </c>
      <c r="G172" s="41">
        <f t="shared" si="53"/>
        <v>3847.3441168153554</v>
      </c>
      <c r="H172" s="25">
        <f t="shared" si="79"/>
        <v>0.04</v>
      </c>
      <c r="I172" s="227">
        <f t="shared" si="54"/>
        <v>25.148121976404038</v>
      </c>
      <c r="J172" s="228">
        <f t="shared" si="76"/>
        <v>80</v>
      </c>
      <c r="K172" s="41">
        <f t="shared" si="55"/>
        <v>1</v>
      </c>
      <c r="L172" s="216">
        <f t="shared" si="56"/>
        <v>9.4788917894352664</v>
      </c>
      <c r="M172" s="216">
        <f t="shared" si="42"/>
        <v>9.4588917894352669</v>
      </c>
      <c r="N172" s="41">
        <f t="shared" si="57"/>
        <v>0.27209635600910786</v>
      </c>
      <c r="O172" s="41">
        <f t="shared" si="58"/>
        <v>6.3793310394000837</v>
      </c>
      <c r="P172" s="229">
        <f t="shared" si="59"/>
        <v>187.24846079349709</v>
      </c>
      <c r="Q172" s="41">
        <f t="shared" si="60"/>
        <v>3742.4457036390504</v>
      </c>
      <c r="R172" s="41">
        <f t="shared" si="61"/>
        <v>1298.7805918444772</v>
      </c>
      <c r="S172" s="216">
        <f t="shared" si="43"/>
        <v>0.45169426723651146</v>
      </c>
      <c r="T172" s="216">
        <f t="shared" si="44"/>
        <v>0.49624933636518531</v>
      </c>
      <c r="U172" s="231">
        <f t="shared" si="62"/>
        <v>9.3988917894352682</v>
      </c>
      <c r="V172" s="231">
        <f t="shared" si="45"/>
        <v>9.4188917894352677</v>
      </c>
      <c r="W172" s="41">
        <f t="shared" si="63"/>
        <v>-0.26081082686723533</v>
      </c>
      <c r="X172" s="41">
        <f t="shared" si="64"/>
        <v>3694.1571203353333</v>
      </c>
      <c r="Y172" s="41">
        <f t="shared" si="65"/>
        <v>185.66812732993432</v>
      </c>
      <c r="Z172" s="41">
        <f t="shared" si="66"/>
        <v>1297.5837782455785</v>
      </c>
      <c r="AA172" s="231">
        <f t="shared" si="46"/>
        <v>0.44627731965466477</v>
      </c>
      <c r="AB172" s="231">
        <f t="shared" si="67"/>
        <v>-0.471013444319416</v>
      </c>
      <c r="AC172" s="41">
        <f t="shared" si="78"/>
        <v>0.49624933636518531</v>
      </c>
      <c r="AD172" s="41">
        <f t="shared" si="47"/>
        <v>8.0604641797574858E-2</v>
      </c>
      <c r="AE172" s="41">
        <f t="shared" si="69"/>
        <v>-2.9945900453772303E-3</v>
      </c>
      <c r="AF172" s="41">
        <f t="shared" si="48"/>
        <v>734.74942969704693</v>
      </c>
      <c r="AG172" s="41">
        <f t="shared" si="49"/>
        <v>703.04218087053277</v>
      </c>
      <c r="AH172" s="41">
        <f t="shared" si="70"/>
        <v>9.4796543456288394</v>
      </c>
      <c r="AI172" s="41">
        <f t="shared" si="50"/>
        <v>382.08866030283951</v>
      </c>
      <c r="AJ172" s="41">
        <f t="shared" si="71"/>
        <v>9.1145985193904888</v>
      </c>
      <c r="AK172" s="8">
        <f t="shared" si="74"/>
        <v>54.261434487927353</v>
      </c>
      <c r="AL172" s="42">
        <f t="shared" si="75"/>
        <v>2.58714699093498</v>
      </c>
      <c r="AZ172" s="8"/>
    </row>
    <row r="173" spans="1:52" ht="15" x14ac:dyDescent="0.15">
      <c r="A173" s="40"/>
      <c r="B173" s="41">
        <f t="shared" si="77"/>
        <v>734.74942969704693</v>
      </c>
      <c r="C173" s="41">
        <f t="shared" si="77"/>
        <v>703.04218087053277</v>
      </c>
      <c r="D173" s="41">
        <f t="shared" si="77"/>
        <v>9.4796543456288394</v>
      </c>
      <c r="E173" s="41">
        <f t="shared" si="72"/>
        <v>16</v>
      </c>
      <c r="F173" s="41">
        <f t="shared" si="52"/>
        <v>16</v>
      </c>
      <c r="G173" s="41">
        <f t="shared" si="53"/>
        <v>3897.1931159863993</v>
      </c>
      <c r="H173" s="25">
        <f t="shared" si="79"/>
        <v>0.04</v>
      </c>
      <c r="I173" s="227">
        <f t="shared" si="54"/>
        <v>25.36579906121133</v>
      </c>
      <c r="J173" s="228">
        <f t="shared" si="76"/>
        <v>80</v>
      </c>
      <c r="K173" s="41">
        <f t="shared" si="55"/>
        <v>1</v>
      </c>
      <c r="L173" s="216">
        <f t="shared" si="56"/>
        <v>9.5196543456288385</v>
      </c>
      <c r="M173" s="216">
        <f t="shared" si="42"/>
        <v>9.4996543456288389</v>
      </c>
      <c r="N173" s="41">
        <f t="shared" si="57"/>
        <v>0.27329345482165479</v>
      </c>
      <c r="O173" s="41">
        <f t="shared" si="58"/>
        <v>6.3510279897471262</v>
      </c>
      <c r="P173" s="229">
        <f t="shared" si="59"/>
        <v>188.32454780330005</v>
      </c>
      <c r="Q173" s="41">
        <f t="shared" si="60"/>
        <v>3792.0768099916077</v>
      </c>
      <c r="R173" s="41">
        <f t="shared" si="61"/>
        <v>1299.5830922437874</v>
      </c>
      <c r="S173" s="216">
        <f t="shared" si="43"/>
        <v>0.45944025715007591</v>
      </c>
      <c r="T173" s="216">
        <f t="shared" si="44"/>
        <v>0.50557493123850594</v>
      </c>
      <c r="U173" s="231">
        <f t="shared" si="62"/>
        <v>9.4396543456288402</v>
      </c>
      <c r="V173" s="231">
        <f t="shared" si="45"/>
        <v>9.4596543456288398</v>
      </c>
      <c r="W173" s="41">
        <f t="shared" si="63"/>
        <v>-0.26191512735792344</v>
      </c>
      <c r="X173" s="41">
        <f t="shared" si="64"/>
        <v>3743.3702510505082</v>
      </c>
      <c r="Y173" s="41">
        <f t="shared" si="65"/>
        <v>186.74193813092603</v>
      </c>
      <c r="Z173" s="41">
        <f t="shared" si="66"/>
        <v>1298.3993820584201</v>
      </c>
      <c r="AA173" s="231">
        <f t="shared" si="46"/>
        <v>0.45395254767055121</v>
      </c>
      <c r="AB173" s="231">
        <f t="shared" si="67"/>
        <v>-0.47965634898686654</v>
      </c>
      <c r="AC173" s="41">
        <f t="shared" si="78"/>
        <v>0.50557493123850594</v>
      </c>
      <c r="AD173" s="41">
        <f t="shared" si="47"/>
        <v>7.9117846887724594E-2</v>
      </c>
      <c r="AE173" s="41">
        <f t="shared" si="69"/>
        <v>-2.9681750740708172E-3</v>
      </c>
      <c r="AF173" s="41">
        <f t="shared" si="48"/>
        <v>734.51714822063013</v>
      </c>
      <c r="AG173" s="41">
        <f t="shared" si="49"/>
        <v>702.5366059392943</v>
      </c>
      <c r="AH173" s="41">
        <f t="shared" si="70"/>
        <v>9.5204205578505245</v>
      </c>
      <c r="AI173" s="41">
        <f t="shared" si="50"/>
        <v>389.02855404621232</v>
      </c>
      <c r="AJ173" s="41">
        <f t="shared" si="71"/>
        <v>9.2226620066255478</v>
      </c>
      <c r="AK173" s="8">
        <f t="shared" si="74"/>
        <v>55.758161206610232</v>
      </c>
      <c r="AL173" s="42">
        <f t="shared" si="75"/>
        <v>2.6182692752586769</v>
      </c>
      <c r="AZ173" s="8"/>
    </row>
    <row r="174" spans="1:52" ht="15" x14ac:dyDescent="0.15">
      <c r="A174" s="40"/>
      <c r="B174" s="41">
        <f t="shared" si="77"/>
        <v>734.51714822063013</v>
      </c>
      <c r="C174" s="41">
        <f t="shared" si="77"/>
        <v>702.5366059392943</v>
      </c>
      <c r="D174" s="41">
        <f t="shared" si="77"/>
        <v>9.5204205578505245</v>
      </c>
      <c r="E174" s="41">
        <f t="shared" si="72"/>
        <v>16</v>
      </c>
      <c r="F174" s="41">
        <f t="shared" si="52"/>
        <v>16</v>
      </c>
      <c r="G174" s="41">
        <f t="shared" si="53"/>
        <v>3947.4753796441996</v>
      </c>
      <c r="H174" s="25">
        <f t="shared" si="79"/>
        <v>0.04</v>
      </c>
      <c r="I174" s="227">
        <f t="shared" si="54"/>
        <v>25.584433825068665</v>
      </c>
      <c r="J174" s="228">
        <f t="shared" si="76"/>
        <v>80</v>
      </c>
      <c r="K174" s="41">
        <f t="shared" si="55"/>
        <v>1</v>
      </c>
      <c r="L174" s="216">
        <f t="shared" si="56"/>
        <v>9.5604205578505237</v>
      </c>
      <c r="M174" s="216">
        <f t="shared" si="42"/>
        <v>9.5404205578505241</v>
      </c>
      <c r="N174" s="41">
        <f t="shared" si="57"/>
        <v>0.27449086097645647</v>
      </c>
      <c r="O174" s="41">
        <f t="shared" si="58"/>
        <v>6.3216985819915648</v>
      </c>
      <c r="P174" s="229">
        <f t="shared" si="59"/>
        <v>189.4022732578274</v>
      </c>
      <c r="Q174" s="41">
        <f t="shared" si="60"/>
        <v>3842.1401876296345</v>
      </c>
      <c r="R174" s="41">
        <f t="shared" si="61"/>
        <v>1300.3769292984518</v>
      </c>
      <c r="S174" s="216">
        <f t="shared" si="43"/>
        <v>0.4673800450968999</v>
      </c>
      <c r="T174" s="216">
        <f t="shared" si="44"/>
        <v>0.515359701508733</v>
      </c>
      <c r="U174" s="231">
        <f t="shared" si="62"/>
        <v>9.4804205578505254</v>
      </c>
      <c r="V174" s="231">
        <f t="shared" si="45"/>
        <v>9.500420557850525</v>
      </c>
      <c r="W174" s="41">
        <f t="shared" si="63"/>
        <v>-0.26301932692085472</v>
      </c>
      <c r="X174" s="41">
        <f t="shared" si="64"/>
        <v>3793.0138141505972</v>
      </c>
      <c r="Y174" s="41">
        <f t="shared" si="65"/>
        <v>187.8173936826766</v>
      </c>
      <c r="Z174" s="41">
        <f t="shared" si="66"/>
        <v>1299.2061180422568</v>
      </c>
      <c r="AA174" s="231">
        <f t="shared" si="46"/>
        <v>0.46181983577660102</v>
      </c>
      <c r="AB174" s="231">
        <f t="shared" si="67"/>
        <v>-0.48871984589100392</v>
      </c>
      <c r="AC174" s="41">
        <f t="shared" si="78"/>
        <v>0.515359701508733</v>
      </c>
      <c r="AD174" s="41">
        <f t="shared" si="47"/>
        <v>7.7615692268717645E-2</v>
      </c>
      <c r="AE174" s="41">
        <f t="shared" si="69"/>
        <v>-2.9427047938706745E-3</v>
      </c>
      <c r="AF174" s="41">
        <f t="shared" si="48"/>
        <v>734.27627938009789</v>
      </c>
      <c r="AG174" s="41">
        <f t="shared" si="49"/>
        <v>702.02124623778559</v>
      </c>
      <c r="AH174" s="41">
        <f t="shared" si="70"/>
        <v>9.5611904248874335</v>
      </c>
      <c r="AI174" s="41">
        <f t="shared" si="50"/>
        <v>396.31562964345079</v>
      </c>
      <c r="AJ174" s="41">
        <f t="shared" si="71"/>
        <v>9.3327496815265061</v>
      </c>
      <c r="AK174" s="8">
        <f t="shared" si="74"/>
        <v>57.302679750214502</v>
      </c>
      <c r="AL174" s="42">
        <f t="shared" si="75"/>
        <v>2.649974525630153</v>
      </c>
      <c r="AZ174" s="8"/>
    </row>
    <row r="175" spans="1:52" ht="15" x14ac:dyDescent="0.15">
      <c r="A175" s="40"/>
      <c r="B175" s="41">
        <f t="shared" si="77"/>
        <v>734.27627938009789</v>
      </c>
      <c r="C175" s="41">
        <f t="shared" si="77"/>
        <v>702.02124623778559</v>
      </c>
      <c r="D175" s="41">
        <f t="shared" si="77"/>
        <v>9.5611904248874335</v>
      </c>
      <c r="E175" s="41">
        <f t="shared" si="72"/>
        <v>16</v>
      </c>
      <c r="F175" s="41">
        <f t="shared" si="52"/>
        <v>16</v>
      </c>
      <c r="G175" s="41">
        <f t="shared" si="53"/>
        <v>3998.1928582058799</v>
      </c>
      <c r="H175" s="25">
        <f t="shared" si="79"/>
        <v>0.04</v>
      </c>
      <c r="I175" s="227">
        <f t="shared" si="54"/>
        <v>25.804026513849841</v>
      </c>
      <c r="J175" s="228">
        <f t="shared" si="76"/>
        <v>80</v>
      </c>
      <c r="K175" s="41">
        <f t="shared" si="55"/>
        <v>1</v>
      </c>
      <c r="L175" s="216">
        <f t="shared" si="56"/>
        <v>9.6011904248874327</v>
      </c>
      <c r="M175" s="216">
        <f t="shared" si="42"/>
        <v>9.5811904248874331</v>
      </c>
      <c r="N175" s="41">
        <f t="shared" si="57"/>
        <v>0.27568857449161044</v>
      </c>
      <c r="O175" s="41">
        <f t="shared" si="58"/>
        <v>6.2912848763936937</v>
      </c>
      <c r="P175" s="229">
        <f t="shared" si="59"/>
        <v>190.48163315234319</v>
      </c>
      <c r="Q175" s="41">
        <f t="shared" si="60"/>
        <v>3892.6377864017199</v>
      </c>
      <c r="R175" s="41">
        <f t="shared" si="61"/>
        <v>1301.1622369383952</v>
      </c>
      <c r="S175" s="216">
        <f t="shared" si="43"/>
        <v>0.47552482308472915</v>
      </c>
      <c r="T175" s="216">
        <f t="shared" si="44"/>
        <v>0.52564656370028362</v>
      </c>
      <c r="U175" s="231">
        <f t="shared" si="62"/>
        <v>9.5211904248874344</v>
      </c>
      <c r="V175" s="231">
        <f t="shared" si="45"/>
        <v>9.541190424887434</v>
      </c>
      <c r="W175" s="41">
        <f t="shared" si="63"/>
        <v>-0.26412342546943535</v>
      </c>
      <c r="X175" s="41">
        <f t="shared" si="64"/>
        <v>3843.089759012073</v>
      </c>
      <c r="Y175" s="41">
        <f t="shared" si="65"/>
        <v>188.89448993588442</v>
      </c>
      <c r="Z175" s="41">
        <f t="shared" si="66"/>
        <v>1300.0041242750317</v>
      </c>
      <c r="AA175" s="231">
        <f t="shared" si="46"/>
        <v>0.4698902642281913</v>
      </c>
      <c r="AB175" s="231">
        <f t="shared" si="67"/>
        <v>-0.49824292527826736</v>
      </c>
      <c r="AC175" s="41">
        <f t="shared" si="78"/>
        <v>0.52564656370028362</v>
      </c>
      <c r="AD175" s="41">
        <f t="shared" si="47"/>
        <v>7.6096759233847941E-2</v>
      </c>
      <c r="AE175" s="41">
        <f t="shared" si="69"/>
        <v>-2.9182015241084607E-3</v>
      </c>
      <c r="AF175" s="41">
        <f t="shared" si="48"/>
        <v>734.02632139088917</v>
      </c>
      <c r="AG175" s="41">
        <f t="shared" si="49"/>
        <v>701.49559967408527</v>
      </c>
      <c r="AH175" s="41">
        <f t="shared" si="70"/>
        <v>9.6019639455457799</v>
      </c>
      <c r="AI175" s="41">
        <f t="shared" si="50"/>
        <v>403.98233884893392</v>
      </c>
      <c r="AJ175" s="41">
        <f t="shared" si="71"/>
        <v>9.4449669978734327</v>
      </c>
      <c r="AK175" s="8">
        <f t="shared" si="74"/>
        <v>58.897390086631745</v>
      </c>
      <c r="AL175" s="42">
        <f t="shared" si="75"/>
        <v>2.6822931127380678</v>
      </c>
      <c r="AZ175" s="8"/>
    </row>
    <row r="176" spans="1:52" ht="15" x14ac:dyDescent="0.15">
      <c r="A176" s="40"/>
      <c r="B176" s="41">
        <f t="shared" si="77"/>
        <v>734.02632139088917</v>
      </c>
      <c r="C176" s="41">
        <f t="shared" si="77"/>
        <v>701.49559967408527</v>
      </c>
      <c r="D176" s="41">
        <f t="shared" si="77"/>
        <v>9.6019639455457799</v>
      </c>
      <c r="E176" s="41">
        <f t="shared" si="72"/>
        <v>16</v>
      </c>
      <c r="F176" s="41">
        <f t="shared" si="52"/>
        <v>16</v>
      </c>
      <c r="G176" s="41">
        <f t="shared" si="53"/>
        <v>4049.3475030596355</v>
      </c>
      <c r="H176" s="25">
        <f t="shared" si="79"/>
        <v>0.04</v>
      </c>
      <c r="I176" s="227">
        <f t="shared" si="54"/>
        <v>26.024577373443119</v>
      </c>
      <c r="J176" s="228">
        <f t="shared" si="76"/>
        <v>80</v>
      </c>
      <c r="K176" s="41">
        <f t="shared" si="55"/>
        <v>1</v>
      </c>
      <c r="L176" s="216">
        <f t="shared" si="56"/>
        <v>9.6419639455457791</v>
      </c>
      <c r="M176" s="216">
        <f t="shared" si="42"/>
        <v>9.6219639455457795</v>
      </c>
      <c r="N176" s="41">
        <f t="shared" si="57"/>
        <v>0.27688659538583238</v>
      </c>
      <c r="O176" s="41">
        <f t="shared" si="58"/>
        <v>6.2597235142896048</v>
      </c>
      <c r="P176" s="229">
        <f t="shared" si="59"/>
        <v>191.56262351121401</v>
      </c>
      <c r="Q176" s="41">
        <f t="shared" si="60"/>
        <v>3943.5715571273458</v>
      </c>
      <c r="R176" s="41">
        <f t="shared" si="61"/>
        <v>1301.9391463982258</v>
      </c>
      <c r="S176" s="216">
        <f t="shared" si="43"/>
        <v>0.48388692676426814</v>
      </c>
      <c r="T176" s="216">
        <f t="shared" si="44"/>
        <v>0.53648436698166324</v>
      </c>
      <c r="U176" s="231">
        <f t="shared" si="62"/>
        <v>9.5619639455457808</v>
      </c>
      <c r="V176" s="231">
        <f t="shared" si="45"/>
        <v>9.5819639455457803</v>
      </c>
      <c r="W176" s="41">
        <f t="shared" si="63"/>
        <v>-0.26522742291746226</v>
      </c>
      <c r="X176" s="41">
        <f t="shared" si="64"/>
        <v>3893.6000359822783</v>
      </c>
      <c r="Y176" s="41">
        <f t="shared" si="65"/>
        <v>189.97322287085021</v>
      </c>
      <c r="Z176" s="41">
        <f t="shared" si="66"/>
        <v>1300.7935360358404</v>
      </c>
      <c r="AA176" s="231">
        <f t="shared" si="46"/>
        <v>0.47817604520413343</v>
      </c>
      <c r="AB176" s="231">
        <f t="shared" si="67"/>
        <v>-0.50826992605430921</v>
      </c>
      <c r="AC176" s="41">
        <f t="shared" si="78"/>
        <v>0.53648436698166324</v>
      </c>
      <c r="AD176" s="41">
        <f t="shared" si="47"/>
        <v>7.4559488517895955E-2</v>
      </c>
      <c r="AE176" s="41">
        <f t="shared" si="69"/>
        <v>-2.8946915517561898E-3</v>
      </c>
      <c r="AF176" s="41">
        <f t="shared" si="48"/>
        <v>733.76672361929332</v>
      </c>
      <c r="AG176" s="41">
        <f t="shared" si="49"/>
        <v>700.95911530710362</v>
      </c>
      <c r="AH176" s="41">
        <f t="shared" si="70"/>
        <v>9.6427411186505623</v>
      </c>
      <c r="AI176" s="41">
        <f t="shared" si="50"/>
        <v>412.06562416210505</v>
      </c>
      <c r="AJ176" s="41">
        <f t="shared" si="71"/>
        <v>9.5594296712517952</v>
      </c>
      <c r="AK176" s="8">
        <f t="shared" si="74"/>
        <v>60.54490792226882</v>
      </c>
      <c r="AL176" s="42">
        <f t="shared" si="75"/>
        <v>2.7152583626710363</v>
      </c>
      <c r="AZ176" s="8"/>
    </row>
    <row r="177" spans="1:52" ht="15" x14ac:dyDescent="0.15">
      <c r="A177" s="40"/>
      <c r="B177" s="41">
        <f t="shared" si="77"/>
        <v>733.76672361929332</v>
      </c>
      <c r="C177" s="41">
        <f t="shared" si="77"/>
        <v>700.95911530710362</v>
      </c>
      <c r="D177" s="41">
        <f t="shared" si="77"/>
        <v>9.6427411186505623</v>
      </c>
      <c r="E177" s="41">
        <f t="shared" si="72"/>
        <v>16</v>
      </c>
      <c r="F177" s="41">
        <f t="shared" si="52"/>
        <v>16</v>
      </c>
      <c r="G177" s="41">
        <f t="shared" si="53"/>
        <v>4100.9412665650289</v>
      </c>
      <c r="H177" s="25">
        <f t="shared" si="79"/>
        <v>0.04</v>
      </c>
      <c r="I177" s="227">
        <f t="shared" si="54"/>
        <v>26.24608664975176</v>
      </c>
      <c r="J177" s="228">
        <f t="shared" si="76"/>
        <v>80</v>
      </c>
      <c r="K177" s="41">
        <f t="shared" si="55"/>
        <v>1</v>
      </c>
      <c r="L177" s="216">
        <f t="shared" si="56"/>
        <v>9.6827411186505614</v>
      </c>
      <c r="M177" s="216">
        <f t="shared" si="42"/>
        <v>9.6627411186505618</v>
      </c>
      <c r="N177" s="41">
        <f t="shared" si="57"/>
        <v>0.278084923678378</v>
      </c>
      <c r="O177" s="41">
        <f t="shared" si="58"/>
        <v>6.2269449689961025</v>
      </c>
      <c r="P177" s="229">
        <f t="shared" si="59"/>
        <v>192.64524038758066</v>
      </c>
      <c r="Q177" s="41">
        <f t="shared" si="60"/>
        <v>3994.9434515971752</v>
      </c>
      <c r="R177" s="41">
        <f t="shared" si="61"/>
        <v>1302.7077862840217</v>
      </c>
      <c r="S177" s="216">
        <f t="shared" si="43"/>
        <v>0.49248000174724682</v>
      </c>
      <c r="T177" s="216">
        <f t="shared" si="44"/>
        <v>0.54792899715428989</v>
      </c>
      <c r="U177" s="231">
        <f t="shared" si="62"/>
        <v>9.6027411186505631</v>
      </c>
      <c r="V177" s="231">
        <f t="shared" si="45"/>
        <v>9.6227411186505627</v>
      </c>
      <c r="W177" s="41">
        <f t="shared" si="63"/>
        <v>-0.26633131917942876</v>
      </c>
      <c r="X177" s="41">
        <f t="shared" si="64"/>
        <v>3944.5465963796946</v>
      </c>
      <c r="Y177" s="41">
        <f t="shared" si="65"/>
        <v>191.05358849714148</v>
      </c>
      <c r="Z177" s="41">
        <f t="shared" si="66"/>
        <v>1301.5744858747817</v>
      </c>
      <c r="AA177" s="231">
        <f t="shared" si="46"/>
        <v>0.48669068740166621</v>
      </c>
      <c r="AB177" s="231">
        <f t="shared" si="67"/>
        <v>-0.51885152410596125</v>
      </c>
      <c r="AC177" s="41">
        <f t="shared" si="78"/>
        <v>0.54792899715428989</v>
      </c>
      <c r="AD177" s="41">
        <f t="shared" si="47"/>
        <v>7.3002159417995732E-2</v>
      </c>
      <c r="AE177" s="41">
        <f t="shared" si="69"/>
        <v>-2.8722056577402725E-3</v>
      </c>
      <c r="AF177" s="41">
        <f t="shared" si="48"/>
        <v>733.49687954581736</v>
      </c>
      <c r="AG177" s="41">
        <f t="shared" si="49"/>
        <v>700.41118630994936</v>
      </c>
      <c r="AH177" s="41">
        <f t="shared" si="70"/>
        <v>9.683521943045255</v>
      </c>
      <c r="AI177" s="41">
        <f t="shared" si="50"/>
        <v>420.60775480375315</v>
      </c>
      <c r="AJ177" s="41">
        <f t="shared" si="71"/>
        <v>9.6762651586972819</v>
      </c>
      <c r="AK177" s="8">
        <f t="shared" si="74"/>
        <v>62.24809488395092</v>
      </c>
      <c r="AL177" s="42">
        <f t="shared" si="75"/>
        <v>2.7489069830553365</v>
      </c>
      <c r="AZ177" s="8"/>
    </row>
    <row r="178" spans="1:52" ht="15" x14ac:dyDescent="0.15">
      <c r="A178" s="40"/>
      <c r="B178" s="41">
        <f t="shared" si="77"/>
        <v>733.49687954581736</v>
      </c>
      <c r="C178" s="41">
        <f t="shared" si="77"/>
        <v>700.41118630994936</v>
      </c>
      <c r="D178" s="41">
        <f t="shared" si="77"/>
        <v>9.683521943045255</v>
      </c>
      <c r="E178" s="41">
        <f t="shared" si="72"/>
        <v>16</v>
      </c>
      <c r="F178" s="41">
        <f t="shared" si="52"/>
        <v>16</v>
      </c>
      <c r="G178" s="41">
        <f t="shared" si="53"/>
        <v>4152.976102053246</v>
      </c>
      <c r="H178" s="25">
        <f t="shared" si="79"/>
        <v>0.04</v>
      </c>
      <c r="I178" s="227">
        <f t="shared" si="54"/>
        <v>26.468554588694406</v>
      </c>
      <c r="J178" s="228">
        <f t="shared" si="76"/>
        <v>80</v>
      </c>
      <c r="K178" s="41">
        <f t="shared" si="55"/>
        <v>1</v>
      </c>
      <c r="L178" s="216">
        <f t="shared" si="56"/>
        <v>9.7235219430452542</v>
      </c>
      <c r="M178" s="216">
        <f t="shared" si="42"/>
        <v>9.7035219430452546</v>
      </c>
      <c r="N178" s="41">
        <f t="shared" si="57"/>
        <v>0.2792835593890004</v>
      </c>
      <c r="O178" s="41">
        <f t="shared" si="58"/>
        <v>6.1928726573185386</v>
      </c>
      <c r="P178" s="229">
        <f t="shared" si="59"/>
        <v>193.729479863036</v>
      </c>
      <c r="Q178" s="41">
        <f t="shared" si="60"/>
        <v>4046.7554225733202</v>
      </c>
      <c r="R178" s="41">
        <f t="shared" si="61"/>
        <v>1303.46828263815</v>
      </c>
      <c r="S178" s="216">
        <f t="shared" si="43"/>
        <v>0.50131920191431623</v>
      </c>
      <c r="T178" s="216">
        <f t="shared" si="44"/>
        <v>0.56004474297206375</v>
      </c>
      <c r="U178" s="231">
        <f t="shared" si="62"/>
        <v>9.6435219430452559</v>
      </c>
      <c r="V178" s="231">
        <f t="shared" si="45"/>
        <v>9.6635219430452555</v>
      </c>
      <c r="W178" s="41">
        <f t="shared" si="63"/>
        <v>-0.26743511417024024</v>
      </c>
      <c r="X178" s="41">
        <f t="shared" si="64"/>
        <v>3995.9313924942339</v>
      </c>
      <c r="Y178" s="41">
        <f t="shared" si="65"/>
        <v>192.13558285326275</v>
      </c>
      <c r="Z178" s="41">
        <f t="shared" si="66"/>
        <v>1302.3471036807387</v>
      </c>
      <c r="AA178" s="231">
        <f t="shared" si="46"/>
        <v>0.49544919228748885</v>
      </c>
      <c r="AB178" s="231">
        <f t="shared" si="67"/>
        <v>-0.53004595391039888</v>
      </c>
      <c r="AC178" s="41">
        <f t="shared" si="78"/>
        <v>0.56004474297206375</v>
      </c>
      <c r="AD178" s="41">
        <f t="shared" si="47"/>
        <v>7.1422864872771941E-2</v>
      </c>
      <c r="AE178" s="41">
        <f t="shared" si="69"/>
        <v>-2.8507797396781056E-3</v>
      </c>
      <c r="AF178" s="41">
        <f t="shared" si="48"/>
        <v>733.21611836223428</v>
      </c>
      <c r="AG178" s="41">
        <f t="shared" si="49"/>
        <v>699.85114156697728</v>
      </c>
      <c r="AH178" s="41">
        <f t="shared" si="70"/>
        <v>9.7243064175915173</v>
      </c>
      <c r="AI178" s="41">
        <f t="shared" si="50"/>
        <v>429.65736138862019</v>
      </c>
      <c r="AJ178" s="41">
        <f t="shared" si="71"/>
        <v>9.795614425749676</v>
      </c>
      <c r="AK178" s="8">
        <f t="shared" si="74"/>
        <v>64.010094487752951</v>
      </c>
      <c r="AL178" s="42">
        <f t="shared" si="75"/>
        <v>2.7832795719664261</v>
      </c>
      <c r="AZ178" s="8"/>
    </row>
    <row r="179" spans="1:52" ht="15" x14ac:dyDescent="0.15">
      <c r="A179" s="40"/>
      <c r="B179" s="41">
        <f t="shared" si="77"/>
        <v>733.21611836223428</v>
      </c>
      <c r="C179" s="41">
        <f t="shared" si="77"/>
        <v>699.85114156697728</v>
      </c>
      <c r="D179" s="41">
        <f t="shared" si="77"/>
        <v>9.7243064175915173</v>
      </c>
      <c r="E179" s="41">
        <f t="shared" si="72"/>
        <v>16</v>
      </c>
      <c r="F179" s="41">
        <f t="shared" si="52"/>
        <v>16</v>
      </c>
      <c r="G179" s="41">
        <f t="shared" si="53"/>
        <v>4179.7066366559302</v>
      </c>
      <c r="H179" s="25">
        <f t="shared" si="79"/>
        <v>0.02</v>
      </c>
      <c r="I179" s="227">
        <f t="shared" si="54"/>
        <v>26.691981436205609</v>
      </c>
      <c r="J179" s="228">
        <f t="shared" si="76"/>
        <v>80</v>
      </c>
      <c r="K179" s="41">
        <f t="shared" si="55"/>
        <v>1</v>
      </c>
      <c r="L179" s="216">
        <f t="shared" si="56"/>
        <v>9.7443064175915168</v>
      </c>
      <c r="M179" s="216">
        <f t="shared" si="42"/>
        <v>9.734306417591517</v>
      </c>
      <c r="N179" s="41">
        <f t="shared" si="57"/>
        <v>0.14301545497696111</v>
      </c>
      <c r="O179" s="41">
        <f t="shared" si="58"/>
        <v>6.1574218785381154</v>
      </c>
      <c r="P179" s="229">
        <f t="shared" si="59"/>
        <v>194.41568851654242</v>
      </c>
      <c r="Q179" s="41">
        <f t="shared" si="60"/>
        <v>4086.156619154699</v>
      </c>
      <c r="R179" s="41">
        <f t="shared" si="61"/>
        <v>1303.944865514969</v>
      </c>
      <c r="S179" s="216">
        <f t="shared" si="43"/>
        <v>0.5089286144376759</v>
      </c>
      <c r="T179" s="216">
        <f t="shared" si="44"/>
        <v>0.29123149745977284</v>
      </c>
      <c r="U179" s="231">
        <f t="shared" si="62"/>
        <v>9.7043064175915177</v>
      </c>
      <c r="V179" s="231">
        <f t="shared" si="45"/>
        <v>9.7143064175915175</v>
      </c>
      <c r="W179" s="41">
        <f t="shared" si="63"/>
        <v>-0.13149520019469207</v>
      </c>
      <c r="X179" s="41">
        <f t="shared" si="64"/>
        <v>4060.530123153796</v>
      </c>
      <c r="Y179" s="41">
        <f t="shared" si="65"/>
        <v>193.61762049605389</v>
      </c>
      <c r="Z179" s="41">
        <f t="shared" si="66"/>
        <v>1303.3902487901455</v>
      </c>
      <c r="AA179" s="231">
        <f t="shared" si="46"/>
        <v>0.50595204851974429</v>
      </c>
      <c r="AB179" s="231">
        <f t="shared" si="67"/>
        <v>-0.26615878033844492</v>
      </c>
      <c r="AC179" s="41">
        <f t="shared" si="78"/>
        <v>0.29123149745977284</v>
      </c>
      <c r="AD179" s="41">
        <f t="shared" si="47"/>
        <v>6.8673890614330116E-2</v>
      </c>
      <c r="AE179" s="41">
        <f t="shared" si="69"/>
        <v>-6.4584775843087583E-3</v>
      </c>
      <c r="AF179" s="41">
        <f t="shared" si="48"/>
        <v>733.06790231975151</v>
      </c>
      <c r="AG179" s="41">
        <f t="shared" si="49"/>
        <v>699.55991006951751</v>
      </c>
      <c r="AH179" s="41">
        <f t="shared" si="70"/>
        <v>9.7451252390827587</v>
      </c>
      <c r="AI179" s="41">
        <f t="shared" si="50"/>
        <v>223.34648125230072</v>
      </c>
      <c r="AJ179" s="41">
        <f t="shared" si="71"/>
        <v>9.8576551149864269</v>
      </c>
      <c r="AK179" s="8">
        <f t="shared" si="74"/>
        <v>64.937647086871436</v>
      </c>
      <c r="AL179" s="42">
        <f t="shared" si="75"/>
        <v>2.8011472904666102</v>
      </c>
      <c r="AZ179" s="8"/>
    </row>
    <row r="180" spans="1:52" ht="15" x14ac:dyDescent="0.15">
      <c r="A180" s="40"/>
      <c r="B180" s="41">
        <f t="shared" si="77"/>
        <v>733.06790231975151</v>
      </c>
      <c r="C180" s="41">
        <f t="shared" si="77"/>
        <v>699.55991006951751</v>
      </c>
      <c r="D180" s="41">
        <f t="shared" si="77"/>
        <v>9.7451252390827587</v>
      </c>
      <c r="E180" s="41">
        <f t="shared" si="72"/>
        <v>16</v>
      </c>
      <c r="F180" s="41">
        <f t="shared" si="52"/>
        <v>16</v>
      </c>
      <c r="G180" s="41">
        <f t="shared" si="53"/>
        <v>4206.5539481073274</v>
      </c>
      <c r="H180" s="25">
        <f t="shared" si="79"/>
        <v>0.02</v>
      </c>
      <c r="I180" s="227">
        <f t="shared" si="54"/>
        <v>26.806393800187198</v>
      </c>
      <c r="J180" s="228">
        <f t="shared" si="76"/>
        <v>80</v>
      </c>
      <c r="K180" s="41">
        <f t="shared" si="55"/>
        <v>1</v>
      </c>
      <c r="L180" s="216">
        <f t="shared" si="56"/>
        <v>9.7651252390827583</v>
      </c>
      <c r="M180" s="216">
        <f t="shared" si="42"/>
        <v>9.7551252390827585</v>
      </c>
      <c r="N180" s="41">
        <f t="shared" si="57"/>
        <v>0.1433336933419298</v>
      </c>
      <c r="O180" s="41">
        <f t="shared" si="58"/>
        <v>6.1387071329072906</v>
      </c>
      <c r="P180" s="229">
        <f t="shared" si="59"/>
        <v>194.9702761404005</v>
      </c>
      <c r="Q180" s="41">
        <f t="shared" si="60"/>
        <v>4112.9443836929604</v>
      </c>
      <c r="R180" s="41">
        <f t="shared" si="61"/>
        <v>1304.32739044552</v>
      </c>
      <c r="S180" s="216">
        <f t="shared" si="43"/>
        <v>0.51367603901639314</v>
      </c>
      <c r="T180" s="216">
        <f t="shared" si="44"/>
        <v>0.29472883271478645</v>
      </c>
      <c r="U180" s="231">
        <f t="shared" si="62"/>
        <v>9.7251252390827592</v>
      </c>
      <c r="V180" s="231">
        <f t="shared" si="45"/>
        <v>9.735125239082759</v>
      </c>
      <c r="W180" s="41">
        <f t="shared" si="63"/>
        <v>-0.13176466321247915</v>
      </c>
      <c r="X180" s="41">
        <f t="shared" si="64"/>
        <v>4087.2080424577662</v>
      </c>
      <c r="Y180" s="41">
        <f t="shared" si="65"/>
        <v>194.17163785779621</v>
      </c>
      <c r="Z180" s="41">
        <f t="shared" si="66"/>
        <v>1303.7757850543792</v>
      </c>
      <c r="AA180" s="231">
        <f t="shared" si="46"/>
        <v>0.51067772989092153</v>
      </c>
      <c r="AB180" s="231">
        <f t="shared" si="67"/>
        <v>-0.2692799229904384</v>
      </c>
      <c r="AC180" s="41">
        <f t="shared" si="78"/>
        <v>0.29472883271478645</v>
      </c>
      <c r="AD180" s="41">
        <f t="shared" si="47"/>
        <v>6.7858986905954682E-2</v>
      </c>
      <c r="AE180" s="41">
        <f t="shared" si="69"/>
        <v>-2.7814296170277303E-3</v>
      </c>
      <c r="AF180" s="41">
        <f t="shared" si="48"/>
        <v>732.91650718037863</v>
      </c>
      <c r="AG180" s="41">
        <f t="shared" si="49"/>
        <v>699.26518123680273</v>
      </c>
      <c r="AH180" s="41">
        <f t="shared" si="70"/>
        <v>9.765945857435721</v>
      </c>
      <c r="AI180" s="41">
        <f t="shared" si="50"/>
        <v>225.96231197300528</v>
      </c>
      <c r="AJ180" s="41">
        <f t="shared" si="71"/>
        <v>9.9204224238678176</v>
      </c>
      <c r="AK180" s="8">
        <f t="shared" si="74"/>
        <v>65.882103261859129</v>
      </c>
      <c r="AL180" s="42">
        <f t="shared" si="75"/>
        <v>2.8192242754244505</v>
      </c>
      <c r="AZ180" s="8"/>
    </row>
    <row r="181" spans="1:52" ht="15" x14ac:dyDescent="0.15">
      <c r="A181" s="40"/>
      <c r="B181" s="41">
        <f t="shared" si="77"/>
        <v>732.91650718037863</v>
      </c>
      <c r="C181" s="41">
        <f t="shared" si="77"/>
        <v>699.26518123680273</v>
      </c>
      <c r="D181" s="41">
        <f t="shared" si="77"/>
        <v>9.765945857435721</v>
      </c>
      <c r="E181" s="41">
        <f t="shared" si="72"/>
        <v>16</v>
      </c>
      <c r="F181" s="41">
        <f t="shared" si="52"/>
        <v>16</v>
      </c>
      <c r="G181" s="41">
        <f t="shared" si="53"/>
        <v>4233.5183107347402</v>
      </c>
      <c r="H181" s="25">
        <f t="shared" si="79"/>
        <v>0.02</v>
      </c>
      <c r="I181" s="227">
        <f t="shared" si="54"/>
        <v>26.921060754860719</v>
      </c>
      <c r="J181" s="228">
        <f t="shared" si="76"/>
        <v>80</v>
      </c>
      <c r="K181" s="41">
        <f t="shared" si="55"/>
        <v>1</v>
      </c>
      <c r="L181" s="216">
        <f t="shared" si="56"/>
        <v>9.7859458574357205</v>
      </c>
      <c r="M181" s="216">
        <f t="shared" si="42"/>
        <v>9.7759458574357208</v>
      </c>
      <c r="N181" s="41">
        <f t="shared" si="57"/>
        <v>0.14365201133647076</v>
      </c>
      <c r="O181" s="41">
        <f t="shared" si="58"/>
        <v>6.1195909733091414</v>
      </c>
      <c r="P181" s="229">
        <f t="shared" si="59"/>
        <v>195.52530693296774</v>
      </c>
      <c r="Q181" s="41">
        <f t="shared" si="60"/>
        <v>4139.8490572529736</v>
      </c>
      <c r="R181" s="41">
        <f t="shared" si="61"/>
        <v>1304.7078772141422</v>
      </c>
      <c r="S181" s="216">
        <f t="shared" si="43"/>
        <v>0.51850007890615024</v>
      </c>
      <c r="T181" s="216">
        <f t="shared" si="44"/>
        <v>0.29834275156292572</v>
      </c>
      <c r="U181" s="231">
        <f t="shared" si="62"/>
        <v>9.7459458574357214</v>
      </c>
      <c r="V181" s="231">
        <f t="shared" si="45"/>
        <v>9.7559458574357212</v>
      </c>
      <c r="W181" s="41">
        <f t="shared" si="63"/>
        <v>-0.13203409732483351</v>
      </c>
      <c r="X181" s="41">
        <f t="shared" si="64"/>
        <v>4114.0026263555874</v>
      </c>
      <c r="Y181" s="41">
        <f t="shared" si="65"/>
        <v>194.72609914992478</v>
      </c>
      <c r="Z181" s="41">
        <f t="shared" si="66"/>
        <v>1304.1592599278592</v>
      </c>
      <c r="AA181" s="231">
        <f t="shared" si="46"/>
        <v>0.51547966773693743</v>
      </c>
      <c r="AB181" s="231">
        <f t="shared" si="67"/>
        <v>-0.27250476096253418</v>
      </c>
      <c r="AC181" s="41">
        <f t="shared" si="78"/>
        <v>0.29834275156292572</v>
      </c>
      <c r="AD181" s="41">
        <f t="shared" si="47"/>
        <v>6.7036989822029075E-2</v>
      </c>
      <c r="AE181" s="41">
        <f t="shared" si="69"/>
        <v>-2.7719995552533453E-3</v>
      </c>
      <c r="AF181" s="41">
        <f t="shared" si="48"/>
        <v>732.76181644015219</v>
      </c>
      <c r="AG181" s="41">
        <f t="shared" si="49"/>
        <v>698.9668384852398</v>
      </c>
      <c r="AH181" s="41">
        <f t="shared" si="70"/>
        <v>9.786768272712413</v>
      </c>
      <c r="AI181" s="41">
        <f t="shared" si="50"/>
        <v>228.66632199688837</v>
      </c>
      <c r="AJ181" s="41">
        <f t="shared" si="71"/>
        <v>9.9839408466447317</v>
      </c>
      <c r="AK181" s="8">
        <f t="shared" si="74"/>
        <v>66.844000481454316</v>
      </c>
      <c r="AL181" s="42">
        <f t="shared" si="75"/>
        <v>2.8375175811842017</v>
      </c>
      <c r="AZ181" s="8"/>
    </row>
    <row r="182" spans="1:52" ht="15" x14ac:dyDescent="0.15">
      <c r="A182" s="40"/>
      <c r="B182" s="41">
        <f t="shared" si="77"/>
        <v>732.76181644015219</v>
      </c>
      <c r="C182" s="41">
        <f t="shared" si="77"/>
        <v>698.9668384852398</v>
      </c>
      <c r="D182" s="41">
        <f t="shared" si="77"/>
        <v>9.786768272712413</v>
      </c>
      <c r="E182" s="41">
        <f t="shared" si="72"/>
        <v>16</v>
      </c>
      <c r="F182" s="41">
        <f t="shared" si="52"/>
        <v>16</v>
      </c>
      <c r="G182" s="41">
        <f t="shared" si="53"/>
        <v>4260.5999989968777</v>
      </c>
      <c r="H182" s="25">
        <f t="shared" si="79"/>
        <v>0.02</v>
      </c>
      <c r="I182" s="227">
        <f t="shared" si="54"/>
        <v>27.035982363929907</v>
      </c>
      <c r="J182" s="228">
        <f t="shared" si="76"/>
        <v>80</v>
      </c>
      <c r="K182" s="41">
        <f t="shared" si="55"/>
        <v>1</v>
      </c>
      <c r="L182" s="216">
        <f t="shared" si="56"/>
        <v>9.8067682727124126</v>
      </c>
      <c r="M182" s="216">
        <f t="shared" si="42"/>
        <v>9.7967682727124128</v>
      </c>
      <c r="N182" s="41">
        <f t="shared" si="57"/>
        <v>0.1439704089751217</v>
      </c>
      <c r="O182" s="41">
        <f t="shared" si="58"/>
        <v>6.1000586891765494</v>
      </c>
      <c r="P182" s="229">
        <f t="shared" si="59"/>
        <v>196.08078043752636</v>
      </c>
      <c r="Q182" s="41">
        <f t="shared" si="60"/>
        <v>4166.8709142160578</v>
      </c>
      <c r="R182" s="41">
        <f t="shared" si="61"/>
        <v>1305.0863413959044</v>
      </c>
      <c r="S182" s="216">
        <f t="shared" si="43"/>
        <v>0.5234037003735994</v>
      </c>
      <c r="T182" s="216">
        <f t="shared" si="44"/>
        <v>0.302080417090898</v>
      </c>
      <c r="U182" s="231">
        <f t="shared" si="62"/>
        <v>9.7667682727124134</v>
      </c>
      <c r="V182" s="231">
        <f t="shared" si="45"/>
        <v>9.7767682727124132</v>
      </c>
      <c r="W182" s="41">
        <f t="shared" si="63"/>
        <v>-0.13230350251902223</v>
      </c>
      <c r="X182" s="41">
        <f t="shared" si="64"/>
        <v>4140.9141491674172</v>
      </c>
      <c r="Y182" s="41">
        <f t="shared" si="65"/>
        <v>195.28100391305128</v>
      </c>
      <c r="Z182" s="41">
        <f t="shared" si="66"/>
        <v>1304.5406892187173</v>
      </c>
      <c r="AA182" s="231">
        <f t="shared" si="46"/>
        <v>0.52036081324139616</v>
      </c>
      <c r="AB182" s="231">
        <f t="shared" si="67"/>
        <v>-0.27583964398974109</v>
      </c>
      <c r="AC182" s="41">
        <f t="shared" si="78"/>
        <v>0.302080417090898</v>
      </c>
      <c r="AD182" s="41">
        <f t="shared" si="47"/>
        <v>6.6207535703917769E-2</v>
      </c>
      <c r="AE182" s="41">
        <f t="shared" si="69"/>
        <v>-2.7628984403482628E-3</v>
      </c>
      <c r="AF182" s="41">
        <f t="shared" si="48"/>
        <v>732.60370643203646</v>
      </c>
      <c r="AG182" s="41">
        <f t="shared" si="49"/>
        <v>698.6647580681489</v>
      </c>
      <c r="AH182" s="41">
        <f t="shared" si="70"/>
        <v>9.807592484975407</v>
      </c>
      <c r="AI182" s="41">
        <f t="shared" si="50"/>
        <v>231.46393269873354</v>
      </c>
      <c r="AJ182" s="41">
        <f t="shared" si="71"/>
        <v>10.048236383505492</v>
      </c>
      <c r="AK182" s="8">
        <f t="shared" si="74"/>
        <v>67.823907278809074</v>
      </c>
      <c r="AL182" s="42">
        <f t="shared" si="75"/>
        <v>2.8560346958001004</v>
      </c>
      <c r="AZ182" s="8"/>
    </row>
    <row r="183" spans="1:52" ht="15" x14ac:dyDescent="0.15">
      <c r="A183" s="40"/>
      <c r="B183" s="41">
        <f t="shared" si="77"/>
        <v>732.60370643203646</v>
      </c>
      <c r="C183" s="41">
        <f t="shared" si="77"/>
        <v>698.6647580681489</v>
      </c>
      <c r="D183" s="41">
        <f t="shared" si="77"/>
        <v>9.807592484975407</v>
      </c>
      <c r="E183" s="41">
        <f t="shared" si="72"/>
        <v>16</v>
      </c>
      <c r="F183" s="41">
        <f t="shared" si="52"/>
        <v>16</v>
      </c>
      <c r="G183" s="41">
        <f t="shared" si="53"/>
        <v>4287.7992874837864</v>
      </c>
      <c r="H183" s="25">
        <f t="shared" si="79"/>
        <v>0.02</v>
      </c>
      <c r="I183" s="227">
        <f t="shared" si="54"/>
        <v>27.151158691110052</v>
      </c>
      <c r="J183" s="228">
        <f t="shared" si="76"/>
        <v>80</v>
      </c>
      <c r="K183" s="41">
        <f t="shared" si="55"/>
        <v>1</v>
      </c>
      <c r="L183" s="216">
        <f t="shared" si="56"/>
        <v>9.8275924849754066</v>
      </c>
      <c r="M183" s="216">
        <f t="shared" si="42"/>
        <v>9.8175924849754068</v>
      </c>
      <c r="N183" s="41">
        <f t="shared" si="57"/>
        <v>0.14428888627227821</v>
      </c>
      <c r="O183" s="41">
        <f t="shared" si="58"/>
        <v>6.0800946654851371</v>
      </c>
      <c r="P183" s="229">
        <f t="shared" si="59"/>
        <v>196.63669619908225</v>
      </c>
      <c r="Q183" s="41">
        <f t="shared" si="60"/>
        <v>4194.0102290948735</v>
      </c>
      <c r="R183" s="41">
        <f t="shared" si="61"/>
        <v>1305.4627984106003</v>
      </c>
      <c r="S183" s="216">
        <f t="shared" si="43"/>
        <v>0.5283900657780336</v>
      </c>
      <c r="T183" s="216">
        <f t="shared" si="44"/>
        <v>0.30594963295316774</v>
      </c>
      <c r="U183" s="231">
        <f t="shared" si="62"/>
        <v>9.7875924849754075</v>
      </c>
      <c r="V183" s="231">
        <f t="shared" si="45"/>
        <v>9.7975924849754072</v>
      </c>
      <c r="W183" s="41">
        <f t="shared" si="63"/>
        <v>-0.1325728787824545</v>
      </c>
      <c r="X183" s="41">
        <f t="shared" si="64"/>
        <v>4167.9428853447407</v>
      </c>
      <c r="Y183" s="41">
        <f t="shared" si="65"/>
        <v>195.83635168952614</v>
      </c>
      <c r="Z183" s="41">
        <f t="shared" si="66"/>
        <v>1304.9200885769299</v>
      </c>
      <c r="AA183" s="231">
        <f t="shared" si="46"/>
        <v>0.52532431266341661</v>
      </c>
      <c r="AB183" s="231">
        <f t="shared" si="67"/>
        <v>-0.27929148747079102</v>
      </c>
      <c r="AC183" s="41">
        <f t="shared" si="78"/>
        <v>0.30594963295316774</v>
      </c>
      <c r="AD183" s="41">
        <f t="shared" si="47"/>
        <v>6.5370236947012245E-2</v>
      </c>
      <c r="AE183" s="41">
        <f t="shared" si="69"/>
        <v>-2.7541361050982369E-3</v>
      </c>
      <c r="AF183" s="41">
        <f t="shared" si="48"/>
        <v>732.44204568535554</v>
      </c>
      <c r="AG183" s="41">
        <f t="shared" si="49"/>
        <v>698.35880843519578</v>
      </c>
      <c r="AH183" s="41">
        <f t="shared" si="70"/>
        <v>9.8284184942878188</v>
      </c>
      <c r="AI183" s="41">
        <f t="shared" si="50"/>
        <v>234.36105059880765</v>
      </c>
      <c r="AJ183" s="41">
        <f t="shared" si="71"/>
        <v>10.113336675338493</v>
      </c>
      <c r="AK183" s="8">
        <f t="shared" si="74"/>
        <v>68.822425970755262</v>
      </c>
      <c r="AL183" s="42">
        <f t="shared" si="75"/>
        <v>2.874783579848005</v>
      </c>
      <c r="AZ183" s="8"/>
    </row>
    <row r="184" spans="1:52" ht="15" x14ac:dyDescent="0.15">
      <c r="A184" s="40"/>
      <c r="B184" s="41">
        <f t="shared" si="77"/>
        <v>732.44204568535554</v>
      </c>
      <c r="C184" s="41">
        <f t="shared" si="77"/>
        <v>698.35880843519578</v>
      </c>
      <c r="D184" s="41">
        <f t="shared" si="77"/>
        <v>9.8284184942878188</v>
      </c>
      <c r="E184" s="41">
        <f t="shared" si="72"/>
        <v>16</v>
      </c>
      <c r="F184" s="41">
        <f t="shared" si="52"/>
        <v>16</v>
      </c>
      <c r="G184" s="41">
        <f t="shared" si="53"/>
        <v>4315.1164509169203</v>
      </c>
      <c r="H184" s="25">
        <f t="shared" si="79"/>
        <v>0.02</v>
      </c>
      <c r="I184" s="227">
        <f t="shared" si="54"/>
        <v>27.266589800127804</v>
      </c>
      <c r="J184" s="228">
        <f t="shared" si="76"/>
        <v>80</v>
      </c>
      <c r="K184" s="41">
        <f t="shared" si="55"/>
        <v>1</v>
      </c>
      <c r="L184" s="216">
        <f t="shared" si="56"/>
        <v>9.8484184942878183</v>
      </c>
      <c r="M184" s="216">
        <f t="shared" si="42"/>
        <v>9.8384184942878186</v>
      </c>
      <c r="N184" s="41">
        <f t="shared" si="57"/>
        <v>0.14460744324247798</v>
      </c>
      <c r="O184" s="41">
        <f t="shared" si="58"/>
        <v>6.0596823018708923</v>
      </c>
      <c r="P184" s="229">
        <f t="shared" si="59"/>
        <v>197.1930537643552</v>
      </c>
      <c r="Q184" s="41">
        <f t="shared" si="60"/>
        <v>4221.2672765334455</v>
      </c>
      <c r="R184" s="41">
        <f t="shared" si="61"/>
        <v>1305.8372635246608</v>
      </c>
      <c r="S184" s="216">
        <f t="shared" si="43"/>
        <v>0.53346255182044089</v>
      </c>
      <c r="T184" s="216">
        <f t="shared" si="44"/>
        <v>0.30995891928234243</v>
      </c>
      <c r="U184" s="231">
        <f t="shared" si="62"/>
        <v>9.8084184942878192</v>
      </c>
      <c r="V184" s="231">
        <f t="shared" si="45"/>
        <v>9.818418494287819</v>
      </c>
      <c r="W184" s="41">
        <f t="shared" si="63"/>
        <v>-0.13284222610234053</v>
      </c>
      <c r="X184" s="41">
        <f t="shared" si="64"/>
        <v>4195.0891094704039</v>
      </c>
      <c r="Y184" s="41">
        <f t="shared" si="65"/>
        <v>196.39214202342839</v>
      </c>
      <c r="Z184" s="41">
        <f t="shared" si="66"/>
        <v>1305.297473496269</v>
      </c>
      <c r="AA184" s="231">
        <f t="shared" si="46"/>
        <v>0.53037352549115901</v>
      </c>
      <c r="AB184" s="231">
        <f t="shared" si="67"/>
        <v>-0.28286783925730258</v>
      </c>
      <c r="AC184" s="41">
        <f t="shared" si="78"/>
        <v>0.30995891928234243</v>
      </c>
      <c r="AD184" s="41">
        <f t="shared" si="47"/>
        <v>6.4524679742420793E-2</v>
      </c>
      <c r="AE184" s="41">
        <f t="shared" si="69"/>
        <v>-2.7457232133647298E-3</v>
      </c>
      <c r="AF184" s="41">
        <f t="shared" si="48"/>
        <v>732.27669420931568</v>
      </c>
      <c r="AG184" s="41">
        <f t="shared" si="49"/>
        <v>698.04884951591339</v>
      </c>
      <c r="AH184" s="41">
        <f t="shared" si="70"/>
        <v>9.8492463007133964</v>
      </c>
      <c r="AI184" s="41">
        <f t="shared" si="50"/>
        <v>237.36412487243197</v>
      </c>
      <c r="AJ184" s="41">
        <f t="shared" si="71"/>
        <v>10.179271154469724</v>
      </c>
      <c r="AK184" s="8">
        <f t="shared" si="74"/>
        <v>69.840195696257481</v>
      </c>
      <c r="AL184" s="42">
        <f t="shared" si="75"/>
        <v>2.8937727098377994</v>
      </c>
      <c r="AZ184" s="8"/>
    </row>
    <row r="185" spans="1:52" ht="15" x14ac:dyDescent="0.15">
      <c r="A185" s="40"/>
      <c r="B185" s="41">
        <f t="shared" si="77"/>
        <v>732.27669420931568</v>
      </c>
      <c r="C185" s="41">
        <f t="shared" si="77"/>
        <v>698.04884951591339</v>
      </c>
      <c r="D185" s="41">
        <f t="shared" si="77"/>
        <v>9.8492463007133964</v>
      </c>
      <c r="E185" s="41">
        <f t="shared" si="72"/>
        <v>16</v>
      </c>
      <c r="F185" s="41">
        <f t="shared" si="52"/>
        <v>16</v>
      </c>
      <c r="G185" s="41">
        <f t="shared" si="53"/>
        <v>4342.5517641492725</v>
      </c>
      <c r="H185" s="25">
        <f t="shared" si="79"/>
        <v>0.02</v>
      </c>
      <c r="I185" s="227">
        <f t="shared" si="54"/>
        <v>27.382275754721832</v>
      </c>
      <c r="J185" s="228">
        <f t="shared" si="76"/>
        <v>80</v>
      </c>
      <c r="K185" s="41">
        <f t="shared" si="55"/>
        <v>1</v>
      </c>
      <c r="L185" s="216">
        <f t="shared" si="56"/>
        <v>9.8692463007133959</v>
      </c>
      <c r="M185" s="216">
        <f t="shared" si="42"/>
        <v>9.8592463007133961</v>
      </c>
      <c r="N185" s="41">
        <f t="shared" si="57"/>
        <v>0.14492607990008821</v>
      </c>
      <c r="O185" s="41">
        <f t="shared" si="58"/>
        <v>6.0388039221629262</v>
      </c>
      <c r="P185" s="229">
        <f t="shared" si="59"/>
        <v>197.74985268177173</v>
      </c>
      <c r="Q185" s="41">
        <f t="shared" si="60"/>
        <v>4248.6423313073292</v>
      </c>
      <c r="R185" s="41">
        <f t="shared" si="61"/>
        <v>1306.2097518530366</v>
      </c>
      <c r="S185" s="216">
        <f t="shared" si="43"/>
        <v>0.53862477001101583</v>
      </c>
      <c r="T185" s="216">
        <f t="shared" si="44"/>
        <v>0.31411759990571769</v>
      </c>
      <c r="U185" s="231">
        <f t="shared" si="62"/>
        <v>9.8292463007133968</v>
      </c>
      <c r="V185" s="231">
        <f t="shared" si="45"/>
        <v>9.8392463007133966</v>
      </c>
      <c r="W185" s="41">
        <f t="shared" si="63"/>
        <v>-0.13311154446608953</v>
      </c>
      <c r="X185" s="41">
        <f t="shared" si="64"/>
        <v>4222.3530962587656</v>
      </c>
      <c r="Y185" s="41">
        <f t="shared" si="65"/>
        <v>196.94837446055826</v>
      </c>
      <c r="Z185" s="41">
        <f t="shared" si="66"/>
        <v>1305.6728593162306</v>
      </c>
      <c r="AA185" s="231">
        <f t="shared" si="46"/>
        <v>0.535512044802125</v>
      </c>
      <c r="AB185" s="231">
        <f t="shared" si="67"/>
        <v>-0.28657695635914415</v>
      </c>
      <c r="AC185" s="41">
        <f t="shared" si="78"/>
        <v>0.31411759990571769</v>
      </c>
      <c r="AD185" s="41">
        <f t="shared" si="47"/>
        <v>6.367042154276932E-2</v>
      </c>
      <c r="AE185" s="41">
        <f t="shared" si="69"/>
        <v>-2.737671338004784E-3</v>
      </c>
      <c r="AF185" s="41">
        <f t="shared" si="48"/>
        <v>732.10750268931008</v>
      </c>
      <c r="AG185" s="41">
        <f t="shared" si="49"/>
        <v>697.73473191600772</v>
      </c>
      <c r="AH185" s="41">
        <f t="shared" si="70"/>
        <v>9.8700759043163693</v>
      </c>
      <c r="AI185" s="41">
        <f t="shared" si="50"/>
        <v>240.48021342674792</v>
      </c>
      <c r="AJ185" s="41">
        <f t="shared" si="71"/>
        <v>10.246071213754933</v>
      </c>
      <c r="AK185" s="8">
        <f t="shared" si="74"/>
        <v>70.877895821335258</v>
      </c>
      <c r="AL185" s="42">
        <f t="shared" si="75"/>
        <v>2.9130111269119392</v>
      </c>
      <c r="AZ185" s="8"/>
    </row>
    <row r="186" spans="1:52" ht="15" x14ac:dyDescent="0.15">
      <c r="A186" s="40"/>
      <c r="B186" s="41">
        <f t="shared" si="77"/>
        <v>732.10750268931008</v>
      </c>
      <c r="C186" s="41">
        <f t="shared" si="77"/>
        <v>697.73473191600772</v>
      </c>
      <c r="D186" s="41">
        <f t="shared" si="77"/>
        <v>9.8700759043163693</v>
      </c>
      <c r="E186" s="41">
        <f t="shared" si="72"/>
        <v>16</v>
      </c>
      <c r="F186" s="41">
        <f t="shared" si="52"/>
        <v>16</v>
      </c>
      <c r="G186" s="41">
        <f t="shared" si="53"/>
        <v>4370.1055021652855</v>
      </c>
      <c r="H186" s="25">
        <f t="shared" si="79"/>
        <v>0.02</v>
      </c>
      <c r="I186" s="227">
        <f t="shared" si="54"/>
        <v>27.498216618641891</v>
      </c>
      <c r="J186" s="228">
        <f t="shared" si="76"/>
        <v>80</v>
      </c>
      <c r="K186" s="41">
        <f t="shared" si="55"/>
        <v>1</v>
      </c>
      <c r="L186" s="216">
        <f t="shared" si="56"/>
        <v>9.8900759043163688</v>
      </c>
      <c r="M186" s="216">
        <f t="shared" si="42"/>
        <v>9.8800759043163691</v>
      </c>
      <c r="N186" s="41">
        <f t="shared" si="57"/>
        <v>0.14524479625976028</v>
      </c>
      <c r="O186" s="41">
        <f t="shared" si="58"/>
        <v>6.0174406729035521</v>
      </c>
      <c r="P186" s="229">
        <f t="shared" si="59"/>
        <v>198.30709250145162</v>
      </c>
      <c r="Q186" s="41">
        <f t="shared" si="60"/>
        <v>4276.1356683234726</v>
      </c>
      <c r="R186" s="41">
        <f t="shared" si="61"/>
        <v>1306.5802783610509</v>
      </c>
      <c r="S186" s="216">
        <f t="shared" si="43"/>
        <v>0.54388058969161113</v>
      </c>
      <c r="T186" s="216">
        <f t="shared" si="44"/>
        <v>0.31843590291752372</v>
      </c>
      <c r="U186" s="231">
        <f t="shared" si="62"/>
        <v>9.8500759043163697</v>
      </c>
      <c r="V186" s="231">
        <f t="shared" si="45"/>
        <v>9.8600759043163695</v>
      </c>
      <c r="W186" s="41">
        <f t="shared" si="63"/>
        <v>-0.13338083386092592</v>
      </c>
      <c r="X186" s="41">
        <f t="shared" si="64"/>
        <v>4249.7351205555678</v>
      </c>
      <c r="Y186" s="41">
        <f t="shared" si="65"/>
        <v>197.5050485484239</v>
      </c>
      <c r="Z186" s="41">
        <f t="shared" si="66"/>
        <v>1306.0462612239248</v>
      </c>
      <c r="AA186" s="231">
        <f t="shared" si="46"/>
        <v>0.54074372016494465</v>
      </c>
      <c r="AB186" s="231">
        <f t="shared" si="67"/>
        <v>-0.29042789335146479</v>
      </c>
      <c r="AC186" s="41">
        <f t="shared" si="78"/>
        <v>0.31843590291752372</v>
      </c>
      <c r="AD186" s="41">
        <f t="shared" si="47"/>
        <v>6.2806988209429662E-2</v>
      </c>
      <c r="AE186" s="41">
        <f t="shared" si="69"/>
        <v>-2.7299930503457605E-3</v>
      </c>
      <c r="AF186" s="41">
        <f t="shared" si="48"/>
        <v>731.9343115826523</v>
      </c>
      <c r="AG186" s="41">
        <f t="shared" si="49"/>
        <v>697.41629601309023</v>
      </c>
      <c r="AH186" s="41">
        <f t="shared" si="70"/>
        <v>9.8909073051615728</v>
      </c>
      <c r="AI186" s="41">
        <f t="shared" si="50"/>
        <v>243.71705909794045</v>
      </c>
      <c r="AJ186" s="41">
        <f t="shared" si="71"/>
        <v>10.313770396837693</v>
      </c>
      <c r="AK186" s="8">
        <f t="shared" si="74"/>
        <v>71.936249766274287</v>
      </c>
      <c r="AL186" s="42">
        <f t="shared" si="75"/>
        <v>2.9325084916397746</v>
      </c>
      <c r="AZ186" s="8"/>
    </row>
    <row r="187" spans="1:52" ht="15" x14ac:dyDescent="0.15">
      <c r="A187" s="40"/>
      <c r="B187" s="41">
        <f t="shared" si="77"/>
        <v>731.9343115826523</v>
      </c>
      <c r="C187" s="41">
        <f t="shared" si="77"/>
        <v>697.41629601309023</v>
      </c>
      <c r="D187" s="41">
        <f t="shared" si="77"/>
        <v>9.8909073051615728</v>
      </c>
      <c r="E187" s="41">
        <f t="shared" si="72"/>
        <v>16</v>
      </c>
      <c r="F187" s="41">
        <f t="shared" si="52"/>
        <v>16</v>
      </c>
      <c r="G187" s="41">
        <f t="shared" si="53"/>
        <v>4397.7779400810086</v>
      </c>
      <c r="H187" s="25">
        <f t="shared" si="79"/>
        <v>0.02</v>
      </c>
      <c r="I187" s="227">
        <f t="shared" si="54"/>
        <v>27.614412455649656</v>
      </c>
      <c r="J187" s="228">
        <f t="shared" si="76"/>
        <v>80</v>
      </c>
      <c r="K187" s="41">
        <f t="shared" si="55"/>
        <v>1</v>
      </c>
      <c r="L187" s="216">
        <f t="shared" si="56"/>
        <v>9.9109073051615724</v>
      </c>
      <c r="M187" s="216">
        <f t="shared" si="42"/>
        <v>9.9009073051615726</v>
      </c>
      <c r="N187" s="41">
        <f t="shared" si="57"/>
        <v>0.1455635923359182</v>
      </c>
      <c r="O187" s="41">
        <f t="shared" si="58"/>
        <v>5.9955724091695632</v>
      </c>
      <c r="P187" s="229">
        <f t="shared" si="59"/>
        <v>198.86477277520189</v>
      </c>
      <c r="Q187" s="41">
        <f t="shared" si="60"/>
        <v>4303.7475626204168</v>
      </c>
      <c r="R187" s="41">
        <f t="shared" si="61"/>
        <v>1306.9488578662297</v>
      </c>
      <c r="S187" s="216">
        <f t="shared" si="43"/>
        <v>0.54923416401150082</v>
      </c>
      <c r="T187" s="216">
        <f t="shared" si="44"/>
        <v>0.3229250770895426</v>
      </c>
      <c r="U187" s="231">
        <f t="shared" si="62"/>
        <v>9.8709073051615732</v>
      </c>
      <c r="V187" s="231">
        <f t="shared" si="45"/>
        <v>9.880907305161573</v>
      </c>
      <c r="W187" s="41">
        <f t="shared" si="63"/>
        <v>-0.13365009427420205</v>
      </c>
      <c r="X187" s="41">
        <f t="shared" si="64"/>
        <v>4277.2354573381372</v>
      </c>
      <c r="Y187" s="41">
        <f t="shared" si="65"/>
        <v>198.06216383623513</v>
      </c>
      <c r="Z187" s="41">
        <f t="shared" si="66"/>
        <v>1306.4176942559475</v>
      </c>
      <c r="AA187" s="231">
        <f t="shared" si="46"/>
        <v>0.54607268347890692</v>
      </c>
      <c r="AB187" s="231">
        <f t="shared" si="67"/>
        <v>-0.2944306046582495</v>
      </c>
      <c r="AC187" s="41">
        <f t="shared" si="78"/>
        <v>0.3229250770895426</v>
      </c>
      <c r="AD187" s="41">
        <f t="shared" si="47"/>
        <v>6.1933870792122724E-2</v>
      </c>
      <c r="AE187" s="41">
        <f t="shared" si="69"/>
        <v>-2.722702018128134E-3</v>
      </c>
      <c r="AF187" s="41">
        <f t="shared" si="48"/>
        <v>731.75695009789865</v>
      </c>
      <c r="AG187" s="41">
        <f t="shared" si="49"/>
        <v>697.09337093600072</v>
      </c>
      <c r="AH187" s="41">
        <f t="shared" si="70"/>
        <v>9.9117405033143839</v>
      </c>
      <c r="AI187" s="41">
        <f t="shared" si="50"/>
        <v>247.0831778504029</v>
      </c>
      <c r="AJ187" s="41">
        <f t="shared" si="71"/>
        <v>10.38240461290725</v>
      </c>
      <c r="AK187" s="8">
        <f t="shared" si="74"/>
        <v>73.016029321290816</v>
      </c>
      <c r="AL187" s="42">
        <f t="shared" si="75"/>
        <v>2.9522751458678069</v>
      </c>
      <c r="AZ187" s="8"/>
    </row>
    <row r="188" spans="1:52" ht="15" x14ac:dyDescent="0.15">
      <c r="A188" s="40"/>
      <c r="B188" s="41">
        <f t="shared" si="77"/>
        <v>731.75695009789865</v>
      </c>
      <c r="C188" s="41">
        <f t="shared" si="77"/>
        <v>697.09337093600072</v>
      </c>
      <c r="D188" s="41">
        <f t="shared" si="77"/>
        <v>9.9117405033143839</v>
      </c>
      <c r="E188" s="41">
        <f t="shared" si="72"/>
        <v>16</v>
      </c>
      <c r="F188" s="41">
        <f t="shared" si="52"/>
        <v>16</v>
      </c>
      <c r="G188" s="41">
        <f t="shared" si="53"/>
        <v>4425.5693531440847</v>
      </c>
      <c r="H188" s="25">
        <f t="shared" si="79"/>
        <v>0.02</v>
      </c>
      <c r="I188" s="227">
        <f t="shared" si="54"/>
        <v>27.730863329518343</v>
      </c>
      <c r="J188" s="228">
        <f t="shared" si="76"/>
        <v>80</v>
      </c>
      <c r="K188" s="41">
        <f t="shared" si="55"/>
        <v>1</v>
      </c>
      <c r="L188" s="216">
        <f t="shared" si="56"/>
        <v>9.9317405033143835</v>
      </c>
      <c r="M188" s="216">
        <f t="shared" si="42"/>
        <v>9.9217405033143837</v>
      </c>
      <c r="N188" s="41">
        <f t="shared" si="57"/>
        <v>0.14588246814305705</v>
      </c>
      <c r="O188" s="41">
        <f t="shared" si="58"/>
        <v>5.9731775656946695</v>
      </c>
      <c r="P188" s="229">
        <f t="shared" si="59"/>
        <v>199.42289305650601</v>
      </c>
      <c r="Q188" s="41">
        <f t="shared" si="60"/>
        <v>4331.4782893682732</v>
      </c>
      <c r="R188" s="41">
        <f t="shared" si="61"/>
        <v>1307.3155050401017</v>
      </c>
      <c r="S188" s="216">
        <f t="shared" si="43"/>
        <v>0.5546899593298612</v>
      </c>
      <c r="T188" s="216">
        <f t="shared" si="44"/>
        <v>0.32759752716000123</v>
      </c>
      <c r="U188" s="231">
        <f t="shared" si="62"/>
        <v>9.8917405033143844</v>
      </c>
      <c r="V188" s="231">
        <f t="shared" si="45"/>
        <v>9.9017405033143842</v>
      </c>
      <c r="W188" s="41">
        <f t="shared" si="63"/>
        <v>-0.13391932569328446</v>
      </c>
      <c r="X188" s="41">
        <f t="shared" si="64"/>
        <v>4304.8543817153577</v>
      </c>
      <c r="Y188" s="41">
        <f t="shared" si="65"/>
        <v>198.61971987489224</v>
      </c>
      <c r="Z188" s="41">
        <f t="shared" si="66"/>
        <v>1306.7871733002205</v>
      </c>
      <c r="AA188" s="231">
        <f t="shared" si="46"/>
        <v>0.55150337822213968</v>
      </c>
      <c r="AB188" s="231">
        <f t="shared" si="67"/>
        <v>-0.298596063360349</v>
      </c>
      <c r="AC188" s="41">
        <f t="shared" si="78"/>
        <v>0.32759752716000123</v>
      </c>
      <c r="AD188" s="41">
        <f t="shared" si="47"/>
        <v>6.1050521880868291E-2</v>
      </c>
      <c r="AE188" s="41">
        <f t="shared" si="69"/>
        <v>-2.715813118511021E-3</v>
      </c>
      <c r="AF188" s="41">
        <f t="shared" si="48"/>
        <v>731.57523503888171</v>
      </c>
      <c r="AG188" s="41">
        <f t="shared" si="49"/>
        <v>696.76577340884069</v>
      </c>
      <c r="AH188" s="41">
        <f t="shared" si="70"/>
        <v>9.9325754988407375</v>
      </c>
      <c r="AI188" s="41">
        <f t="shared" si="50"/>
        <v>250.58796128173529</v>
      </c>
      <c r="AJ188" s="41">
        <f t="shared" si="71"/>
        <v>10.452012379929954</v>
      </c>
      <c r="AK188" s="8">
        <f t="shared" si="74"/>
        <v>74.118059529465512</v>
      </c>
      <c r="AL188" s="42">
        <f t="shared" si="75"/>
        <v>2.9723221827703457</v>
      </c>
      <c r="AZ188" s="8"/>
    </row>
    <row r="189" spans="1:52" ht="15" x14ac:dyDescent="0.15">
      <c r="A189" s="40"/>
      <c r="B189" s="41">
        <f t="shared" si="77"/>
        <v>731.57523503888171</v>
      </c>
      <c r="C189" s="41">
        <f t="shared" si="77"/>
        <v>696.76577340884069</v>
      </c>
      <c r="D189" s="41">
        <f t="shared" si="77"/>
        <v>9.9325754988407375</v>
      </c>
      <c r="E189" s="41">
        <f t="shared" si="72"/>
        <v>16</v>
      </c>
      <c r="F189" s="41">
        <f t="shared" si="52"/>
        <v>16</v>
      </c>
      <c r="G189" s="41">
        <f t="shared" si="53"/>
        <v>4453.4800167338353</v>
      </c>
      <c r="H189" s="25">
        <f t="shared" si="79"/>
        <v>0.02</v>
      </c>
      <c r="I189" s="227">
        <f t="shared" si="54"/>
        <v>27.847569304032824</v>
      </c>
      <c r="J189" s="228">
        <f t="shared" si="76"/>
        <v>80</v>
      </c>
      <c r="K189" s="41">
        <f t="shared" si="55"/>
        <v>1</v>
      </c>
      <c r="L189" s="216">
        <f t="shared" si="56"/>
        <v>9.9525754988407371</v>
      </c>
      <c r="M189" s="216">
        <f t="shared" ref="M189:M208" si="80">(D189+L189)/2</f>
        <v>9.9425754988407373</v>
      </c>
      <c r="N189" s="41">
        <f t="shared" si="57"/>
        <v>0.1462014236957998</v>
      </c>
      <c r="O189" s="41">
        <f t="shared" si="58"/>
        <v>5.9502330109094643</v>
      </c>
      <c r="P189" s="229">
        <f t="shared" si="59"/>
        <v>199.9814529005148</v>
      </c>
      <c r="Q189" s="41">
        <f t="shared" si="60"/>
        <v>4359.3281238687932</v>
      </c>
      <c r="R189" s="41">
        <f t="shared" si="61"/>
        <v>1307.6802344099731</v>
      </c>
      <c r="S189" s="216">
        <f t="shared" ref="S189:S208" si="81">Q189/O189/R189</f>
        <v>0.56025278861049854</v>
      </c>
      <c r="T189" s="216">
        <f t="shared" ref="T189:T208" si="82">N189/(1-S189)</f>
        <v>0.33246697172640721</v>
      </c>
      <c r="U189" s="231">
        <f t="shared" si="62"/>
        <v>9.912575498840738</v>
      </c>
      <c r="V189" s="231">
        <f t="shared" ref="V189:V208" si="83">(D189+U189)/2</f>
        <v>9.9225754988407378</v>
      </c>
      <c r="W189" s="41">
        <f t="shared" si="63"/>
        <v>-0.13418852810542603</v>
      </c>
      <c r="X189" s="41">
        <f t="shared" si="64"/>
        <v>4332.5921689277402</v>
      </c>
      <c r="Y189" s="41">
        <f t="shared" si="65"/>
        <v>199.17771621697736</v>
      </c>
      <c r="Z189" s="41">
        <f t="shared" si="66"/>
        <v>1307.1547130978056</v>
      </c>
      <c r="AA189" s="231">
        <f t="shared" ref="AA189:AA208" si="84">X189/O189/Z189</f>
        <v>0.55704059267097561</v>
      </c>
      <c r="AB189" s="231">
        <f t="shared" si="67"/>
        <v>-0.30293639978110359</v>
      </c>
      <c r="AC189" s="41">
        <f t="shared" si="78"/>
        <v>0.33246697172640721</v>
      </c>
      <c r="AD189" s="41">
        <f t="shared" ref="AD189:AD208" si="85">H189/AC189*K189</f>
        <v>6.0156351459952975E-2</v>
      </c>
      <c r="AE189" s="41">
        <f t="shared" si="69"/>
        <v>-2.7093425640187184E-3</v>
      </c>
      <c r="AF189" s="41">
        <f t="shared" ref="AF189:AF208" si="86">B189-(AC189-N189)</f>
        <v>731.38896949085108</v>
      </c>
      <c r="AG189" s="41">
        <f t="shared" ref="AG189:AG208" si="87">C189-AC189</f>
        <v>696.43330643711431</v>
      </c>
      <c r="AH189" s="41">
        <f t="shared" si="70"/>
        <v>9.9534122918070747</v>
      </c>
      <c r="AI189" s="41">
        <f t="shared" ref="AI189:AI208" si="88">AC189/R189*1000000</f>
        <v>254.24179625718415</v>
      </c>
      <c r="AJ189" s="41">
        <f t="shared" si="71"/>
        <v>10.522635101112504</v>
      </c>
      <c r="AK189" s="8">
        <f t="shared" si="74"/>
        <v>75.243224231269608</v>
      </c>
      <c r="AL189" s="42">
        <f t="shared" si="75"/>
        <v>2.9926615264709202</v>
      </c>
      <c r="AZ189" s="8"/>
    </row>
    <row r="190" spans="1:52" ht="15" x14ac:dyDescent="0.15">
      <c r="A190" s="40"/>
      <c r="B190" s="41">
        <f t="shared" ref="B190:D208" si="89">AF189</f>
        <v>731.38896949085108</v>
      </c>
      <c r="C190" s="41">
        <f t="shared" si="89"/>
        <v>696.43330643711431</v>
      </c>
      <c r="D190" s="41">
        <f t="shared" si="89"/>
        <v>9.9534122918070747</v>
      </c>
      <c r="E190" s="41">
        <f t="shared" si="72"/>
        <v>16</v>
      </c>
      <c r="F190" s="41">
        <f t="shared" ref="F190:F208" si="90">(E190+E189)/2</f>
        <v>16</v>
      </c>
      <c r="G190" s="41">
        <f t="shared" ref="G190:G208" si="91">F190*$S$53*$C$55*(B190-C190+N190)^1.5</f>
        <v>4481.5102063612067</v>
      </c>
      <c r="H190" s="25">
        <f t="shared" si="79"/>
        <v>0.02</v>
      </c>
      <c r="I190" s="227">
        <f t="shared" ref="I190:I208" si="92">(B190-C190)*B$19</f>
        <v>27.964530442989417</v>
      </c>
      <c r="J190" s="228">
        <f t="shared" si="76"/>
        <v>80</v>
      </c>
      <c r="K190" s="41">
        <f t="shared" ref="K190:K208" si="93">IF((1-S189-0.015)&gt;0,1,-1)</f>
        <v>1</v>
      </c>
      <c r="L190" s="216">
        <f t="shared" ref="L190:L208" si="94">D190+K190*H190</f>
        <v>9.9734122918070742</v>
      </c>
      <c r="M190" s="216">
        <f t="shared" si="80"/>
        <v>9.9634122918070744</v>
      </c>
      <c r="N190" s="41">
        <f t="shared" ref="N190:N208" si="95">2*($P$53*M190/$S$52/$S$51)^2-(B190-C190)*2</f>
        <v>0.14652045900858468</v>
      </c>
      <c r="O190" s="41">
        <f t="shared" ref="O190:O208" si="96">wh(B190,$F$51,$F$52,$F$53)</f>
        <v>5.9267138810447957</v>
      </c>
      <c r="P190" s="229">
        <f t="shared" ref="P190:P208" si="97">$C$54*$L$55*$L$55*M190*M190/(($B$19*(B190-C190))^0.333)*1000</f>
        <v>200.54045186403621</v>
      </c>
      <c r="Q190" s="41">
        <f t="shared" ref="Q190:Q208" si="98">M190/$S$54*(B190-C190+N190/2)*E190-$C$53</f>
        <v>4387.2973415553415</v>
      </c>
      <c r="R190" s="41">
        <f t="shared" ref="R190:R208" si="99">rate1(1,$L$52,$L$51,$L$54,L190,$L$53,$L$50,P190)</f>
        <v>1308.0430603606781</v>
      </c>
      <c r="S190" s="216">
        <f t="shared" si="81"/>
        <v>0.56592784948745367</v>
      </c>
      <c r="T190" s="216">
        <f t="shared" si="82"/>
        <v>0.33754862834571481</v>
      </c>
      <c r="U190" s="231">
        <f t="shared" ref="U190:U208" si="100">D190-K190*H190</f>
        <v>9.9334122918070751</v>
      </c>
      <c r="V190" s="231">
        <f t="shared" si="83"/>
        <v>9.9434122918070749</v>
      </c>
      <c r="W190" s="41">
        <f t="shared" ref="W190:W208" si="101">2*($P$53*V190/$S$52/$S$51)^2-(B190-C190)*2</f>
        <v>-0.13445770149805014</v>
      </c>
      <c r="X190" s="41">
        <f t="shared" ref="X190:X208" si="102">V190/$S$54*(B190-C190+W190/2)*F190-$C$53</f>
        <v>4360.4490943474011</v>
      </c>
      <c r="Y190" s="41">
        <f t="shared" ref="Y190:Y208" si="103">$C$54*$L$55*$L$55*V190*V190/(($B$19*(B190-C190))^0.333)*1000</f>
        <v>199.73615241674366</v>
      </c>
      <c r="Z190" s="41">
        <f t="shared" ref="Z190:Z208" si="104">rate1(1,$L$52,$L$51,$L$54,U190,$L$53,$L$50,Y190)</f>
        <v>1307.5203282446907</v>
      </c>
      <c r="AA190" s="231">
        <f t="shared" si="84"/>
        <v>0.56268949776554233</v>
      </c>
      <c r="AB190" s="231">
        <f t="shared" ref="AB190:AB208" si="105">W190/(1-AA190)</f>
        <v>-0.307465063864308</v>
      </c>
      <c r="AC190" s="41">
        <f t="shared" ref="AC190:AC208" si="106">delta_z(N190,S190,H190,AE189,AB190)</f>
        <v>0.33754862834571481</v>
      </c>
      <c r="AD190" s="41">
        <f t="shared" si="85"/>
        <v>5.9250722178957126E-2</v>
      </c>
      <c r="AE190" s="41">
        <f t="shared" ref="AE190:AE208" si="107">(AD190-AD189)/(AC190+AC189)*2</f>
        <v>-2.703308045061535E-3</v>
      </c>
      <c r="AF190" s="41">
        <f t="shared" si="86"/>
        <v>731.19794132151401</v>
      </c>
      <c r="AG190" s="41">
        <f t="shared" si="87"/>
        <v>696.09575780876855</v>
      </c>
      <c r="AH190" s="41">
        <f t="shared" ref="AH190:AH208" si="108">$S$54*$S$53*$C$55*SQRT(AF190-AG190)</f>
        <v>9.9742508822804297</v>
      </c>
      <c r="AI190" s="41">
        <f t="shared" si="88"/>
        <v>258.05620516241999</v>
      </c>
      <c r="AJ190" s="41">
        <f t="shared" ref="AJ190:AJ208" si="109">AJ189+AI190/3600</f>
        <v>10.594317380324288</v>
      </c>
      <c r="AK190" s="8">
        <f t="shared" si="74"/>
        <v>76.392472384154615</v>
      </c>
      <c r="AL190" s="42">
        <f t="shared" si="75"/>
        <v>3.0133060228839139</v>
      </c>
      <c r="AZ190" s="8"/>
    </row>
    <row r="191" spans="1:52" ht="15" x14ac:dyDescent="0.15">
      <c r="A191" s="40"/>
      <c r="B191" s="41">
        <f t="shared" si="89"/>
        <v>731.19794132151401</v>
      </c>
      <c r="C191" s="41">
        <f t="shared" si="89"/>
        <v>696.09575780876855</v>
      </c>
      <c r="D191" s="41">
        <f t="shared" si="89"/>
        <v>9.9742508822804297</v>
      </c>
      <c r="E191" s="41">
        <f t="shared" ref="E191:E208" si="110">CalBreachWidth(C191,B191,I191,E190)</f>
        <v>16</v>
      </c>
      <c r="F191" s="41">
        <f t="shared" si="90"/>
        <v>16</v>
      </c>
      <c r="G191" s="41">
        <f t="shared" si="91"/>
        <v>4509.6601976689844</v>
      </c>
      <c r="H191" s="25">
        <f t="shared" ref="H191:H208" si="111">dv(S190)</f>
        <v>0.02</v>
      </c>
      <c r="I191" s="227">
        <f t="shared" si="92"/>
        <v>28.081746810196364</v>
      </c>
      <c r="J191" s="228">
        <f t="shared" si="76"/>
        <v>80</v>
      </c>
      <c r="K191" s="41">
        <f t="shared" si="93"/>
        <v>1</v>
      </c>
      <c r="L191" s="216">
        <f t="shared" si="94"/>
        <v>9.9942508822804292</v>
      </c>
      <c r="M191" s="216">
        <f t="shared" si="80"/>
        <v>9.9842508822804295</v>
      </c>
      <c r="N191" s="41">
        <f t="shared" si="95"/>
        <v>0.14683957409597781</v>
      </c>
      <c r="O191" s="41">
        <f t="shared" si="96"/>
        <v>5.9025933908631689</v>
      </c>
      <c r="P191" s="229">
        <f t="shared" si="97"/>
        <v>201.09988950552852</v>
      </c>
      <c r="Q191" s="41">
        <f t="shared" si="98"/>
        <v>4415.3862179930766</v>
      </c>
      <c r="R191" s="41">
        <f t="shared" si="99"/>
        <v>1308.403997136302</v>
      </c>
      <c r="S191" s="216">
        <f t="shared" si="81"/>
        <v>0.57172076782023928</v>
      </c>
      <c r="T191" s="216">
        <f t="shared" si="82"/>
        <v>0.34285943156437049</v>
      </c>
      <c r="U191" s="231">
        <f t="shared" si="100"/>
        <v>9.9542508822804301</v>
      </c>
      <c r="V191" s="231">
        <f t="shared" si="83"/>
        <v>9.9642508822804299</v>
      </c>
      <c r="W191" s="41">
        <f t="shared" si="101"/>
        <v>-0.13472684585848071</v>
      </c>
      <c r="X191" s="41">
        <f t="shared" si="102"/>
        <v>4388.4254334782381</v>
      </c>
      <c r="Y191" s="41">
        <f t="shared" si="103"/>
        <v>200.29502803010868</v>
      </c>
      <c r="Z191" s="41">
        <f t="shared" si="104"/>
        <v>1307.8840331935546</v>
      </c>
      <c r="AA191" s="231">
        <f t="shared" si="84"/>
        <v>0.56845569043599076</v>
      </c>
      <c r="AB191" s="231">
        <f t="shared" si="105"/>
        <v>-0.31219701632630892</v>
      </c>
      <c r="AC191" s="41">
        <f t="shared" si="106"/>
        <v>0.34285943156437049</v>
      </c>
      <c r="AD191" s="41">
        <f t="shared" si="85"/>
        <v>5.8332943937828001E-2</v>
      </c>
      <c r="AE191" s="41">
        <f t="shared" si="107"/>
        <v>-2.6977288930128416E-3</v>
      </c>
      <c r="AF191" s="41">
        <f t="shared" si="86"/>
        <v>731.00192146404561</v>
      </c>
      <c r="AG191" s="41">
        <f t="shared" si="87"/>
        <v>695.75289837720413</v>
      </c>
      <c r="AH191" s="41">
        <f t="shared" si="108"/>
        <v>9.9950912703283077</v>
      </c>
      <c r="AI191" s="41">
        <f t="shared" si="88"/>
        <v>262.04401111184723</v>
      </c>
      <c r="AJ191" s="41">
        <f t="shared" si="109"/>
        <v>10.667107383410912</v>
      </c>
      <c r="AK191" s="8">
        <f t="shared" ref="AK191:AK208" si="112">AK190+AI191*G190/1000000</f>
        <v>77.566825294468188</v>
      </c>
      <c r="AL191" s="42">
        <f t="shared" ref="AL191:AL208" si="113">AL190+AI191*J191/1000000</f>
        <v>3.0342695437728615</v>
      </c>
      <c r="AZ191" s="8"/>
    </row>
    <row r="192" spans="1:52" ht="15" x14ac:dyDescent="0.15">
      <c r="A192" s="40"/>
      <c r="B192" s="41">
        <f t="shared" si="89"/>
        <v>731.00192146404561</v>
      </c>
      <c r="C192" s="41">
        <f t="shared" si="89"/>
        <v>695.75289837720413</v>
      </c>
      <c r="D192" s="41">
        <f t="shared" si="89"/>
        <v>9.9950912703283077</v>
      </c>
      <c r="E192" s="41">
        <f t="shared" si="110"/>
        <v>16</v>
      </c>
      <c r="F192" s="41">
        <f t="shared" si="90"/>
        <v>16</v>
      </c>
      <c r="G192" s="41">
        <f t="shared" si="91"/>
        <v>4537.9302664316529</v>
      </c>
      <c r="H192" s="25">
        <f t="shared" si="111"/>
        <v>0.02</v>
      </c>
      <c r="I192" s="227">
        <f t="shared" si="92"/>
        <v>28.19921846947318</v>
      </c>
      <c r="J192" s="228">
        <f t="shared" ref="J192:J208" si="114">IF(H192&gt;0, $B$7,"")</f>
        <v>80</v>
      </c>
      <c r="K192" s="41">
        <f t="shared" si="93"/>
        <v>1</v>
      </c>
      <c r="L192" s="216">
        <f t="shared" si="94"/>
        <v>10.015091270328307</v>
      </c>
      <c r="M192" s="216">
        <f t="shared" si="80"/>
        <v>10.005091270328307</v>
      </c>
      <c r="N192" s="41">
        <f t="shared" si="95"/>
        <v>0.14715876897258795</v>
      </c>
      <c r="O192" s="41">
        <f t="shared" si="96"/>
        <v>5.8778426168601587</v>
      </c>
      <c r="P192" s="229">
        <f t="shared" si="97"/>
        <v>201.65976538508826</v>
      </c>
      <c r="Q192" s="41">
        <f t="shared" si="98"/>
        <v>4443.5950288788299</v>
      </c>
      <c r="R192" s="41">
        <f t="shared" si="99"/>
        <v>1308.7630588418822</v>
      </c>
      <c r="S192" s="216">
        <f t="shared" si="81"/>
        <v>0.57763764773179538</v>
      </c>
      <c r="T192" s="216">
        <f t="shared" si="82"/>
        <v>0.34841829102973781</v>
      </c>
      <c r="U192" s="231">
        <f t="shared" si="100"/>
        <v>9.9750912703283081</v>
      </c>
      <c r="V192" s="231">
        <f t="shared" si="83"/>
        <v>9.9850912703283079</v>
      </c>
      <c r="W192" s="41">
        <f t="shared" si="101"/>
        <v>-0.13499596117402746</v>
      </c>
      <c r="X192" s="41">
        <f t="shared" si="102"/>
        <v>4416.5214619558092</v>
      </c>
      <c r="Y192" s="41">
        <f t="shared" si="103"/>
        <v>200.85434261464198</v>
      </c>
      <c r="Z192" s="41">
        <f t="shared" si="104"/>
        <v>1308.2458422555003</v>
      </c>
      <c r="AA192" s="231">
        <f t="shared" si="84"/>
        <v>0.57434524337719306</v>
      </c>
      <c r="AB192" s="231">
        <f t="shared" si="105"/>
        <v>-0.31714895481281757</v>
      </c>
      <c r="AC192" s="41">
        <f t="shared" si="106"/>
        <v>0.34841829102973781</v>
      </c>
      <c r="AD192" s="41">
        <f t="shared" si="85"/>
        <v>5.7402267661926458E-2</v>
      </c>
      <c r="AE192" s="41">
        <f t="shared" si="107"/>
        <v>-2.6926262643299456E-3</v>
      </c>
      <c r="AF192" s="41">
        <f t="shared" si="86"/>
        <v>730.80066194198844</v>
      </c>
      <c r="AG192" s="41">
        <f t="shared" si="87"/>
        <v>695.40448008617443</v>
      </c>
      <c r="AH192" s="41">
        <f t="shared" si="108"/>
        <v>10.01593345601877</v>
      </c>
      <c r="AI192" s="41">
        <f t="shared" si="88"/>
        <v>266.21953353271709</v>
      </c>
      <c r="AJ192" s="41">
        <f t="shared" si="109"/>
        <v>10.741057253836667</v>
      </c>
      <c r="AK192" s="8">
        <f t="shared" si="112"/>
        <v>78.767384928682688</v>
      </c>
      <c r="AL192" s="42">
        <f t="shared" si="113"/>
        <v>3.055567106455479</v>
      </c>
      <c r="AZ192" s="8"/>
    </row>
    <row r="193" spans="1:52" ht="15" x14ac:dyDescent="0.15">
      <c r="A193" s="40"/>
      <c r="B193" s="41">
        <f t="shared" si="89"/>
        <v>730.80066194198844</v>
      </c>
      <c r="C193" s="41">
        <f t="shared" si="89"/>
        <v>695.40448008617443</v>
      </c>
      <c r="D193" s="41">
        <f t="shared" si="89"/>
        <v>10.01593345601877</v>
      </c>
      <c r="E193" s="41">
        <f t="shared" si="110"/>
        <v>16</v>
      </c>
      <c r="F193" s="41">
        <f t="shared" si="90"/>
        <v>16</v>
      </c>
      <c r="G193" s="41">
        <f t="shared" si="91"/>
        <v>4566.3206885555455</v>
      </c>
      <c r="H193" s="25">
        <f t="shared" si="111"/>
        <v>0.02</v>
      </c>
      <c r="I193" s="227">
        <f t="shared" si="92"/>
        <v>28.316945484651207</v>
      </c>
      <c r="J193" s="228">
        <f t="shared" si="114"/>
        <v>80</v>
      </c>
      <c r="K193" s="41">
        <f t="shared" si="93"/>
        <v>1</v>
      </c>
      <c r="L193" s="216">
        <f t="shared" si="94"/>
        <v>10.035933456018769</v>
      </c>
      <c r="M193" s="216">
        <f t="shared" si="80"/>
        <v>10.02593345601877</v>
      </c>
      <c r="N193" s="41">
        <f t="shared" si="95"/>
        <v>0.14747804365289596</v>
      </c>
      <c r="O193" s="41">
        <f t="shared" si="96"/>
        <v>5.8524302478750734</v>
      </c>
      <c r="P193" s="229">
        <f t="shared" si="97"/>
        <v>202.22007906444313</v>
      </c>
      <c r="Q193" s="41">
        <f t="shared" si="98"/>
        <v>4471.9240500412679</v>
      </c>
      <c r="R193" s="41">
        <f t="shared" si="99"/>
        <v>1309.1202594450806</v>
      </c>
      <c r="S193" s="216">
        <f t="shared" si="81"/>
        <v>0.58368512934091232</v>
      </c>
      <c r="T193" s="216">
        <f t="shared" si="82"/>
        <v>0.35424639869197205</v>
      </c>
      <c r="U193" s="231">
        <f t="shared" si="100"/>
        <v>9.9959334560187703</v>
      </c>
      <c r="V193" s="231">
        <f t="shared" si="83"/>
        <v>10.00593345601877</v>
      </c>
      <c r="W193" s="41">
        <f t="shared" si="101"/>
        <v>-0.13526504743211376</v>
      </c>
      <c r="X193" s="41">
        <f t="shared" si="102"/>
        <v>4444.7374555474998</v>
      </c>
      <c r="Y193" s="41">
        <f t="shared" si="103"/>
        <v>201.41409572955808</v>
      </c>
      <c r="Z193" s="41">
        <f t="shared" si="104"/>
        <v>1308.6057696017681</v>
      </c>
      <c r="AA193" s="231">
        <f t="shared" si="84"/>
        <v>0.58036476247722935</v>
      </c>
      <c r="AB193" s="231">
        <f t="shared" si="105"/>
        <v>-0.32233958289733444</v>
      </c>
      <c r="AC193" s="41">
        <f t="shared" si="106"/>
        <v>0.35424639869197205</v>
      </c>
      <c r="AD193" s="41">
        <f t="shared" si="85"/>
        <v>5.6457878114917988E-2</v>
      </c>
      <c r="AE193" s="41">
        <f t="shared" si="107"/>
        <v>-2.6880233511733602E-3</v>
      </c>
      <c r="AF193" s="41">
        <f t="shared" si="86"/>
        <v>730.59389358694932</v>
      </c>
      <c r="AG193" s="41">
        <f t="shared" si="87"/>
        <v>695.05023368748243</v>
      </c>
      <c r="AH193" s="41">
        <f t="shared" si="108"/>
        <v>10.036777439420426</v>
      </c>
      <c r="AI193" s="41">
        <f t="shared" si="88"/>
        <v>270.598820953342</v>
      </c>
      <c r="AJ193" s="41">
        <f t="shared" si="109"/>
        <v>10.816223592990372</v>
      </c>
      <c r="AK193" s="8">
        <f t="shared" si="112"/>
        <v>79.995343508347574</v>
      </c>
      <c r="AL193" s="42">
        <f t="shared" si="113"/>
        <v>3.0772150121317465</v>
      </c>
      <c r="AZ193" s="8"/>
    </row>
    <row r="194" spans="1:52" ht="15" x14ac:dyDescent="0.15">
      <c r="A194" s="40"/>
      <c r="B194" s="41">
        <f t="shared" si="89"/>
        <v>730.59389358694932</v>
      </c>
      <c r="C194" s="41">
        <f t="shared" si="89"/>
        <v>695.05023368748243</v>
      </c>
      <c r="D194" s="41">
        <f t="shared" si="89"/>
        <v>10.036777439420426</v>
      </c>
      <c r="E194" s="41">
        <f t="shared" si="110"/>
        <v>16</v>
      </c>
      <c r="F194" s="41">
        <f t="shared" si="90"/>
        <v>16</v>
      </c>
      <c r="G194" s="41">
        <f t="shared" si="91"/>
        <v>4594.8317400789265</v>
      </c>
      <c r="H194" s="25">
        <f t="shared" si="111"/>
        <v>0.02</v>
      </c>
      <c r="I194" s="227">
        <f t="shared" si="92"/>
        <v>28.434927919573511</v>
      </c>
      <c r="J194" s="228">
        <f t="shared" si="114"/>
        <v>80</v>
      </c>
      <c r="K194" s="41">
        <f t="shared" si="93"/>
        <v>1</v>
      </c>
      <c r="L194" s="216">
        <f t="shared" si="94"/>
        <v>10.056777439420426</v>
      </c>
      <c r="M194" s="216">
        <f t="shared" si="80"/>
        <v>10.046777439420426</v>
      </c>
      <c r="N194" s="41">
        <f t="shared" si="95"/>
        <v>0.14779739815158166</v>
      </c>
      <c r="O194" s="41">
        <f t="shared" si="96"/>
        <v>5.8263222969121333</v>
      </c>
      <c r="P194" s="229">
        <f t="shared" si="97"/>
        <v>202.78083010694354</v>
      </c>
      <c r="Q194" s="41">
        <f t="shared" si="98"/>
        <v>4500.373557440942</v>
      </c>
      <c r="R194" s="41">
        <f t="shared" si="99"/>
        <v>1309.4756127778376</v>
      </c>
      <c r="S194" s="216">
        <f t="shared" si="81"/>
        <v>0.58987045567662477</v>
      </c>
      <c r="T194" s="216">
        <f t="shared" si="82"/>
        <v>0.36036759652469147</v>
      </c>
      <c r="U194" s="231">
        <f t="shared" si="100"/>
        <v>10.016777439420427</v>
      </c>
      <c r="V194" s="231">
        <f t="shared" si="83"/>
        <v>10.026777439420426</v>
      </c>
      <c r="W194" s="41">
        <f t="shared" si="101"/>
        <v>-0.1355341046200067</v>
      </c>
      <c r="X194" s="41">
        <f t="shared" si="102"/>
        <v>4473.0736901525652</v>
      </c>
      <c r="Y194" s="41">
        <f t="shared" si="103"/>
        <v>201.97428693570802</v>
      </c>
      <c r="Z194" s="41">
        <f t="shared" si="104"/>
        <v>1308.963829265422</v>
      </c>
      <c r="AA194" s="231">
        <f t="shared" si="84"/>
        <v>0.58652145337928208</v>
      </c>
      <c r="AB194" s="231">
        <f t="shared" si="105"/>
        <v>-0.32778993185426752</v>
      </c>
      <c r="AC194" s="41">
        <f t="shared" si="106"/>
        <v>0.36036759652469147</v>
      </c>
      <c r="AD194" s="41">
        <f t="shared" si="85"/>
        <v>5.5498885562619255E-2</v>
      </c>
      <c r="AE194" s="41">
        <f t="shared" si="107"/>
        <v>-2.683945623001623E-3</v>
      </c>
      <c r="AF194" s="41">
        <f t="shared" si="86"/>
        <v>730.38132338857622</v>
      </c>
      <c r="AG194" s="41">
        <f t="shared" si="87"/>
        <v>694.68986609095771</v>
      </c>
      <c r="AH194" s="41">
        <f t="shared" si="108"/>
        <v>10.057623220602393</v>
      </c>
      <c r="AI194" s="41">
        <f t="shared" si="88"/>
        <v>275.19992965751436</v>
      </c>
      <c r="AJ194" s="41">
        <f t="shared" si="109"/>
        <v>10.892668017895238</v>
      </c>
      <c r="AK194" s="8">
        <f t="shared" si="112"/>
        <v>81.251994640631708</v>
      </c>
      <c r="AL194" s="42">
        <f t="shared" si="113"/>
        <v>3.0992310065043478</v>
      </c>
      <c r="AZ194" s="8"/>
    </row>
    <row r="195" spans="1:52" ht="15" x14ac:dyDescent="0.15">
      <c r="A195" s="40"/>
      <c r="B195" s="41">
        <f t="shared" si="89"/>
        <v>730.38132338857622</v>
      </c>
      <c r="C195" s="41">
        <f t="shared" si="89"/>
        <v>694.68986609095771</v>
      </c>
      <c r="D195" s="41">
        <f t="shared" si="89"/>
        <v>10.057623220602393</v>
      </c>
      <c r="E195" s="41">
        <f t="shared" si="110"/>
        <v>16</v>
      </c>
      <c r="F195" s="41">
        <f t="shared" si="90"/>
        <v>16</v>
      </c>
      <c r="G195" s="41">
        <f t="shared" si="91"/>
        <v>4623.4636971719392</v>
      </c>
      <c r="H195" s="25">
        <f t="shared" si="111"/>
        <v>0.02</v>
      </c>
      <c r="I195" s="227">
        <f t="shared" si="92"/>
        <v>28.553165838094813</v>
      </c>
      <c r="J195" s="228">
        <f t="shared" si="114"/>
        <v>80</v>
      </c>
      <c r="K195" s="41">
        <f t="shared" si="93"/>
        <v>1</v>
      </c>
      <c r="L195" s="216">
        <f t="shared" si="94"/>
        <v>10.077623220602392</v>
      </c>
      <c r="M195" s="216">
        <f t="shared" si="80"/>
        <v>10.067623220602393</v>
      </c>
      <c r="N195" s="41">
        <f t="shared" si="95"/>
        <v>0.14811683248314012</v>
      </c>
      <c r="O195" s="41">
        <f t="shared" si="96"/>
        <v>5.7994817665308904</v>
      </c>
      <c r="P195" s="229">
        <f t="shared" si="97"/>
        <v>203.3420180775521</v>
      </c>
      <c r="Q195" s="41">
        <f t="shared" si="98"/>
        <v>4528.9438271702729</v>
      </c>
      <c r="R195" s="41">
        <f t="shared" si="99"/>
        <v>1309.8291325379973</v>
      </c>
      <c r="S195" s="216">
        <f t="shared" si="81"/>
        <v>0.59620155061277869</v>
      </c>
      <c r="T195" s="216">
        <f t="shared" si="82"/>
        <v>0.36680881936994247</v>
      </c>
      <c r="U195" s="231">
        <f t="shared" si="100"/>
        <v>10.037623220602393</v>
      </c>
      <c r="V195" s="231">
        <f t="shared" si="83"/>
        <v>10.047623220602393</v>
      </c>
      <c r="W195" s="41">
        <f t="shared" si="101"/>
        <v>-0.13580313272515809</v>
      </c>
      <c r="X195" s="41">
        <f t="shared" si="102"/>
        <v>4501.5304418021196</v>
      </c>
      <c r="Y195" s="41">
        <f t="shared" si="103"/>
        <v>202.53491579556837</v>
      </c>
      <c r="Z195" s="41">
        <f t="shared" si="104"/>
        <v>1309.3200351430128</v>
      </c>
      <c r="AA195" s="231">
        <f t="shared" si="84"/>
        <v>0.59282319900538416</v>
      </c>
      <c r="AB195" s="231">
        <f t="shared" si="105"/>
        <v>-0.33352374789877542</v>
      </c>
      <c r="AC195" s="41">
        <f t="shared" si="106"/>
        <v>0.36680881936994247</v>
      </c>
      <c r="AD195" s="41">
        <f t="shared" si="85"/>
        <v>5.4524316057485901E-2</v>
      </c>
      <c r="AE195" s="41">
        <f t="shared" si="107"/>
        <v>-2.6804211023107936E-3</v>
      </c>
      <c r="AF195" s="41">
        <f t="shared" si="86"/>
        <v>730.1626314016894</v>
      </c>
      <c r="AG195" s="41">
        <f t="shared" si="87"/>
        <v>694.3230572715878</v>
      </c>
      <c r="AH195" s="41">
        <f t="shared" si="108"/>
        <v>10.078470799634276</v>
      </c>
      <c r="AI195" s="41">
        <f t="shared" si="88"/>
        <v>280.04325927550065</v>
      </c>
      <c r="AJ195" s="41">
        <f t="shared" si="109"/>
        <v>10.970457812138433</v>
      </c>
      <c r="AK195" s="8">
        <f t="shared" si="112"/>
        <v>82.538746296945931</v>
      </c>
      <c r="AL195" s="42">
        <f t="shared" si="113"/>
        <v>3.121634467246388</v>
      </c>
      <c r="AZ195" s="8"/>
    </row>
    <row r="196" spans="1:52" ht="15" x14ac:dyDescent="0.15">
      <c r="A196" s="40"/>
      <c r="B196" s="41">
        <f t="shared" si="89"/>
        <v>730.1626314016894</v>
      </c>
      <c r="C196" s="41">
        <f t="shared" si="89"/>
        <v>694.3230572715878</v>
      </c>
      <c r="D196" s="41">
        <f t="shared" si="89"/>
        <v>10.078470799634276</v>
      </c>
      <c r="E196" s="41">
        <f t="shared" si="110"/>
        <v>16</v>
      </c>
      <c r="F196" s="41">
        <f t="shared" si="90"/>
        <v>16</v>
      </c>
      <c r="G196" s="41">
        <f t="shared" si="91"/>
        <v>4652.216836136683</v>
      </c>
      <c r="H196" s="25">
        <f t="shared" si="111"/>
        <v>0.02</v>
      </c>
      <c r="I196" s="227">
        <f t="shared" si="92"/>
        <v>28.671659304081277</v>
      </c>
      <c r="J196" s="228">
        <f t="shared" si="114"/>
        <v>80</v>
      </c>
      <c r="K196" s="41">
        <f t="shared" si="93"/>
        <v>1</v>
      </c>
      <c r="L196" s="216">
        <f t="shared" si="94"/>
        <v>10.098470799634276</v>
      </c>
      <c r="M196" s="216">
        <f t="shared" si="80"/>
        <v>10.088470799634276</v>
      </c>
      <c r="N196" s="41">
        <f t="shared" si="95"/>
        <v>0.14843634666225114</v>
      </c>
      <c r="O196" s="41">
        <f t="shared" si="96"/>
        <v>5.7718682583199801</v>
      </c>
      <c r="P196" s="229">
        <f t="shared" si="97"/>
        <v>203.9036425428352</v>
      </c>
      <c r="Q196" s="41">
        <f t="shared" si="98"/>
        <v>4557.6351354535836</v>
      </c>
      <c r="R196" s="41">
        <f t="shared" si="99"/>
        <v>1310.1808322909121</v>
      </c>
      <c r="S196" s="216">
        <f t="shared" si="81"/>
        <v>0.60268711011028642</v>
      </c>
      <c r="T196" s="216">
        <f t="shared" si="82"/>
        <v>0.37360063174253977</v>
      </c>
      <c r="U196" s="231">
        <f t="shared" si="100"/>
        <v>10.058470799634277</v>
      </c>
      <c r="V196" s="231">
        <f t="shared" si="83"/>
        <v>10.068470799634277</v>
      </c>
      <c r="W196" s="41">
        <f t="shared" si="101"/>
        <v>-0.13607213173486343</v>
      </c>
      <c r="X196" s="41">
        <f t="shared" si="102"/>
        <v>4530.1079866591708</v>
      </c>
      <c r="Y196" s="41">
        <f t="shared" si="103"/>
        <v>203.095981873233</v>
      </c>
      <c r="Z196" s="41">
        <f t="shared" si="104"/>
        <v>1309.6744009962147</v>
      </c>
      <c r="AA196" s="231">
        <f t="shared" si="84"/>
        <v>0.59927865031739946</v>
      </c>
      <c r="AB196" s="231">
        <f t="shared" si="105"/>
        <v>-0.33956796123451399</v>
      </c>
      <c r="AC196" s="41">
        <f t="shared" si="106"/>
        <v>0.37360063174253977</v>
      </c>
      <c r="AD196" s="41">
        <f t="shared" si="85"/>
        <v>5.3533100055844246E-2</v>
      </c>
      <c r="AE196" s="41">
        <f t="shared" si="107"/>
        <v>-2.6774806835659117E-3</v>
      </c>
      <c r="AF196" s="41">
        <f t="shared" si="86"/>
        <v>729.93746711660913</v>
      </c>
      <c r="AG196" s="41">
        <f t="shared" si="87"/>
        <v>693.94945663984527</v>
      </c>
      <c r="AH196" s="41">
        <f t="shared" si="108"/>
        <v>10.099320176586245</v>
      </c>
      <c r="AI196" s="41">
        <f t="shared" si="88"/>
        <v>285.15195958811404</v>
      </c>
      <c r="AJ196" s="41">
        <f t="shared" si="109"/>
        <v>11.049666689801798</v>
      </c>
      <c r="AK196" s="8">
        <f t="shared" si="112"/>
        <v>83.857136030279023</v>
      </c>
      <c r="AL196" s="42">
        <f t="shared" si="113"/>
        <v>3.1444466240134372</v>
      </c>
      <c r="AZ196" s="8"/>
    </row>
    <row r="197" spans="1:52" ht="15" x14ac:dyDescent="0.15">
      <c r="A197" s="40"/>
      <c r="B197" s="41">
        <f t="shared" si="89"/>
        <v>729.93746711660913</v>
      </c>
      <c r="C197" s="41">
        <f t="shared" si="89"/>
        <v>693.94945663984527</v>
      </c>
      <c r="D197" s="41">
        <f t="shared" si="89"/>
        <v>10.099320176586245</v>
      </c>
      <c r="E197" s="41">
        <f t="shared" si="110"/>
        <v>16</v>
      </c>
      <c r="F197" s="41">
        <f t="shared" si="90"/>
        <v>16</v>
      </c>
      <c r="G197" s="41">
        <f t="shared" si="91"/>
        <v>4681.0914334072977</v>
      </c>
      <c r="H197" s="25">
        <f t="shared" si="111"/>
        <v>0.02</v>
      </c>
      <c r="I197" s="227">
        <f t="shared" si="92"/>
        <v>28.79040838141109</v>
      </c>
      <c r="J197" s="228">
        <f t="shared" si="114"/>
        <v>80</v>
      </c>
      <c r="K197" s="41">
        <f t="shared" si="93"/>
        <v>1</v>
      </c>
      <c r="L197" s="216">
        <f t="shared" si="94"/>
        <v>10.119320176586244</v>
      </c>
      <c r="M197" s="216">
        <f t="shared" si="80"/>
        <v>10.109320176586245</v>
      </c>
      <c r="N197" s="41">
        <f t="shared" si="95"/>
        <v>0.14875594070340981</v>
      </c>
      <c r="O197" s="41">
        <f t="shared" si="96"/>
        <v>5.7434375145905125</v>
      </c>
      <c r="P197" s="229">
        <f t="shared" si="97"/>
        <v>204.46570307095539</v>
      </c>
      <c r="Q197" s="41">
        <f t="shared" si="98"/>
        <v>4586.4477586472458</v>
      </c>
      <c r="R197" s="41">
        <f t="shared" si="99"/>
        <v>1310.5307254710249</v>
      </c>
      <c r="S197" s="216">
        <f t="shared" si="81"/>
        <v>0.60933670963510966</v>
      </c>
      <c r="T197" s="216">
        <f t="shared" si="82"/>
        <v>0.38077788308307042</v>
      </c>
      <c r="U197" s="231">
        <f t="shared" si="100"/>
        <v>10.079320176586245</v>
      </c>
      <c r="V197" s="231">
        <f t="shared" si="83"/>
        <v>10.089320176586245</v>
      </c>
      <c r="W197" s="41">
        <f t="shared" si="101"/>
        <v>-0.13634110163658875</v>
      </c>
      <c r="X197" s="41">
        <f t="shared" si="102"/>
        <v>4558.8066010187622</v>
      </c>
      <c r="Y197" s="41">
        <f t="shared" si="103"/>
        <v>203.65748473440536</v>
      </c>
      <c r="Z197" s="41">
        <f t="shared" si="104"/>
        <v>1310.0269404534431</v>
      </c>
      <c r="AA197" s="231">
        <f t="shared" si="84"/>
        <v>0.60589733316803929</v>
      </c>
      <c r="AB197" s="231">
        <f t="shared" si="105"/>
        <v>-0.34595325815118749</v>
      </c>
      <c r="AC197" s="41">
        <f t="shared" si="106"/>
        <v>0.38077788308307042</v>
      </c>
      <c r="AD197" s="41">
        <f t="shared" si="85"/>
        <v>5.2524059008009154E-2</v>
      </c>
      <c r="AE197" s="41">
        <f t="shared" si="107"/>
        <v>-2.6751584993598408E-3</v>
      </c>
      <c r="AF197" s="41">
        <f t="shared" si="86"/>
        <v>729.70544517422945</v>
      </c>
      <c r="AG197" s="41">
        <f t="shared" si="87"/>
        <v>693.56867875676221</v>
      </c>
      <c r="AH197" s="41">
        <f t="shared" si="108"/>
        <v>10.12017135152893</v>
      </c>
      <c r="AI197" s="41">
        <f t="shared" si="88"/>
        <v>290.55242710636412</v>
      </c>
      <c r="AJ197" s="41">
        <f t="shared" si="109"/>
        <v>11.130375697331344</v>
      </c>
      <c r="AK197" s="8">
        <f t="shared" si="112"/>
        <v>85.208848923443625</v>
      </c>
      <c r="AL197" s="42">
        <f t="shared" si="113"/>
        <v>3.1676908181819465</v>
      </c>
      <c r="AZ197" s="8"/>
    </row>
    <row r="198" spans="1:52" ht="15" x14ac:dyDescent="0.15">
      <c r="A198" s="40"/>
      <c r="B198" s="41">
        <f t="shared" si="89"/>
        <v>729.70544517422945</v>
      </c>
      <c r="C198" s="41">
        <f t="shared" si="89"/>
        <v>693.56867875676221</v>
      </c>
      <c r="D198" s="41">
        <f t="shared" si="89"/>
        <v>10.12017135152893</v>
      </c>
      <c r="E198" s="41">
        <f t="shared" si="110"/>
        <v>16</v>
      </c>
      <c r="F198" s="41">
        <f t="shared" si="90"/>
        <v>16</v>
      </c>
      <c r="G198" s="41">
        <f t="shared" si="91"/>
        <v>4710.0877655499589</v>
      </c>
      <c r="H198" s="25">
        <f t="shared" si="111"/>
        <v>0.02</v>
      </c>
      <c r="I198" s="227">
        <f t="shared" si="92"/>
        <v>28.909413133973796</v>
      </c>
      <c r="J198" s="228">
        <f t="shared" si="114"/>
        <v>80</v>
      </c>
      <c r="K198" s="41">
        <f t="shared" si="93"/>
        <v>1</v>
      </c>
      <c r="L198" s="216">
        <f t="shared" si="94"/>
        <v>10.140171351528929</v>
      </c>
      <c r="M198" s="216">
        <f t="shared" si="80"/>
        <v>10.130171351528929</v>
      </c>
      <c r="N198" s="41">
        <f t="shared" si="95"/>
        <v>0.14907561462135277</v>
      </c>
      <c r="O198" s="41">
        <f t="shared" si="96"/>
        <v>5.7141408773327047</v>
      </c>
      <c r="P198" s="229">
        <f t="shared" si="97"/>
        <v>205.02819923166092</v>
      </c>
      <c r="Q198" s="41">
        <f t="shared" si="98"/>
        <v>4615.3819732396005</v>
      </c>
      <c r="R198" s="41">
        <f t="shared" si="99"/>
        <v>1310.8788253834266</v>
      </c>
      <c r="S198" s="216">
        <f t="shared" si="81"/>
        <v>0.61616093137678851</v>
      </c>
      <c r="T198" s="216">
        <f t="shared" si="82"/>
        <v>0.38838051362533416</v>
      </c>
      <c r="U198" s="231">
        <f t="shared" si="100"/>
        <v>10.10017135152893</v>
      </c>
      <c r="V198" s="231">
        <f t="shared" si="83"/>
        <v>10.11017135152893</v>
      </c>
      <c r="W198" s="41">
        <f t="shared" si="101"/>
        <v>-0.13661004241761532</v>
      </c>
      <c r="X198" s="41">
        <f t="shared" si="102"/>
        <v>4587.6265613078931</v>
      </c>
      <c r="Y198" s="41">
        <f t="shared" si="103"/>
        <v>204.21942394638779</v>
      </c>
      <c r="Z198" s="41">
        <f t="shared" si="104"/>
        <v>1310.3776670114453</v>
      </c>
      <c r="AA198" s="231">
        <f t="shared" si="84"/>
        <v>0.61268977484748011</v>
      </c>
      <c r="AB198" s="231">
        <f t="shared" si="105"/>
        <v>-0.35271478403086132</v>
      </c>
      <c r="AC198" s="41">
        <f t="shared" si="106"/>
        <v>0.38838051362533416</v>
      </c>
      <c r="AD198" s="41">
        <f t="shared" si="85"/>
        <v>5.149588946497391E-2</v>
      </c>
      <c r="AE198" s="41">
        <f t="shared" si="107"/>
        <v>-2.6734923454915702E-3</v>
      </c>
      <c r="AF198" s="41">
        <f t="shared" si="86"/>
        <v>729.46614027522548</v>
      </c>
      <c r="AG198" s="41">
        <f t="shared" si="87"/>
        <v>693.18029824313692</v>
      </c>
      <c r="AH198" s="41">
        <f t="shared" si="108"/>
        <v>10.141024324533497</v>
      </c>
      <c r="AI198" s="41">
        <f t="shared" si="88"/>
        <v>296.27491580828189</v>
      </c>
      <c r="AJ198" s="41">
        <f t="shared" si="109"/>
        <v>11.212674285055867</v>
      </c>
      <c r="AK198" s="8">
        <f t="shared" si="112"/>
        <v>86.595738893767248</v>
      </c>
      <c r="AL198" s="42">
        <f t="shared" si="113"/>
        <v>3.191392811446609</v>
      </c>
      <c r="AZ198" s="8"/>
    </row>
    <row r="199" spans="1:52" ht="15" x14ac:dyDescent="0.15">
      <c r="A199" s="40"/>
      <c r="B199" s="41">
        <f t="shared" si="89"/>
        <v>729.46614027522548</v>
      </c>
      <c r="C199" s="41">
        <f t="shared" si="89"/>
        <v>693.18029824313692</v>
      </c>
      <c r="D199" s="41">
        <f t="shared" si="89"/>
        <v>10.141024324533497</v>
      </c>
      <c r="E199" s="41">
        <f t="shared" si="110"/>
        <v>16</v>
      </c>
      <c r="F199" s="41">
        <f t="shared" si="90"/>
        <v>16</v>
      </c>
      <c r="G199" s="41">
        <f t="shared" si="91"/>
        <v>4739.2061092629519</v>
      </c>
      <c r="H199" s="25">
        <f t="shared" si="111"/>
        <v>0.02</v>
      </c>
      <c r="I199" s="227">
        <f t="shared" si="92"/>
        <v>29.028673625670855</v>
      </c>
      <c r="J199" s="228">
        <f t="shared" si="114"/>
        <v>80</v>
      </c>
      <c r="K199" s="41">
        <f t="shared" si="93"/>
        <v>1</v>
      </c>
      <c r="L199" s="216">
        <f t="shared" si="94"/>
        <v>10.161024324533496</v>
      </c>
      <c r="M199" s="216">
        <f t="shared" si="80"/>
        <v>10.151024324533497</v>
      </c>
      <c r="N199" s="41">
        <f t="shared" si="95"/>
        <v>0.14939536843061774</v>
      </c>
      <c r="O199" s="41">
        <f t="shared" si="96"/>
        <v>5.68392464541847</v>
      </c>
      <c r="P199" s="229">
        <f t="shared" si="97"/>
        <v>205.59113059627879</v>
      </c>
      <c r="Q199" s="41">
        <f t="shared" si="98"/>
        <v>4644.4380558510975</v>
      </c>
      <c r="R199" s="41">
        <f t="shared" si="99"/>
        <v>1311.2251452053938</v>
      </c>
      <c r="S199" s="216">
        <f t="shared" si="81"/>
        <v>0.62317151588860709</v>
      </c>
      <c r="T199" s="216">
        <f t="shared" si="82"/>
        <v>0.39645455354286729</v>
      </c>
      <c r="U199" s="231">
        <f t="shared" si="100"/>
        <v>10.121024324533497</v>
      </c>
      <c r="V199" s="231">
        <f t="shared" si="83"/>
        <v>10.131024324533497</v>
      </c>
      <c r="W199" s="41">
        <f t="shared" si="101"/>
        <v>-0.13687895406538075</v>
      </c>
      <c r="X199" s="41">
        <f t="shared" si="102"/>
        <v>4616.568144085667</v>
      </c>
      <c r="Y199" s="41">
        <f t="shared" si="103"/>
        <v>204.78179907807464</v>
      </c>
      <c r="Z199" s="41">
        <f t="shared" si="104"/>
        <v>1310.7265940368711</v>
      </c>
      <c r="AA199" s="231">
        <f t="shared" si="84"/>
        <v>0.61966765492211384</v>
      </c>
      <c r="AB199" s="231">
        <f t="shared" si="105"/>
        <v>-0.35989301419354713</v>
      </c>
      <c r="AC199" s="41">
        <f t="shared" si="106"/>
        <v>0.39645455354286729</v>
      </c>
      <c r="AD199" s="41">
        <f t="shared" si="85"/>
        <v>5.0447144120990571E-2</v>
      </c>
      <c r="AE199" s="41">
        <f t="shared" si="107"/>
        <v>-2.6725241719062418E-3</v>
      </c>
      <c r="AF199" s="41">
        <f t="shared" si="86"/>
        <v>729.21908109011326</v>
      </c>
      <c r="AG199" s="41">
        <f t="shared" si="87"/>
        <v>692.78384368959405</v>
      </c>
      <c r="AH199" s="41">
        <f t="shared" si="108"/>
        <v>10.161879095671608</v>
      </c>
      <c r="AI199" s="41">
        <f t="shared" si="88"/>
        <v>302.35429437311893</v>
      </c>
      <c r="AJ199" s="41">
        <f t="shared" si="109"/>
        <v>11.2966615890484</v>
      </c>
      <c r="AK199" s="8">
        <f t="shared" si="112"/>
        <v>88.019854156555567</v>
      </c>
      <c r="AL199" s="42">
        <f t="shared" si="113"/>
        <v>3.2155811549964586</v>
      </c>
      <c r="AZ199" s="8"/>
    </row>
    <row r="200" spans="1:52" ht="15" x14ac:dyDescent="0.15">
      <c r="A200" s="40"/>
      <c r="B200" s="41">
        <f t="shared" si="89"/>
        <v>729.21908109011326</v>
      </c>
      <c r="C200" s="41">
        <f t="shared" si="89"/>
        <v>692.78384368959405</v>
      </c>
      <c r="D200" s="41">
        <f t="shared" si="89"/>
        <v>10.161879095671608</v>
      </c>
      <c r="E200" s="41">
        <f t="shared" si="110"/>
        <v>16</v>
      </c>
      <c r="F200" s="41">
        <f t="shared" si="90"/>
        <v>16</v>
      </c>
      <c r="G200" s="41">
        <f t="shared" si="91"/>
        <v>4768.4467413767097</v>
      </c>
      <c r="H200" s="25">
        <f t="shared" si="111"/>
        <v>0.02</v>
      </c>
      <c r="I200" s="227">
        <f t="shared" si="92"/>
        <v>29.148189920415373</v>
      </c>
      <c r="J200" s="228">
        <f t="shared" si="114"/>
        <v>80</v>
      </c>
      <c r="K200" s="41">
        <f t="shared" si="93"/>
        <v>1</v>
      </c>
      <c r="L200" s="216">
        <f t="shared" si="94"/>
        <v>10.181879095671608</v>
      </c>
      <c r="M200" s="216">
        <f t="shared" si="80"/>
        <v>10.171879095671608</v>
      </c>
      <c r="N200" s="41">
        <f t="shared" si="95"/>
        <v>0.14971520214584189</v>
      </c>
      <c r="O200" s="41">
        <f t="shared" si="96"/>
        <v>5.6527293056449679</v>
      </c>
      <c r="P200" s="229">
        <f t="shared" si="97"/>
        <v>206.15449673770522</v>
      </c>
      <c r="Q200" s="41">
        <f t="shared" si="98"/>
        <v>4673.616283234297</v>
      </c>
      <c r="R200" s="41">
        <f t="shared" si="99"/>
        <v>1311.569697987904</v>
      </c>
      <c r="S200" s="216">
        <f t="shared" si="81"/>
        <v>0.63038154409526503</v>
      </c>
      <c r="T200" s="216">
        <f t="shared" si="82"/>
        <v>0.40505337261738172</v>
      </c>
      <c r="U200" s="231">
        <f t="shared" si="100"/>
        <v>10.141879095671609</v>
      </c>
      <c r="V200" s="231">
        <f t="shared" si="83"/>
        <v>10.151879095671609</v>
      </c>
      <c r="W200" s="41">
        <f t="shared" si="101"/>
        <v>-0.13714783656728002</v>
      </c>
      <c r="X200" s="41">
        <f t="shared" si="102"/>
        <v>4645.6316260432814</v>
      </c>
      <c r="Y200" s="41">
        <f t="shared" si="103"/>
        <v>205.3446096999424</v>
      </c>
      <c r="Z200" s="41">
        <f t="shared" si="104"/>
        <v>1311.0737347678196</v>
      </c>
      <c r="AA200" s="231">
        <f t="shared" si="84"/>
        <v>0.62684398627968396</v>
      </c>
      <c r="AB200" s="231">
        <f t="shared" si="105"/>
        <v>-0.36753484206226306</v>
      </c>
      <c r="AC200" s="41">
        <f t="shared" si="106"/>
        <v>0.40505337261738172</v>
      </c>
      <c r="AD200" s="41">
        <f t="shared" si="85"/>
        <v>4.9376209043177723E-2</v>
      </c>
      <c r="AE200" s="41">
        <f t="shared" si="107"/>
        <v>-2.6723006544509998E-3</v>
      </c>
      <c r="AF200" s="41">
        <f t="shared" si="86"/>
        <v>728.96374291964173</v>
      </c>
      <c r="AG200" s="41">
        <f t="shared" si="87"/>
        <v>692.37879031697662</v>
      </c>
      <c r="AH200" s="41">
        <f t="shared" si="108"/>
        <v>10.182735665015413</v>
      </c>
      <c r="AI200" s="41">
        <f t="shared" si="88"/>
        <v>308.83099330426694</v>
      </c>
      <c r="AJ200" s="41">
        <f t="shared" si="109"/>
        <v>11.382447976077362</v>
      </c>
      <c r="AK200" s="8">
        <f t="shared" si="112"/>
        <v>89.483467886752891</v>
      </c>
      <c r="AL200" s="42">
        <f t="shared" si="113"/>
        <v>3.2402876344607998</v>
      </c>
      <c r="AZ200" s="8"/>
    </row>
    <row r="201" spans="1:52" ht="15" x14ac:dyDescent="0.15">
      <c r="A201" s="40"/>
      <c r="B201" s="41">
        <f t="shared" si="89"/>
        <v>728.96374291964173</v>
      </c>
      <c r="C201" s="41">
        <f t="shared" si="89"/>
        <v>692.37879031697662</v>
      </c>
      <c r="D201" s="41">
        <f t="shared" si="89"/>
        <v>10.182735665015413</v>
      </c>
      <c r="E201" s="41">
        <f t="shared" si="110"/>
        <v>16</v>
      </c>
      <c r="F201" s="41">
        <f t="shared" si="90"/>
        <v>16</v>
      </c>
      <c r="G201" s="41">
        <f t="shared" si="91"/>
        <v>4797.809938853864</v>
      </c>
      <c r="H201" s="25">
        <f t="shared" si="111"/>
        <v>0.02</v>
      </c>
      <c r="I201" s="227">
        <f t="shared" si="92"/>
        <v>29.26796208213209</v>
      </c>
      <c r="J201" s="228">
        <f t="shared" si="114"/>
        <v>80</v>
      </c>
      <c r="K201" s="41">
        <f t="shared" si="93"/>
        <v>1</v>
      </c>
      <c r="L201" s="216">
        <f t="shared" si="94"/>
        <v>10.202735665015412</v>
      </c>
      <c r="M201" s="216">
        <f t="shared" si="80"/>
        <v>10.192735665015412</v>
      </c>
      <c r="N201" s="41">
        <f t="shared" si="95"/>
        <v>0.15003511578176187</v>
      </c>
      <c r="O201" s="41">
        <f t="shared" si="96"/>
        <v>5.620488605986762</v>
      </c>
      <c r="P201" s="229">
        <f t="shared" si="97"/>
        <v>206.71829723039716</v>
      </c>
      <c r="Q201" s="41">
        <f t="shared" si="98"/>
        <v>4702.916932273919</v>
      </c>
      <c r="R201" s="41">
        <f t="shared" si="99"/>
        <v>1311.9124966571283</v>
      </c>
      <c r="S201" s="216">
        <f t="shared" si="81"/>
        <v>0.63780565739576067</v>
      </c>
      <c r="T201" s="216">
        <f t="shared" si="82"/>
        <v>0.41423925813689882</v>
      </c>
      <c r="U201" s="231">
        <f t="shared" si="100"/>
        <v>10.162735665015413</v>
      </c>
      <c r="V201" s="231">
        <f t="shared" si="83"/>
        <v>10.172735665015413</v>
      </c>
      <c r="W201" s="41">
        <f t="shared" si="101"/>
        <v>-0.1374166899107081</v>
      </c>
      <c r="X201" s="41">
        <f t="shared" si="102"/>
        <v>4674.8172840040752</v>
      </c>
      <c r="Y201" s="41">
        <f t="shared" si="103"/>
        <v>205.90785538404128</v>
      </c>
      <c r="Z201" s="41">
        <f t="shared" si="104"/>
        <v>1311.4191023153646</v>
      </c>
      <c r="AA201" s="231">
        <f t="shared" si="84"/>
        <v>0.63423333406740334</v>
      </c>
      <c r="AB201" s="231">
        <f t="shared" si="105"/>
        <v>-0.37569495175383533</v>
      </c>
      <c r="AC201" s="41">
        <f t="shared" si="106"/>
        <v>0.41423925813689882</v>
      </c>
      <c r="AD201" s="41">
        <f t="shared" si="85"/>
        <v>4.8281276115530194E-2</v>
      </c>
      <c r="AE201" s="41">
        <f t="shared" si="107"/>
        <v>-2.6728738586101518E-3</v>
      </c>
      <c r="AF201" s="41">
        <f t="shared" si="86"/>
        <v>728.69953877728665</v>
      </c>
      <c r="AG201" s="41">
        <f t="shared" si="87"/>
        <v>691.96455105883967</v>
      </c>
      <c r="AH201" s="41">
        <f t="shared" si="108"/>
        <v>10.203594032637566</v>
      </c>
      <c r="AI201" s="41">
        <f t="shared" si="88"/>
        <v>315.75220084603046</v>
      </c>
      <c r="AJ201" s="41">
        <f t="shared" si="109"/>
        <v>11.470156920756814</v>
      </c>
      <c r="AK201" s="8">
        <f t="shared" si="112"/>
        <v>90.989115439959676</v>
      </c>
      <c r="AL201" s="42">
        <f t="shared" si="113"/>
        <v>3.2655478105284823</v>
      </c>
      <c r="AZ201" s="8"/>
    </row>
    <row r="202" spans="1:52" ht="15" x14ac:dyDescent="0.15">
      <c r="A202" s="40"/>
      <c r="B202" s="41">
        <f t="shared" si="89"/>
        <v>728.69953877728665</v>
      </c>
      <c r="C202" s="41">
        <f t="shared" si="89"/>
        <v>691.96455105883967</v>
      </c>
      <c r="D202" s="41">
        <f t="shared" si="89"/>
        <v>10.203594032637566</v>
      </c>
      <c r="E202" s="41">
        <f t="shared" si="110"/>
        <v>16</v>
      </c>
      <c r="F202" s="41">
        <f t="shared" si="90"/>
        <v>16</v>
      </c>
      <c r="G202" s="41">
        <f t="shared" si="91"/>
        <v>4827.2959787892714</v>
      </c>
      <c r="H202" s="25">
        <f t="shared" si="111"/>
        <v>0.02</v>
      </c>
      <c r="I202" s="227">
        <f t="shared" si="92"/>
        <v>29.387990174757579</v>
      </c>
      <c r="J202" s="228">
        <f t="shared" si="114"/>
        <v>80</v>
      </c>
      <c r="K202" s="41">
        <f t="shared" si="93"/>
        <v>1</v>
      </c>
      <c r="L202" s="216">
        <f t="shared" si="94"/>
        <v>10.223594032637566</v>
      </c>
      <c r="M202" s="216">
        <f t="shared" si="80"/>
        <v>10.213594032637566</v>
      </c>
      <c r="N202" s="41">
        <f t="shared" si="95"/>
        <v>0.15035510935294383</v>
      </c>
      <c r="O202" s="41">
        <f t="shared" si="96"/>
        <v>5.5871284296120596</v>
      </c>
      <c r="P202" s="229">
        <f t="shared" si="97"/>
        <v>207.28253165036455</v>
      </c>
      <c r="Q202" s="41">
        <f t="shared" si="98"/>
        <v>4732.3402799868945</v>
      </c>
      <c r="R202" s="41">
        <f t="shared" si="99"/>
        <v>1312.2535540159049</v>
      </c>
      <c r="S202" s="216">
        <f t="shared" si="81"/>
        <v>0.64546032601444014</v>
      </c>
      <c r="T202" s="216">
        <f t="shared" si="82"/>
        <v>0.42408542790917014</v>
      </c>
      <c r="U202" s="231">
        <f t="shared" si="100"/>
        <v>10.183594032637567</v>
      </c>
      <c r="V202" s="231">
        <f t="shared" si="83"/>
        <v>10.193594032637566</v>
      </c>
      <c r="W202" s="41">
        <f t="shared" si="101"/>
        <v>-0.13768551408300311</v>
      </c>
      <c r="X202" s="41">
        <f t="shared" si="102"/>
        <v>4704.125394923607</v>
      </c>
      <c r="Y202" s="41">
        <f t="shared" si="103"/>
        <v>206.47153570398743</v>
      </c>
      <c r="Z202" s="41">
        <f t="shared" si="104"/>
        <v>1311.7627096650594</v>
      </c>
      <c r="AA202" s="231">
        <f t="shared" si="84"/>
        <v>0.64185208262198978</v>
      </c>
      <c r="AB202" s="231">
        <f t="shared" si="105"/>
        <v>-0.38443756727944833</v>
      </c>
      <c r="AC202" s="41">
        <f t="shared" si="106"/>
        <v>0.42408542790917014</v>
      </c>
      <c r="AD202" s="41">
        <f t="shared" si="85"/>
        <v>4.7160309418326829E-2</v>
      </c>
      <c r="AE202" s="41">
        <f t="shared" si="107"/>
        <v>-2.6743020117667498E-3</v>
      </c>
      <c r="AF202" s="41">
        <f t="shared" si="86"/>
        <v>728.42580845873044</v>
      </c>
      <c r="AG202" s="41">
        <f t="shared" si="87"/>
        <v>691.5404656309305</v>
      </c>
      <c r="AH202" s="41">
        <f t="shared" si="108"/>
        <v>10.224454198611188</v>
      </c>
      <c r="AI202" s="41">
        <f t="shared" si="88"/>
        <v>323.17338871846567</v>
      </c>
      <c r="AJ202" s="41">
        <f t="shared" si="109"/>
        <v>11.559927306511943</v>
      </c>
      <c r="AK202" s="8">
        <f t="shared" si="112"/>
        <v>92.539639936326211</v>
      </c>
      <c r="AL202" s="42">
        <f t="shared" si="113"/>
        <v>3.2914016816259597</v>
      </c>
      <c r="AZ202" s="8"/>
    </row>
    <row r="203" spans="1:52" ht="15" x14ac:dyDescent="0.15">
      <c r="A203" s="40"/>
      <c r="B203" s="41">
        <f t="shared" si="89"/>
        <v>728.42580845873044</v>
      </c>
      <c r="C203" s="41">
        <f t="shared" si="89"/>
        <v>691.5404656309305</v>
      </c>
      <c r="D203" s="41">
        <f t="shared" si="89"/>
        <v>10.224454198611188</v>
      </c>
      <c r="E203" s="41">
        <f t="shared" si="110"/>
        <v>16</v>
      </c>
      <c r="F203" s="41">
        <f t="shared" si="90"/>
        <v>16</v>
      </c>
      <c r="G203" s="41">
        <f t="shared" si="91"/>
        <v>4856.9051384100367</v>
      </c>
      <c r="H203" s="25">
        <f t="shared" si="111"/>
        <v>0.02</v>
      </c>
      <c r="I203" s="227">
        <f t="shared" si="92"/>
        <v>29.508274262239958</v>
      </c>
      <c r="J203" s="228">
        <f t="shared" si="114"/>
        <v>80</v>
      </c>
      <c r="K203" s="41">
        <f t="shared" si="93"/>
        <v>1</v>
      </c>
      <c r="L203" s="216">
        <f t="shared" si="94"/>
        <v>10.244454198611187</v>
      </c>
      <c r="M203" s="216">
        <f t="shared" si="80"/>
        <v>10.234454198611187</v>
      </c>
      <c r="N203" s="41">
        <f t="shared" si="95"/>
        <v>0.15067518287405335</v>
      </c>
      <c r="O203" s="41">
        <f t="shared" si="96"/>
        <v>5.5525654147223635</v>
      </c>
      <c r="P203" s="229">
        <f t="shared" si="97"/>
        <v>207.8471995751604</v>
      </c>
      <c r="Q203" s="41">
        <f t="shared" si="98"/>
        <v>4761.8866035223828</v>
      </c>
      <c r="R203" s="41">
        <f t="shared" si="99"/>
        <v>1312.5928827451905</v>
      </c>
      <c r="S203" s="216">
        <f t="shared" si="81"/>
        <v>0.6533641790979352</v>
      </c>
      <c r="T203" s="216">
        <f t="shared" si="82"/>
        <v>0.43467862750579284</v>
      </c>
      <c r="U203" s="231">
        <f t="shared" si="100"/>
        <v>10.204454198611188</v>
      </c>
      <c r="V203" s="231">
        <f t="shared" si="83"/>
        <v>10.214454198611188</v>
      </c>
      <c r="W203" s="41">
        <f t="shared" si="101"/>
        <v>-0.13795430907160267</v>
      </c>
      <c r="X203" s="41">
        <f t="shared" si="102"/>
        <v>4733.556235889635</v>
      </c>
      <c r="Y203" s="41">
        <f t="shared" si="103"/>
        <v>207.03565023495281</v>
      </c>
      <c r="Z203" s="41">
        <f t="shared" si="104"/>
        <v>1312.1045696784183</v>
      </c>
      <c r="AA203" s="231">
        <f t="shared" si="84"/>
        <v>0.64971876381745886</v>
      </c>
      <c r="AB203" s="231">
        <f t="shared" si="105"/>
        <v>-0.39383870679190736</v>
      </c>
      <c r="AC203" s="41">
        <f t="shared" si="106"/>
        <v>0.43467862750579284</v>
      </c>
      <c r="AD203" s="41">
        <f t="shared" si="85"/>
        <v>4.6011003841529952E-2</v>
      </c>
      <c r="AE203" s="41">
        <f t="shared" si="107"/>
        <v>-2.6766504013527254E-3</v>
      </c>
      <c r="AF203" s="41">
        <f t="shared" si="86"/>
        <v>728.14180501409874</v>
      </c>
      <c r="AG203" s="41">
        <f t="shared" si="87"/>
        <v>691.10578700342467</v>
      </c>
      <c r="AH203" s="41">
        <f t="shared" si="108"/>
        <v>10.245316163009912</v>
      </c>
      <c r="AI203" s="41">
        <f t="shared" si="88"/>
        <v>331.16028070843623</v>
      </c>
      <c r="AJ203" s="41">
        <f t="shared" si="109"/>
        <v>11.651916273375397</v>
      </c>
      <c r="AK203" s="8">
        <f t="shared" si="112"/>
        <v>94.138248627724778</v>
      </c>
      <c r="AL203" s="42">
        <f t="shared" si="113"/>
        <v>3.3178945040826346</v>
      </c>
      <c r="AZ203" s="8"/>
    </row>
    <row r="204" spans="1:52" ht="15" x14ac:dyDescent="0.15">
      <c r="A204" s="40"/>
      <c r="B204" s="41">
        <f t="shared" si="89"/>
        <v>728.14180501409874</v>
      </c>
      <c r="C204" s="41">
        <f t="shared" si="89"/>
        <v>691.10578700342467</v>
      </c>
      <c r="D204" s="41">
        <f t="shared" si="89"/>
        <v>10.245316163009912</v>
      </c>
      <c r="E204" s="41">
        <f t="shared" si="110"/>
        <v>16</v>
      </c>
      <c r="F204" s="41">
        <f t="shared" si="90"/>
        <v>16</v>
      </c>
      <c r="G204" s="41">
        <f t="shared" si="91"/>
        <v>4886.6376950756621</v>
      </c>
      <c r="H204" s="25">
        <f t="shared" si="111"/>
        <v>0.02</v>
      </c>
      <c r="I204" s="227">
        <f t="shared" si="92"/>
        <v>29.628814408539256</v>
      </c>
      <c r="J204" s="228">
        <f t="shared" si="114"/>
        <v>80</v>
      </c>
      <c r="K204" s="41">
        <f t="shared" si="93"/>
        <v>1</v>
      </c>
      <c r="L204" s="216">
        <f t="shared" si="94"/>
        <v>10.265316163009912</v>
      </c>
      <c r="M204" s="216">
        <f t="shared" si="80"/>
        <v>10.255316163009912</v>
      </c>
      <c r="N204" s="41">
        <f t="shared" si="95"/>
        <v>0.15099533635982709</v>
      </c>
      <c r="O204" s="41">
        <f t="shared" si="96"/>
        <v>5.5167052464468664</v>
      </c>
      <c r="P204" s="229">
        <f t="shared" si="97"/>
        <v>208.41230058387475</v>
      </c>
      <c r="Q204" s="41">
        <f t="shared" si="98"/>
        <v>4791.5561801618815</v>
      </c>
      <c r="R204" s="41">
        <f t="shared" si="99"/>
        <v>1312.9304954054935</v>
      </c>
      <c r="S204" s="216">
        <f t="shared" si="81"/>
        <v>0.66153841473478392</v>
      </c>
      <c r="T204" s="216">
        <f t="shared" si="82"/>
        <v>0.44612252300806376</v>
      </c>
      <c r="U204" s="231">
        <f t="shared" si="100"/>
        <v>10.225316163009913</v>
      </c>
      <c r="V204" s="231">
        <f t="shared" si="83"/>
        <v>10.235316163009912</v>
      </c>
      <c r="W204" s="41">
        <f t="shared" si="101"/>
        <v>-0.13822307486393015</v>
      </c>
      <c r="X204" s="41">
        <f t="shared" si="102"/>
        <v>4763.1100841222487</v>
      </c>
      <c r="Y204" s="41">
        <f t="shared" si="103"/>
        <v>207.60019855365908</v>
      </c>
      <c r="Z204" s="41">
        <f t="shared" si="104"/>
        <v>1312.44469509438</v>
      </c>
      <c r="AA204" s="231">
        <f t="shared" si="84"/>
        <v>0.6578544649106739</v>
      </c>
      <c r="AB204" s="231">
        <f t="shared" si="105"/>
        <v>-0.4039891235986563</v>
      </c>
      <c r="AC204" s="41">
        <f t="shared" si="106"/>
        <v>0.44612252300806376</v>
      </c>
      <c r="AD204" s="41">
        <f t="shared" si="85"/>
        <v>4.4830733640494759E-2</v>
      </c>
      <c r="AE204" s="41">
        <f t="shared" si="107"/>
        <v>-2.6799924145117808E-3</v>
      </c>
      <c r="AF204" s="41">
        <f t="shared" si="86"/>
        <v>727.84667782745055</v>
      </c>
      <c r="AG204" s="41">
        <f t="shared" si="87"/>
        <v>690.65966448041661</v>
      </c>
      <c r="AH204" s="41">
        <f t="shared" si="108"/>
        <v>10.26617992590784</v>
      </c>
      <c r="AI204" s="41">
        <f t="shared" si="88"/>
        <v>339.79142427511408</v>
      </c>
      <c r="AJ204" s="41">
        <f t="shared" si="109"/>
        <v>11.746302780118484</v>
      </c>
      <c r="AK204" s="8">
        <f t="shared" si="112"/>
        <v>95.788583342274251</v>
      </c>
      <c r="AL204" s="42">
        <f t="shared" si="113"/>
        <v>3.3450778180246439</v>
      </c>
      <c r="AZ204" s="8"/>
    </row>
    <row r="205" spans="1:52" ht="15" x14ac:dyDescent="0.15">
      <c r="A205" s="40"/>
      <c r="B205" s="41">
        <f t="shared" si="89"/>
        <v>727.84667782745055</v>
      </c>
      <c r="C205" s="41">
        <f t="shared" si="89"/>
        <v>690.65966448041661</v>
      </c>
      <c r="D205" s="41">
        <f t="shared" si="89"/>
        <v>10.26617992590784</v>
      </c>
      <c r="E205" s="41">
        <f t="shared" si="110"/>
        <v>16</v>
      </c>
      <c r="F205" s="41">
        <f t="shared" si="90"/>
        <v>16</v>
      </c>
      <c r="G205" s="41">
        <f t="shared" si="91"/>
        <v>4916.4939262779599</v>
      </c>
      <c r="H205" s="25">
        <f t="shared" si="111"/>
        <v>0.02</v>
      </c>
      <c r="I205" s="227">
        <f t="shared" si="92"/>
        <v>29.749610677627153</v>
      </c>
      <c r="J205" s="228">
        <f t="shared" si="114"/>
        <v>80</v>
      </c>
      <c r="K205" s="41">
        <f t="shared" si="93"/>
        <v>1</v>
      </c>
      <c r="L205" s="216">
        <f t="shared" si="94"/>
        <v>10.28617992590784</v>
      </c>
      <c r="M205" s="216">
        <f t="shared" si="80"/>
        <v>10.27617992590784</v>
      </c>
      <c r="N205" s="41">
        <f t="shared" si="95"/>
        <v>0.15131556982487382</v>
      </c>
      <c r="O205" s="41">
        <f t="shared" si="96"/>
        <v>5.4794405203460883</v>
      </c>
      <c r="P205" s="229">
        <f t="shared" si="97"/>
        <v>208.97783425712456</v>
      </c>
      <c r="Q205" s="41">
        <f t="shared" si="98"/>
        <v>4821.3492873192054</v>
      </c>
      <c r="R205" s="41">
        <f t="shared" si="99"/>
        <v>1313.266404438283</v>
      </c>
      <c r="S205" s="216">
        <f t="shared" si="81"/>
        <v>0.67000731472303099</v>
      </c>
      <c r="T205" s="216">
        <f t="shared" si="82"/>
        <v>0.45854219373945165</v>
      </c>
      <c r="U205" s="231">
        <f t="shared" si="100"/>
        <v>10.246179925907841</v>
      </c>
      <c r="V205" s="231">
        <f t="shared" si="83"/>
        <v>10.256179925907841</v>
      </c>
      <c r="W205" s="41">
        <f t="shared" si="101"/>
        <v>-0.13849181144738054</v>
      </c>
      <c r="X205" s="41">
        <f t="shared" si="102"/>
        <v>4792.7872169738466</v>
      </c>
      <c r="Y205" s="41">
        <f t="shared" si="103"/>
        <v>208.16518023836738</v>
      </c>
      <c r="Z205" s="41">
        <f t="shared" si="104"/>
        <v>1312.7830985307478</v>
      </c>
      <c r="AA205" s="231">
        <f t="shared" si="84"/>
        <v>0.66628334057764971</v>
      </c>
      <c r="AB205" s="231">
        <f t="shared" si="105"/>
        <v>-0.41499819543652428</v>
      </c>
      <c r="AC205" s="41">
        <f t="shared" si="106"/>
        <v>0.45854219373945165</v>
      </c>
      <c r="AD205" s="41">
        <f t="shared" si="85"/>
        <v>4.3616487802132786E-2</v>
      </c>
      <c r="AE205" s="41">
        <f t="shared" si="107"/>
        <v>-2.6844107344596679E-3</v>
      </c>
      <c r="AF205" s="41">
        <f t="shared" si="86"/>
        <v>727.53945120353592</v>
      </c>
      <c r="AG205" s="41">
        <f t="shared" si="87"/>
        <v>690.2011222866771</v>
      </c>
      <c r="AH205" s="41">
        <f t="shared" si="108"/>
        <v>10.287045487379547</v>
      </c>
      <c r="AI205" s="41">
        <f t="shared" si="88"/>
        <v>349.16159599436463</v>
      </c>
      <c r="AJ205" s="41">
        <f t="shared" si="109"/>
        <v>11.843292112339141</v>
      </c>
      <c r="AK205" s="8">
        <f t="shared" si="112"/>
        <v>97.494809558933099</v>
      </c>
      <c r="AL205" s="42">
        <f t="shared" si="113"/>
        <v>3.3730107457041929</v>
      </c>
      <c r="AZ205" s="8"/>
    </row>
    <row r="206" spans="1:52" ht="15" x14ac:dyDescent="0.15">
      <c r="A206" s="40"/>
      <c r="B206" s="41">
        <f t="shared" si="89"/>
        <v>727.53945120353592</v>
      </c>
      <c r="C206" s="41">
        <f t="shared" si="89"/>
        <v>690.2011222866771</v>
      </c>
      <c r="D206" s="41">
        <f t="shared" si="89"/>
        <v>10.287045487379547</v>
      </c>
      <c r="E206" s="41">
        <f t="shared" si="110"/>
        <v>16</v>
      </c>
      <c r="F206" s="41">
        <f t="shared" si="90"/>
        <v>16</v>
      </c>
      <c r="G206" s="41">
        <f t="shared" si="91"/>
        <v>4946.4741096411935</v>
      </c>
      <c r="H206" s="25">
        <f t="shared" si="111"/>
        <v>0.02</v>
      </c>
      <c r="I206" s="227">
        <f t="shared" si="92"/>
        <v>29.870663133487053</v>
      </c>
      <c r="J206" s="228">
        <f t="shared" si="114"/>
        <v>80</v>
      </c>
      <c r="K206" s="41">
        <f t="shared" si="93"/>
        <v>1</v>
      </c>
      <c r="L206" s="216">
        <f t="shared" si="94"/>
        <v>10.307045487379547</v>
      </c>
      <c r="M206" s="216">
        <f t="shared" si="80"/>
        <v>10.297045487379547</v>
      </c>
      <c r="N206" s="41">
        <f t="shared" si="95"/>
        <v>0.15163588328395861</v>
      </c>
      <c r="O206" s="41">
        <f t="shared" si="96"/>
        <v>5.4406480386331344</v>
      </c>
      <c r="P206" s="229">
        <f t="shared" si="97"/>
        <v>209.54380017704614</v>
      </c>
      <c r="Q206" s="41">
        <f t="shared" si="98"/>
        <v>4851.2662025405607</v>
      </c>
      <c r="R206" s="41">
        <f t="shared" si="99"/>
        <v>1313.6006221673836</v>
      </c>
      <c r="S206" s="216">
        <f t="shared" si="81"/>
        <v>0.67879889852138831</v>
      </c>
      <c r="T206" s="216">
        <f t="shared" si="82"/>
        <v>0.4720901721255642</v>
      </c>
      <c r="U206" s="231">
        <f t="shared" si="100"/>
        <v>10.267045487379548</v>
      </c>
      <c r="V206" s="231">
        <f t="shared" si="83"/>
        <v>10.277045487379548</v>
      </c>
      <c r="W206" s="41">
        <f t="shared" si="101"/>
        <v>-0.13876051880936302</v>
      </c>
      <c r="X206" s="41">
        <f t="shared" si="102"/>
        <v>4822.587911929204</v>
      </c>
      <c r="Y206" s="41">
        <f t="shared" si="103"/>
        <v>208.73059486887075</v>
      </c>
      <c r="Z206" s="41">
        <f t="shared" si="104"/>
        <v>1313.1197924856117</v>
      </c>
      <c r="AA206" s="231">
        <f t="shared" si="84"/>
        <v>0.67503326339262137</v>
      </c>
      <c r="AB206" s="231">
        <f t="shared" si="105"/>
        <v>-0.42699914538333816</v>
      </c>
      <c r="AC206" s="41">
        <f t="shared" si="106"/>
        <v>0.4720901721255642</v>
      </c>
      <c r="AD206" s="41">
        <f t="shared" si="85"/>
        <v>4.236478787505981E-2</v>
      </c>
      <c r="AE206" s="41">
        <f t="shared" si="107"/>
        <v>-2.6899986997755664E-3</v>
      </c>
      <c r="AF206" s="41">
        <f t="shared" si="86"/>
        <v>727.21899691469434</v>
      </c>
      <c r="AG206" s="41">
        <f t="shared" si="87"/>
        <v>689.7290321145515</v>
      </c>
      <c r="AH206" s="41">
        <f t="shared" si="108"/>
        <v>10.307912847500111</v>
      </c>
      <c r="AI206" s="41">
        <f t="shared" si="88"/>
        <v>359.38637981659605</v>
      </c>
      <c r="AJ206" s="41">
        <f t="shared" si="109"/>
        <v>11.943121662288195</v>
      </c>
      <c r="AK206" s="8">
        <f t="shared" si="112"/>
        <v>99.261730512488413</v>
      </c>
      <c r="AL206" s="42">
        <f t="shared" si="113"/>
        <v>3.4017616560895205</v>
      </c>
      <c r="AZ206" s="8"/>
    </row>
    <row r="207" spans="1:52" ht="15" x14ac:dyDescent="0.15">
      <c r="A207" s="40"/>
      <c r="B207" s="41">
        <f t="shared" si="89"/>
        <v>727.21899691469434</v>
      </c>
      <c r="C207" s="41">
        <f t="shared" si="89"/>
        <v>689.7290321145515</v>
      </c>
      <c r="D207" s="41">
        <f t="shared" si="89"/>
        <v>10.307912847500111</v>
      </c>
      <c r="E207" s="41">
        <f t="shared" si="110"/>
        <v>16</v>
      </c>
      <c r="F207" s="41">
        <f t="shared" si="90"/>
        <v>16</v>
      </c>
      <c r="G207" s="41">
        <f t="shared" si="91"/>
        <v>4976.5785229220801</v>
      </c>
      <c r="H207" s="25">
        <f t="shared" si="111"/>
        <v>0.02</v>
      </c>
      <c r="I207" s="227">
        <f t="shared" si="92"/>
        <v>29.991971840114275</v>
      </c>
      <c r="J207" s="228">
        <f t="shared" si="114"/>
        <v>80</v>
      </c>
      <c r="K207" s="41">
        <f t="shared" si="93"/>
        <v>1</v>
      </c>
      <c r="L207" s="216">
        <f t="shared" si="94"/>
        <v>10.327912847500111</v>
      </c>
      <c r="M207" s="216">
        <f t="shared" si="80"/>
        <v>10.317912847500111</v>
      </c>
      <c r="N207" s="41">
        <f t="shared" si="95"/>
        <v>0.15195627675164758</v>
      </c>
      <c r="O207" s="41">
        <f t="shared" si="96"/>
        <v>5.4001853437620717</v>
      </c>
      <c r="P207" s="229">
        <f t="shared" si="97"/>
        <v>210.11019792728769</v>
      </c>
      <c r="Q207" s="41">
        <f t="shared" si="98"/>
        <v>4881.3072035046116</v>
      </c>
      <c r="R207" s="41">
        <f t="shared" si="99"/>
        <v>1313.9331608003456</v>
      </c>
      <c r="S207" s="216">
        <f t="shared" si="81"/>
        <v>0.68794576497590565</v>
      </c>
      <c r="T207" s="216">
        <f t="shared" si="82"/>
        <v>0.48695470112724065</v>
      </c>
      <c r="U207" s="231">
        <f t="shared" si="100"/>
        <v>10.287912847500111</v>
      </c>
      <c r="V207" s="231">
        <f t="shared" si="83"/>
        <v>10.297912847500111</v>
      </c>
      <c r="W207" s="41">
        <f t="shared" si="101"/>
        <v>-0.13902919693730098</v>
      </c>
      <c r="X207" s="41">
        <f t="shared" si="102"/>
        <v>4852.5124466055522</v>
      </c>
      <c r="Y207" s="41">
        <f t="shared" si="103"/>
        <v>209.29644202648655</v>
      </c>
      <c r="Z207" s="41">
        <f t="shared" si="104"/>
        <v>1313.4547893387492</v>
      </c>
      <c r="AA207" s="231">
        <f t="shared" si="84"/>
        <v>0.68413666108266635</v>
      </c>
      <c r="AB207" s="231">
        <f t="shared" si="105"/>
        <v>-0.44015616821452991</v>
      </c>
      <c r="AC207" s="41">
        <f t="shared" si="106"/>
        <v>0.48695470112724065</v>
      </c>
      <c r="AD207" s="41">
        <f t="shared" si="85"/>
        <v>4.1071582128075657E-2</v>
      </c>
      <c r="AE207" s="41">
        <f t="shared" si="107"/>
        <v>-2.6968618112684782E-3</v>
      </c>
      <c r="AF207" s="41">
        <f t="shared" si="86"/>
        <v>726.88399849031873</v>
      </c>
      <c r="AG207" s="41">
        <f t="shared" si="87"/>
        <v>689.24207741342423</v>
      </c>
      <c r="AH207" s="41">
        <f t="shared" si="108"/>
        <v>10.32878200634503</v>
      </c>
      <c r="AI207" s="41">
        <f t="shared" si="88"/>
        <v>370.60842640627612</v>
      </c>
      <c r="AJ207" s="41">
        <f t="shared" si="109"/>
        <v>12.04606844740105</v>
      </c>
      <c r="AK207" s="8">
        <f t="shared" si="112"/>
        <v>101.09493549852192</v>
      </c>
      <c r="AL207" s="42">
        <f t="shared" si="113"/>
        <v>3.4314103302020227</v>
      </c>
      <c r="AZ207" s="8"/>
    </row>
    <row r="208" spans="1:52" ht="15" x14ac:dyDescent="0.15">
      <c r="A208" s="40"/>
      <c r="B208" s="41">
        <f t="shared" si="89"/>
        <v>726.88399849031873</v>
      </c>
      <c r="C208" s="41">
        <f t="shared" si="89"/>
        <v>689.24207741342423</v>
      </c>
      <c r="D208" s="41">
        <f t="shared" si="89"/>
        <v>10.32878200634503</v>
      </c>
      <c r="E208" s="41">
        <f t="shared" si="110"/>
        <v>16</v>
      </c>
      <c r="F208" s="41">
        <f t="shared" si="90"/>
        <v>16</v>
      </c>
      <c r="G208" s="41">
        <f t="shared" si="91"/>
        <v>5006.8074440098371</v>
      </c>
      <c r="H208" s="25">
        <f t="shared" si="111"/>
        <v>0.02</v>
      </c>
      <c r="I208" s="227">
        <f t="shared" si="92"/>
        <v>30.113536861515605</v>
      </c>
      <c r="J208" s="228">
        <f t="shared" si="114"/>
        <v>80</v>
      </c>
      <c r="K208" s="41">
        <f t="shared" si="93"/>
        <v>1</v>
      </c>
      <c r="L208" s="216">
        <f t="shared" si="94"/>
        <v>10.348782006345029</v>
      </c>
      <c r="M208" s="216">
        <f t="shared" si="80"/>
        <v>10.33878200634503</v>
      </c>
      <c r="N208" s="41">
        <f t="shared" si="95"/>
        <v>0.15227675024284792</v>
      </c>
      <c r="O208" s="41">
        <f t="shared" si="96"/>
        <v>5.3578862093775772</v>
      </c>
      <c r="P208" s="229">
        <f t="shared" si="97"/>
        <v>210.67702709299931</v>
      </c>
      <c r="Q208" s="41">
        <f t="shared" si="98"/>
        <v>4911.4725680224556</v>
      </c>
      <c r="R208" s="41">
        <f t="shared" si="99"/>
        <v>1314.2640324298004</v>
      </c>
      <c r="S208" s="216">
        <f t="shared" si="81"/>
        <v>0.69748619170913317</v>
      </c>
      <c r="T208" s="216">
        <f t="shared" si="82"/>
        <v>0.50337123816984231</v>
      </c>
      <c r="U208" s="231">
        <f t="shared" si="100"/>
        <v>10.30878200634503</v>
      </c>
      <c r="V208" s="231">
        <f t="shared" si="83"/>
        <v>10.31878200634503</v>
      </c>
      <c r="W208" s="41">
        <f t="shared" si="101"/>
        <v>-0.13929784581861782</v>
      </c>
      <c r="X208" s="41">
        <f t="shared" si="102"/>
        <v>4882.5610987525233</v>
      </c>
      <c r="Y208" s="41">
        <f t="shared" si="103"/>
        <v>209.86272129404617</v>
      </c>
      <c r="Z208" s="41">
        <f t="shared" si="104"/>
        <v>1313.7881013530077</v>
      </c>
      <c r="AA208" s="231">
        <f t="shared" si="84"/>
        <v>0.69363161007196583</v>
      </c>
      <c r="AB208" s="231">
        <f t="shared" si="105"/>
        <v>-0.45467434108113708</v>
      </c>
      <c r="AC208" s="41">
        <f t="shared" si="106"/>
        <v>0.50337123816984231</v>
      </c>
      <c r="AD208" s="41">
        <f t="shared" si="85"/>
        <v>3.9732107207229445E-2</v>
      </c>
      <c r="AE208" s="41">
        <f t="shared" si="107"/>
        <v>-2.7051193303024041E-3</v>
      </c>
      <c r="AF208" s="41">
        <f t="shared" si="86"/>
        <v>726.53290400239177</v>
      </c>
      <c r="AG208" s="41">
        <f t="shared" si="87"/>
        <v>688.73870617525438</v>
      </c>
      <c r="AH208" s="41">
        <f t="shared" si="108"/>
        <v>10.349652963990325</v>
      </c>
      <c r="AI208" s="41">
        <f t="shared" si="88"/>
        <v>383.00617360669435</v>
      </c>
      <c r="AJ208" s="41">
        <f t="shared" si="109"/>
        <v>12.152459051180687</v>
      </c>
      <c r="AK208" s="8">
        <f t="shared" si="112"/>
        <v>103.00099579623956</v>
      </c>
      <c r="AL208" s="42">
        <f t="shared" si="113"/>
        <v>3.4620508240905581</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4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23" t="s">
        <v>107</v>
      </c>
      <c r="B1" s="423"/>
      <c r="C1" s="423"/>
      <c r="D1" s="423"/>
      <c r="E1" s="423"/>
      <c r="F1" s="423"/>
      <c r="G1" s="423"/>
      <c r="H1" s="423"/>
      <c r="I1" s="423"/>
      <c r="J1" s="423"/>
      <c r="K1" s="423"/>
      <c r="L1" s="423"/>
      <c r="M1" s="423"/>
      <c r="N1" s="423"/>
      <c r="O1" s="423"/>
      <c r="P1" s="423"/>
      <c r="Q1" s="423"/>
      <c r="R1" s="423"/>
      <c r="S1" s="423"/>
    </row>
    <row r="2" spans="1:19" s="465" customFormat="1" ht="24" customHeight="1" x14ac:dyDescent="0.15">
      <c r="A2" s="465" t="s">
        <v>64</v>
      </c>
    </row>
    <row r="3" spans="1:19" s="1" customFormat="1" ht="32.25" customHeight="1" x14ac:dyDescent="0.15">
      <c r="A3" s="465" t="s">
        <v>108</v>
      </c>
      <c r="B3" s="465"/>
      <c r="C3" s="465"/>
      <c r="D3" s="465"/>
      <c r="E3" s="465"/>
      <c r="F3" s="465"/>
      <c r="G3" s="465"/>
      <c r="H3" s="465"/>
      <c r="I3" s="465"/>
      <c r="J3" s="465"/>
      <c r="K3" s="465"/>
      <c r="L3" s="465"/>
      <c r="M3" s="465"/>
      <c r="N3" s="465"/>
      <c r="O3" s="465"/>
      <c r="P3" s="465"/>
      <c r="Q3" s="465"/>
      <c r="R3" s="465"/>
      <c r="S3" s="465"/>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2019-10-29T09:52:01Z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